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laufcz-my.sharepoint.com/personal/jiraskova_jplegal_cz/Documents/PODĚBRADY/1 Knihovna/"/>
    </mc:Choice>
  </mc:AlternateContent>
  <xr:revisionPtr revIDLastSave="0" documentId="8_{5B5A28F3-DBDB-431B-AD29-6D5C80B4BA3A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Rekapitulace stavby" sheetId="1" r:id="rId1"/>
    <sheet name="01.1 - Nový objekt občers..." sheetId="2" r:id="rId2"/>
    <sheet name="01.2 - Nový objekt veřejn..." sheetId="3" r:id="rId3"/>
    <sheet name="01.3 - Zpevněné plochy" sheetId="4" r:id="rId4"/>
    <sheet name="01.4 - Bourací práce" sheetId="5" r:id="rId5"/>
    <sheet name="02.1 - Vegetační úpravy" sheetId="6" r:id="rId6"/>
    <sheet name="02.2 - Mobiliář" sheetId="7" r:id="rId7"/>
    <sheet name="03 - Zdravotně technické ..." sheetId="8" r:id="rId8"/>
    <sheet name="04 - Elektroinstalace" sheetId="9" r:id="rId9"/>
    <sheet name="VON - Vedlejší a ostatní ..." sheetId="10" r:id="rId10"/>
    <sheet name="Pokyny pro vyplnění" sheetId="11" r:id="rId11"/>
  </sheets>
  <definedNames>
    <definedName name="_xlnm._FilterDatabase" localSheetId="1" hidden="1">'01.1 - Nový objekt občers...'!$C$88:$K$203</definedName>
    <definedName name="_xlnm._FilterDatabase" localSheetId="2" hidden="1">'01.2 - Nový objekt veřejn...'!$C$83:$K$102</definedName>
    <definedName name="_xlnm._FilterDatabase" localSheetId="3" hidden="1">'01.3 - Zpevněné plochy'!$C$86:$K$205</definedName>
    <definedName name="_xlnm._FilterDatabase" localSheetId="4" hidden="1">'01.4 - Bourací práce'!$C$81:$K$160</definedName>
    <definedName name="_xlnm._FilterDatabase" localSheetId="5" hidden="1">'02.1 - Vegetační úpravy'!$C$81:$K$257</definedName>
    <definedName name="_xlnm._FilterDatabase" localSheetId="6" hidden="1">'02.2 - Mobiliář'!$C$80:$K$133</definedName>
    <definedName name="_xlnm._FilterDatabase" localSheetId="7" hidden="1">'03 - Zdravotně technické ...'!$C$91:$K$840</definedName>
    <definedName name="_xlnm._FilterDatabase" localSheetId="8" hidden="1">'04 - Elektroinstalace'!$C$92:$K$239</definedName>
    <definedName name="_xlnm._FilterDatabase" localSheetId="9" hidden="1">'VON - Vedlejší a ostatní ...'!$C$84:$K$115</definedName>
    <definedName name="_xlnm.Print_Titles" localSheetId="1">'01.1 - Nový objekt občers...'!$88:$88</definedName>
    <definedName name="_xlnm.Print_Titles" localSheetId="2">'01.2 - Nový objekt veřejn...'!$83:$83</definedName>
    <definedName name="_xlnm.Print_Titles" localSheetId="3">'01.3 - Zpevněné plochy'!$86:$86</definedName>
    <definedName name="_xlnm.Print_Titles" localSheetId="4">'01.4 - Bourací práce'!$81:$81</definedName>
    <definedName name="_xlnm.Print_Titles" localSheetId="5">'02.1 - Vegetační úpravy'!$81:$81</definedName>
    <definedName name="_xlnm.Print_Titles" localSheetId="6">'02.2 - Mobiliář'!$80:$80</definedName>
    <definedName name="_xlnm.Print_Titles" localSheetId="7">'03 - Zdravotně technické ...'!$91:$91</definedName>
    <definedName name="_xlnm.Print_Titles" localSheetId="8">'04 - Elektroinstalace'!$92:$92</definedName>
    <definedName name="_xlnm.Print_Titles" localSheetId="0">'Rekapitulace stavby'!$52:$52</definedName>
    <definedName name="_xlnm.Print_Titles" localSheetId="9">'VON - Vedlejší a ostatní ...'!$84:$84</definedName>
    <definedName name="_xlnm.Print_Area" localSheetId="1">'01.1 - Nový objekt občers...'!$C$4:$J$39,'01.1 - Nový objekt občers...'!$C$45:$J$70,'01.1 - Nový objekt občers...'!$C$76:$K$203</definedName>
    <definedName name="_xlnm.Print_Area" localSheetId="2">'01.2 - Nový objekt veřejn...'!$C$4:$J$39,'01.2 - Nový objekt veřejn...'!$C$45:$J$65,'01.2 - Nový objekt veřejn...'!$C$71:$K$102</definedName>
    <definedName name="_xlnm.Print_Area" localSheetId="3">'01.3 - Zpevněné plochy'!$C$4:$J$39,'01.3 - Zpevněné plochy'!$C$45:$J$68,'01.3 - Zpevněné plochy'!$C$74:$K$205</definedName>
    <definedName name="_xlnm.Print_Area" localSheetId="4">'01.4 - Bourací práce'!$C$4:$J$39,'01.4 - Bourací práce'!$C$45:$J$63,'01.4 - Bourací práce'!$C$69:$K$160</definedName>
    <definedName name="_xlnm.Print_Area" localSheetId="5">'02.1 - Vegetační úpravy'!$C$4:$J$39,'02.1 - Vegetační úpravy'!$C$45:$J$63,'02.1 - Vegetační úpravy'!$C$69:$K$257</definedName>
    <definedName name="_xlnm.Print_Area" localSheetId="6">'02.2 - Mobiliář'!$C$4:$J$39,'02.2 - Mobiliář'!$C$45:$J$62,'02.2 - Mobiliář'!$C$68:$K$133</definedName>
    <definedName name="_xlnm.Print_Area" localSheetId="7">'03 - Zdravotně technické ...'!$C$4:$J$39,'03 - Zdravotně technické ...'!$C$45:$J$73,'03 - Zdravotně technické ...'!$C$79:$K$840</definedName>
    <definedName name="_xlnm.Print_Area" localSheetId="8">'04 - Elektroinstalace'!$C$4:$J$39,'04 - Elektroinstalace'!$C$45:$J$74,'04 - Elektroinstalace'!$C$80:$K$239</definedName>
    <definedName name="_xlnm.Print_Area" localSheetId="10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stavby'!$C$42:$AQ$64</definedName>
    <definedName name="_xlnm.Print_Area" localSheetId="9">'VON - Vedlejší a ostatní ...'!$C$4:$J$39,'VON - Vedlejší a ostatní ...'!$C$45:$J$66,'VON - Vedlejší a ostatní ...'!$C$72:$K$115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K113" i="10" l="1"/>
  <c r="BI113" i="10"/>
  <c r="BH113" i="10"/>
  <c r="BG113" i="10"/>
  <c r="BF113" i="10"/>
  <c r="T113" i="10"/>
  <c r="T112" i="10" s="1"/>
  <c r="R113" i="10"/>
  <c r="R112" i="10" s="1"/>
  <c r="P113" i="10"/>
  <c r="J113" i="10"/>
  <c r="BE113" i="10" s="1"/>
  <c r="BK112" i="10"/>
  <c r="P112" i="10"/>
  <c r="J112" i="10"/>
  <c r="BK110" i="10"/>
  <c r="BK109" i="10" s="1"/>
  <c r="J109" i="10" s="1"/>
  <c r="J64" i="10" s="1"/>
  <c r="BI110" i="10"/>
  <c r="BH110" i="10"/>
  <c r="BG110" i="10"/>
  <c r="BF110" i="10"/>
  <c r="T110" i="10"/>
  <c r="T109" i="10" s="1"/>
  <c r="R110" i="10"/>
  <c r="R109" i="10" s="1"/>
  <c r="P110" i="10"/>
  <c r="P109" i="10" s="1"/>
  <c r="J110" i="10"/>
  <c r="BE110" i="10" s="1"/>
  <c r="BK107" i="10"/>
  <c r="BI107" i="10"/>
  <c r="BH107" i="10"/>
  <c r="BG107" i="10"/>
  <c r="BF107" i="10"/>
  <c r="T107" i="10"/>
  <c r="R107" i="10"/>
  <c r="P107" i="10"/>
  <c r="J107" i="10"/>
  <c r="BE107" i="10" s="1"/>
  <c r="BK104" i="10"/>
  <c r="BI104" i="10"/>
  <c r="BH104" i="10"/>
  <c r="BG104" i="10"/>
  <c r="BF104" i="10"/>
  <c r="T104" i="10"/>
  <c r="R104" i="10"/>
  <c r="P104" i="10"/>
  <c r="J104" i="10"/>
  <c r="BE104" i="10" s="1"/>
  <c r="BK101" i="10"/>
  <c r="BI101" i="10"/>
  <c r="BH101" i="10"/>
  <c r="BG101" i="10"/>
  <c r="BF101" i="10"/>
  <c r="T101" i="10"/>
  <c r="R101" i="10"/>
  <c r="P101" i="10"/>
  <c r="J101" i="10"/>
  <c r="BE101" i="10" s="1"/>
  <c r="BK99" i="10"/>
  <c r="BI99" i="10"/>
  <c r="BH99" i="10"/>
  <c r="BG99" i="10"/>
  <c r="BF99" i="10"/>
  <c r="T99" i="10"/>
  <c r="R99" i="10"/>
  <c r="P99" i="10"/>
  <c r="J99" i="10"/>
  <c r="BE99" i="10" s="1"/>
  <c r="BK97" i="10"/>
  <c r="BK96" i="10" s="1"/>
  <c r="J96" i="10" s="1"/>
  <c r="J63" i="10" s="1"/>
  <c r="BI97" i="10"/>
  <c r="BH97" i="10"/>
  <c r="BG97" i="10"/>
  <c r="BF97" i="10"/>
  <c r="T97" i="10"/>
  <c r="R97" i="10"/>
  <c r="P97" i="10"/>
  <c r="P96" i="10" s="1"/>
  <c r="J97" i="10"/>
  <c r="BE97" i="10" s="1"/>
  <c r="BK93" i="10"/>
  <c r="BK92" i="10" s="1"/>
  <c r="J92" i="10" s="1"/>
  <c r="J62" i="10" s="1"/>
  <c r="BI93" i="10"/>
  <c r="BH93" i="10"/>
  <c r="BG93" i="10"/>
  <c r="BF93" i="10"/>
  <c r="T93" i="10"/>
  <c r="T92" i="10" s="1"/>
  <c r="R93" i="10"/>
  <c r="R92" i="10" s="1"/>
  <c r="P93" i="10"/>
  <c r="P92" i="10" s="1"/>
  <c r="J93" i="10"/>
  <c r="BE93" i="10" s="1"/>
  <c r="BK90" i="10"/>
  <c r="BI90" i="10"/>
  <c r="BH90" i="10"/>
  <c r="BG90" i="10"/>
  <c r="BF90" i="10"/>
  <c r="T90" i="10"/>
  <c r="R90" i="10"/>
  <c r="P90" i="10"/>
  <c r="J90" i="10"/>
  <c r="BE90" i="10" s="1"/>
  <c r="BK88" i="10"/>
  <c r="BK87" i="10" s="1"/>
  <c r="J87" i="10" s="1"/>
  <c r="J61" i="10" s="1"/>
  <c r="BI88" i="10"/>
  <c r="BH88" i="10"/>
  <c r="BG88" i="10"/>
  <c r="BF88" i="10"/>
  <c r="T88" i="10"/>
  <c r="T87" i="10" s="1"/>
  <c r="R88" i="10"/>
  <c r="R87" i="10" s="1"/>
  <c r="P88" i="10"/>
  <c r="P87" i="10" s="1"/>
  <c r="J88" i="10"/>
  <c r="BE88" i="10" s="1"/>
  <c r="F79" i="10"/>
  <c r="E77" i="10"/>
  <c r="J65" i="10"/>
  <c r="F52" i="10"/>
  <c r="E50" i="10"/>
  <c r="J37" i="10"/>
  <c r="J36" i="10"/>
  <c r="AY63" i="1" s="1"/>
  <c r="J35" i="10"/>
  <c r="AX63" i="1" s="1"/>
  <c r="J34" i="10"/>
  <c r="AW63" i="1" s="1"/>
  <c r="J24" i="10"/>
  <c r="E24" i="10"/>
  <c r="J23" i="10"/>
  <c r="J21" i="10"/>
  <c r="E21" i="10"/>
  <c r="J20" i="10"/>
  <c r="J18" i="10"/>
  <c r="E18" i="10"/>
  <c r="J17" i="10"/>
  <c r="J15" i="10"/>
  <c r="E15" i="10"/>
  <c r="F54" i="10" s="1"/>
  <c r="J14" i="10"/>
  <c r="J12" i="10"/>
  <c r="E7" i="10"/>
  <c r="E48" i="10" s="1"/>
  <c r="BK238" i="9"/>
  <c r="BI238" i="9"/>
  <c r="BH238" i="9"/>
  <c r="BG238" i="9"/>
  <c r="BF238" i="9"/>
  <c r="T238" i="9"/>
  <c r="T237" i="9" s="1"/>
  <c r="R238" i="9"/>
  <c r="R237" i="9" s="1"/>
  <c r="P238" i="9"/>
  <c r="J238" i="9"/>
  <c r="BE238" i="9" s="1"/>
  <c r="BK237" i="9"/>
  <c r="J237" i="9" s="1"/>
  <c r="J73" i="9" s="1"/>
  <c r="P237" i="9"/>
  <c r="BK235" i="9"/>
  <c r="BI235" i="9"/>
  <c r="BH235" i="9"/>
  <c r="BG235" i="9"/>
  <c r="BF235" i="9"/>
  <c r="T235" i="9"/>
  <c r="R235" i="9"/>
  <c r="P235" i="9"/>
  <c r="J235" i="9"/>
  <c r="BE235" i="9" s="1"/>
  <c r="BK233" i="9"/>
  <c r="BI233" i="9"/>
  <c r="BH233" i="9"/>
  <c r="BG233" i="9"/>
  <c r="BF233" i="9"/>
  <c r="T233" i="9"/>
  <c r="R233" i="9"/>
  <c r="P233" i="9"/>
  <c r="J233" i="9"/>
  <c r="BE233" i="9" s="1"/>
  <c r="BK231" i="9"/>
  <c r="BI231" i="9"/>
  <c r="BH231" i="9"/>
  <c r="BG231" i="9"/>
  <c r="BF231" i="9"/>
  <c r="T231" i="9"/>
  <c r="R231" i="9"/>
  <c r="P231" i="9"/>
  <c r="J231" i="9"/>
  <c r="BE231" i="9" s="1"/>
  <c r="BK229" i="9"/>
  <c r="BI229" i="9"/>
  <c r="BH229" i="9"/>
  <c r="BG229" i="9"/>
  <c r="BF229" i="9"/>
  <c r="T229" i="9"/>
  <c r="R229" i="9"/>
  <c r="P229" i="9"/>
  <c r="J229" i="9"/>
  <c r="BE229" i="9" s="1"/>
  <c r="BK227" i="9"/>
  <c r="BI227" i="9"/>
  <c r="BH227" i="9"/>
  <c r="BG227" i="9"/>
  <c r="BF227" i="9"/>
  <c r="T227" i="9"/>
  <c r="R227" i="9"/>
  <c r="P227" i="9"/>
  <c r="J227" i="9"/>
  <c r="BE227" i="9" s="1"/>
  <c r="BK225" i="9"/>
  <c r="BI225" i="9"/>
  <c r="BH225" i="9"/>
  <c r="BG225" i="9"/>
  <c r="BF225" i="9"/>
  <c r="T225" i="9"/>
  <c r="R225" i="9"/>
  <c r="P225" i="9"/>
  <c r="J225" i="9"/>
  <c r="BE225" i="9" s="1"/>
  <c r="BK223" i="9"/>
  <c r="BI223" i="9"/>
  <c r="BH223" i="9"/>
  <c r="BG223" i="9"/>
  <c r="BF223" i="9"/>
  <c r="T223" i="9"/>
  <c r="R223" i="9"/>
  <c r="P223" i="9"/>
  <c r="J223" i="9"/>
  <c r="BE223" i="9" s="1"/>
  <c r="BK221" i="9"/>
  <c r="BI221" i="9"/>
  <c r="BH221" i="9"/>
  <c r="BG221" i="9"/>
  <c r="BF221" i="9"/>
  <c r="T221" i="9"/>
  <c r="R221" i="9"/>
  <c r="P221" i="9"/>
  <c r="J221" i="9"/>
  <c r="BE221" i="9" s="1"/>
  <c r="BK219" i="9"/>
  <c r="BI219" i="9"/>
  <c r="BH219" i="9"/>
  <c r="BG219" i="9"/>
  <c r="BF219" i="9"/>
  <c r="T219" i="9"/>
  <c r="R219" i="9"/>
  <c r="P219" i="9"/>
  <c r="J219" i="9"/>
  <c r="BE219" i="9" s="1"/>
  <c r="BK217" i="9"/>
  <c r="BI217" i="9"/>
  <c r="BH217" i="9"/>
  <c r="BG217" i="9"/>
  <c r="BF217" i="9"/>
  <c r="T217" i="9"/>
  <c r="R217" i="9"/>
  <c r="P217" i="9"/>
  <c r="J217" i="9"/>
  <c r="BE217" i="9" s="1"/>
  <c r="BK215" i="9"/>
  <c r="BI215" i="9"/>
  <c r="BH215" i="9"/>
  <c r="BG215" i="9"/>
  <c r="BF215" i="9"/>
  <c r="T215" i="9"/>
  <c r="R215" i="9"/>
  <c r="P215" i="9"/>
  <c r="J215" i="9"/>
  <c r="BE215" i="9" s="1"/>
  <c r="BK214" i="9"/>
  <c r="J214" i="9" s="1"/>
  <c r="J72" i="9" s="1"/>
  <c r="R214" i="9"/>
  <c r="BK212" i="9"/>
  <c r="BI212" i="9"/>
  <c r="BH212" i="9"/>
  <c r="BG212" i="9"/>
  <c r="BF212" i="9"/>
  <c r="T212" i="9"/>
  <c r="R212" i="9"/>
  <c r="P212" i="9"/>
  <c r="J212" i="9"/>
  <c r="BE212" i="9" s="1"/>
  <c r="BK210" i="9"/>
  <c r="BI210" i="9"/>
  <c r="BH210" i="9"/>
  <c r="BG210" i="9"/>
  <c r="BF210" i="9"/>
  <c r="T210" i="9"/>
  <c r="R210" i="9"/>
  <c r="P210" i="9"/>
  <c r="J210" i="9"/>
  <c r="BE210" i="9" s="1"/>
  <c r="BK208" i="9"/>
  <c r="BI208" i="9"/>
  <c r="BH208" i="9"/>
  <c r="BG208" i="9"/>
  <c r="BF208" i="9"/>
  <c r="T208" i="9"/>
  <c r="R208" i="9"/>
  <c r="P208" i="9"/>
  <c r="J208" i="9"/>
  <c r="BE208" i="9" s="1"/>
  <c r="BK206" i="9"/>
  <c r="BI206" i="9"/>
  <c r="BH206" i="9"/>
  <c r="BG206" i="9"/>
  <c r="BF206" i="9"/>
  <c r="BE206" i="9"/>
  <c r="T206" i="9"/>
  <c r="R206" i="9"/>
  <c r="P206" i="9"/>
  <c r="J206" i="9"/>
  <c r="BK204" i="9"/>
  <c r="BI204" i="9"/>
  <c r="BH204" i="9"/>
  <c r="BG204" i="9"/>
  <c r="BF204" i="9"/>
  <c r="T204" i="9"/>
  <c r="R204" i="9"/>
  <c r="P204" i="9"/>
  <c r="J204" i="9"/>
  <c r="BE204" i="9" s="1"/>
  <c r="R203" i="9"/>
  <c r="P203" i="9"/>
  <c r="BK201" i="9"/>
  <c r="BI201" i="9"/>
  <c r="BH201" i="9"/>
  <c r="BG201" i="9"/>
  <c r="BF201" i="9"/>
  <c r="T201" i="9"/>
  <c r="T200" i="9" s="1"/>
  <c r="R201" i="9"/>
  <c r="P201" i="9"/>
  <c r="J201" i="9"/>
  <c r="BE201" i="9" s="1"/>
  <c r="BK200" i="9"/>
  <c r="R200" i="9"/>
  <c r="P200" i="9"/>
  <c r="J200" i="9"/>
  <c r="J70" i="9" s="1"/>
  <c r="BK198" i="9"/>
  <c r="BI198" i="9"/>
  <c r="BH198" i="9"/>
  <c r="BG198" i="9"/>
  <c r="BF198" i="9"/>
  <c r="BE198" i="9"/>
  <c r="T198" i="9"/>
  <c r="R198" i="9"/>
  <c r="P198" i="9"/>
  <c r="J198" i="9"/>
  <c r="BK196" i="9"/>
  <c r="BI196" i="9"/>
  <c r="BH196" i="9"/>
  <c r="BG196" i="9"/>
  <c r="BF196" i="9"/>
  <c r="T196" i="9"/>
  <c r="R196" i="9"/>
  <c r="P196" i="9"/>
  <c r="J196" i="9"/>
  <c r="BE196" i="9" s="1"/>
  <c r="BK194" i="9"/>
  <c r="BI194" i="9"/>
  <c r="BH194" i="9"/>
  <c r="BG194" i="9"/>
  <c r="BF194" i="9"/>
  <c r="T194" i="9"/>
  <c r="R194" i="9"/>
  <c r="P194" i="9"/>
  <c r="J194" i="9"/>
  <c r="BE194" i="9" s="1"/>
  <c r="BK192" i="9"/>
  <c r="BK191" i="9" s="1"/>
  <c r="J191" i="9" s="1"/>
  <c r="J69" i="9" s="1"/>
  <c r="BI192" i="9"/>
  <c r="BH192" i="9"/>
  <c r="BG192" i="9"/>
  <c r="BF192" i="9"/>
  <c r="T192" i="9"/>
  <c r="R192" i="9"/>
  <c r="R191" i="9" s="1"/>
  <c r="P192" i="9"/>
  <c r="P191" i="9" s="1"/>
  <c r="J192" i="9"/>
  <c r="BE192" i="9" s="1"/>
  <c r="BK189" i="9"/>
  <c r="BI189" i="9"/>
  <c r="BH189" i="9"/>
  <c r="BG189" i="9"/>
  <c r="BF189" i="9"/>
  <c r="T189" i="9"/>
  <c r="R189" i="9"/>
  <c r="P189" i="9"/>
  <c r="J189" i="9"/>
  <c r="BE189" i="9" s="1"/>
  <c r="BK187" i="9"/>
  <c r="BI187" i="9"/>
  <c r="BH187" i="9"/>
  <c r="BG187" i="9"/>
  <c r="BF187" i="9"/>
  <c r="T187" i="9"/>
  <c r="R187" i="9"/>
  <c r="P187" i="9"/>
  <c r="J187" i="9"/>
  <c r="BE187" i="9" s="1"/>
  <c r="BK185" i="9"/>
  <c r="BI185" i="9"/>
  <c r="BH185" i="9"/>
  <c r="BG185" i="9"/>
  <c r="BF185" i="9"/>
  <c r="T185" i="9"/>
  <c r="R185" i="9"/>
  <c r="P185" i="9"/>
  <c r="J185" i="9"/>
  <c r="BE185" i="9" s="1"/>
  <c r="P184" i="9"/>
  <c r="BK182" i="9"/>
  <c r="BI182" i="9"/>
  <c r="BH182" i="9"/>
  <c r="BG182" i="9"/>
  <c r="BF182" i="9"/>
  <c r="T182" i="9"/>
  <c r="R182" i="9"/>
  <c r="P182" i="9"/>
  <c r="J182" i="9"/>
  <c r="BE182" i="9" s="1"/>
  <c r="BK180" i="9"/>
  <c r="BI180" i="9"/>
  <c r="BH180" i="9"/>
  <c r="BG180" i="9"/>
  <c r="BF180" i="9"/>
  <c r="T180" i="9"/>
  <c r="R180" i="9"/>
  <c r="P180" i="9"/>
  <c r="J180" i="9"/>
  <c r="BE180" i="9" s="1"/>
  <c r="BK179" i="9"/>
  <c r="J179" i="9" s="1"/>
  <c r="R179" i="9"/>
  <c r="P179" i="9"/>
  <c r="BK177" i="9"/>
  <c r="BI177" i="9"/>
  <c r="BH177" i="9"/>
  <c r="BG177" i="9"/>
  <c r="BF177" i="9"/>
  <c r="BE177" i="9"/>
  <c r="T177" i="9"/>
  <c r="R177" i="9"/>
  <c r="P177" i="9"/>
  <c r="J177" i="9"/>
  <c r="BK175" i="9"/>
  <c r="BI175" i="9"/>
  <c r="BH175" i="9"/>
  <c r="BG175" i="9"/>
  <c r="BF175" i="9"/>
  <c r="T175" i="9"/>
  <c r="R175" i="9"/>
  <c r="P175" i="9"/>
  <c r="J175" i="9"/>
  <c r="BE175" i="9" s="1"/>
  <c r="BK173" i="9"/>
  <c r="BI173" i="9"/>
  <c r="BH173" i="9"/>
  <c r="BG173" i="9"/>
  <c r="BF173" i="9"/>
  <c r="T173" i="9"/>
  <c r="R173" i="9"/>
  <c r="P173" i="9"/>
  <c r="J173" i="9"/>
  <c r="BE173" i="9" s="1"/>
  <c r="BK171" i="9"/>
  <c r="BI171" i="9"/>
  <c r="BH171" i="9"/>
  <c r="BG171" i="9"/>
  <c r="BF171" i="9"/>
  <c r="T171" i="9"/>
  <c r="R171" i="9"/>
  <c r="P171" i="9"/>
  <c r="J171" i="9"/>
  <c r="BE171" i="9" s="1"/>
  <c r="BK169" i="9"/>
  <c r="BI169" i="9"/>
  <c r="BH169" i="9"/>
  <c r="BG169" i="9"/>
  <c r="BF169" i="9"/>
  <c r="T169" i="9"/>
  <c r="R169" i="9"/>
  <c r="P169" i="9"/>
  <c r="J169" i="9"/>
  <c r="BE169" i="9" s="1"/>
  <c r="BK167" i="9"/>
  <c r="BI167" i="9"/>
  <c r="BH167" i="9"/>
  <c r="BG167" i="9"/>
  <c r="BF167" i="9"/>
  <c r="BE167" i="9"/>
  <c r="T167" i="9"/>
  <c r="R167" i="9"/>
  <c r="P167" i="9"/>
  <c r="J167" i="9"/>
  <c r="BK165" i="9"/>
  <c r="BI165" i="9"/>
  <c r="BH165" i="9"/>
  <c r="BG165" i="9"/>
  <c r="BF165" i="9"/>
  <c r="T165" i="9"/>
  <c r="R165" i="9"/>
  <c r="P165" i="9"/>
  <c r="J165" i="9"/>
  <c r="BE165" i="9" s="1"/>
  <c r="BK163" i="9"/>
  <c r="BI163" i="9"/>
  <c r="BH163" i="9"/>
  <c r="BG163" i="9"/>
  <c r="BF163" i="9"/>
  <c r="T163" i="9"/>
  <c r="R163" i="9"/>
  <c r="P163" i="9"/>
  <c r="J163" i="9"/>
  <c r="BE163" i="9" s="1"/>
  <c r="BK161" i="9"/>
  <c r="BI161" i="9"/>
  <c r="BH161" i="9"/>
  <c r="BG161" i="9"/>
  <c r="BF161" i="9"/>
  <c r="T161" i="9"/>
  <c r="R161" i="9"/>
  <c r="P161" i="9"/>
  <c r="J161" i="9"/>
  <c r="BE161" i="9" s="1"/>
  <c r="BK159" i="9"/>
  <c r="BI159" i="9"/>
  <c r="BH159" i="9"/>
  <c r="BG159" i="9"/>
  <c r="BF159" i="9"/>
  <c r="T159" i="9"/>
  <c r="R159" i="9"/>
  <c r="P159" i="9"/>
  <c r="J159" i="9"/>
  <c r="BE159" i="9" s="1"/>
  <c r="BK157" i="9"/>
  <c r="BI157" i="9"/>
  <c r="BH157" i="9"/>
  <c r="BG157" i="9"/>
  <c r="BF157" i="9"/>
  <c r="T157" i="9"/>
  <c r="R157" i="9"/>
  <c r="P157" i="9"/>
  <c r="J157" i="9"/>
  <c r="BE157" i="9" s="1"/>
  <c r="BK155" i="9"/>
  <c r="BI155" i="9"/>
  <c r="BH155" i="9"/>
  <c r="BG155" i="9"/>
  <c r="BF155" i="9"/>
  <c r="T155" i="9"/>
  <c r="R155" i="9"/>
  <c r="P155" i="9"/>
  <c r="J155" i="9"/>
  <c r="BE155" i="9" s="1"/>
  <c r="BK153" i="9"/>
  <c r="BI153" i="9"/>
  <c r="BH153" i="9"/>
  <c r="BG153" i="9"/>
  <c r="BF153" i="9"/>
  <c r="BE153" i="9"/>
  <c r="T153" i="9"/>
  <c r="R153" i="9"/>
  <c r="P153" i="9"/>
  <c r="J153" i="9"/>
  <c r="BK150" i="9"/>
  <c r="BI150" i="9"/>
  <c r="BH150" i="9"/>
  <c r="BG150" i="9"/>
  <c r="BF150" i="9"/>
  <c r="BE150" i="9"/>
  <c r="T150" i="9"/>
  <c r="R150" i="9"/>
  <c r="P150" i="9"/>
  <c r="J150" i="9"/>
  <c r="BK148" i="9"/>
  <c r="BI148" i="9"/>
  <c r="BH148" i="9"/>
  <c r="BG148" i="9"/>
  <c r="BF148" i="9"/>
  <c r="T148" i="9"/>
  <c r="R148" i="9"/>
  <c r="P148" i="9"/>
  <c r="J148" i="9"/>
  <c r="BE148" i="9" s="1"/>
  <c r="BK146" i="9"/>
  <c r="BI146" i="9"/>
  <c r="BH146" i="9"/>
  <c r="BG146" i="9"/>
  <c r="BF146" i="9"/>
  <c r="T146" i="9"/>
  <c r="R146" i="9"/>
  <c r="P146" i="9"/>
  <c r="J146" i="9"/>
  <c r="BE146" i="9" s="1"/>
  <c r="BK144" i="9"/>
  <c r="BK143" i="9" s="1"/>
  <c r="J143" i="9" s="1"/>
  <c r="BI144" i="9"/>
  <c r="BH144" i="9"/>
  <c r="BG144" i="9"/>
  <c r="BF144" i="9"/>
  <c r="T144" i="9"/>
  <c r="T143" i="9" s="1"/>
  <c r="R144" i="9"/>
  <c r="P144" i="9"/>
  <c r="P143" i="9" s="1"/>
  <c r="J144" i="9"/>
  <c r="BE144" i="9" s="1"/>
  <c r="BK141" i="9"/>
  <c r="BI141" i="9"/>
  <c r="BH141" i="9"/>
  <c r="BG141" i="9"/>
  <c r="BF141" i="9"/>
  <c r="T141" i="9"/>
  <c r="R141" i="9"/>
  <c r="P141" i="9"/>
  <c r="J141" i="9"/>
  <c r="BE141" i="9" s="1"/>
  <c r="BK139" i="9"/>
  <c r="BI139" i="9"/>
  <c r="BH139" i="9"/>
  <c r="BG139" i="9"/>
  <c r="BF139" i="9"/>
  <c r="T139" i="9"/>
  <c r="R139" i="9"/>
  <c r="P139" i="9"/>
  <c r="J139" i="9"/>
  <c r="BE139" i="9" s="1"/>
  <c r="BK137" i="9"/>
  <c r="BI137" i="9"/>
  <c r="BH137" i="9"/>
  <c r="BG137" i="9"/>
  <c r="BF137" i="9"/>
  <c r="T137" i="9"/>
  <c r="R137" i="9"/>
  <c r="P137" i="9"/>
  <c r="J137" i="9"/>
  <c r="BE137" i="9" s="1"/>
  <c r="BK135" i="9"/>
  <c r="BI135" i="9"/>
  <c r="BH135" i="9"/>
  <c r="BG135" i="9"/>
  <c r="BF135" i="9"/>
  <c r="T135" i="9"/>
  <c r="R135" i="9"/>
  <c r="P135" i="9"/>
  <c r="J135" i="9"/>
  <c r="BE135" i="9" s="1"/>
  <c r="BK133" i="9"/>
  <c r="BI133" i="9"/>
  <c r="BH133" i="9"/>
  <c r="BG133" i="9"/>
  <c r="BF133" i="9"/>
  <c r="T133" i="9"/>
  <c r="R133" i="9"/>
  <c r="P133" i="9"/>
  <c r="J133" i="9"/>
  <c r="BE133" i="9" s="1"/>
  <c r="BK131" i="9"/>
  <c r="BI131" i="9"/>
  <c r="BH131" i="9"/>
  <c r="BG131" i="9"/>
  <c r="BF131" i="9"/>
  <c r="T131" i="9"/>
  <c r="T130" i="9" s="1"/>
  <c r="R131" i="9"/>
  <c r="P131" i="9"/>
  <c r="J131" i="9"/>
  <c r="BE131" i="9" s="1"/>
  <c r="BK128" i="9"/>
  <c r="BI128" i="9"/>
  <c r="BH128" i="9"/>
  <c r="BG128" i="9"/>
  <c r="BF128" i="9"/>
  <c r="T128" i="9"/>
  <c r="R128" i="9"/>
  <c r="P128" i="9"/>
  <c r="J128" i="9"/>
  <c r="BE128" i="9" s="1"/>
  <c r="BK126" i="9"/>
  <c r="BI126" i="9"/>
  <c r="BH126" i="9"/>
  <c r="BG126" i="9"/>
  <c r="BF126" i="9"/>
  <c r="T126" i="9"/>
  <c r="R126" i="9"/>
  <c r="P126" i="9"/>
  <c r="J126" i="9"/>
  <c r="BE126" i="9" s="1"/>
  <c r="BK124" i="9"/>
  <c r="BI124" i="9"/>
  <c r="BH124" i="9"/>
  <c r="BG124" i="9"/>
  <c r="BF124" i="9"/>
  <c r="BE124" i="9"/>
  <c r="T124" i="9"/>
  <c r="R124" i="9"/>
  <c r="P124" i="9"/>
  <c r="J124" i="9"/>
  <c r="BK122" i="9"/>
  <c r="BI122" i="9"/>
  <c r="BH122" i="9"/>
  <c r="BG122" i="9"/>
  <c r="BF122" i="9"/>
  <c r="T122" i="9"/>
  <c r="R122" i="9"/>
  <c r="P122" i="9"/>
  <c r="J122" i="9"/>
  <c r="BE122" i="9" s="1"/>
  <c r="BK120" i="9"/>
  <c r="BK119" i="9" s="1"/>
  <c r="J119" i="9" s="1"/>
  <c r="J63" i="9" s="1"/>
  <c r="BI120" i="9"/>
  <c r="BH120" i="9"/>
  <c r="BG120" i="9"/>
  <c r="BF120" i="9"/>
  <c r="T120" i="9"/>
  <c r="R120" i="9"/>
  <c r="P120" i="9"/>
  <c r="P119" i="9" s="1"/>
  <c r="J120" i="9"/>
  <c r="BE120" i="9" s="1"/>
  <c r="BK117" i="9"/>
  <c r="BI117" i="9"/>
  <c r="BH117" i="9"/>
  <c r="BG117" i="9"/>
  <c r="BF117" i="9"/>
  <c r="T117" i="9"/>
  <c r="R117" i="9"/>
  <c r="P117" i="9"/>
  <c r="J117" i="9"/>
  <c r="BE117" i="9" s="1"/>
  <c r="BK115" i="9"/>
  <c r="BI115" i="9"/>
  <c r="BH115" i="9"/>
  <c r="BG115" i="9"/>
  <c r="BF115" i="9"/>
  <c r="T115" i="9"/>
  <c r="R115" i="9"/>
  <c r="P115" i="9"/>
  <c r="J115" i="9"/>
  <c r="BE115" i="9" s="1"/>
  <c r="BK113" i="9"/>
  <c r="BI113" i="9"/>
  <c r="BH113" i="9"/>
  <c r="BG113" i="9"/>
  <c r="BF113" i="9"/>
  <c r="T113" i="9"/>
  <c r="R113" i="9"/>
  <c r="P113" i="9"/>
  <c r="J113" i="9"/>
  <c r="BE113" i="9" s="1"/>
  <c r="BK111" i="9"/>
  <c r="BI111" i="9"/>
  <c r="BH111" i="9"/>
  <c r="BG111" i="9"/>
  <c r="BF111" i="9"/>
  <c r="T111" i="9"/>
  <c r="R111" i="9"/>
  <c r="P111" i="9"/>
  <c r="J111" i="9"/>
  <c r="BE111" i="9" s="1"/>
  <c r="BK109" i="9"/>
  <c r="BI109" i="9"/>
  <c r="BH109" i="9"/>
  <c r="BG109" i="9"/>
  <c r="BF109" i="9"/>
  <c r="T109" i="9"/>
  <c r="R109" i="9"/>
  <c r="P109" i="9"/>
  <c r="J109" i="9"/>
  <c r="BE109" i="9" s="1"/>
  <c r="BK107" i="9"/>
  <c r="BI107" i="9"/>
  <c r="BH107" i="9"/>
  <c r="BG107" i="9"/>
  <c r="BF107" i="9"/>
  <c r="BE107" i="9"/>
  <c r="T107" i="9"/>
  <c r="R107" i="9"/>
  <c r="P107" i="9"/>
  <c r="J107" i="9"/>
  <c r="BK105" i="9"/>
  <c r="BI105" i="9"/>
  <c r="BH105" i="9"/>
  <c r="BG105" i="9"/>
  <c r="BF105" i="9"/>
  <c r="T105" i="9"/>
  <c r="R105" i="9"/>
  <c r="P105" i="9"/>
  <c r="J105" i="9"/>
  <c r="BE105" i="9" s="1"/>
  <c r="R104" i="9"/>
  <c r="BK102" i="9"/>
  <c r="BI102" i="9"/>
  <c r="BH102" i="9"/>
  <c r="BG102" i="9"/>
  <c r="BF102" i="9"/>
  <c r="T102" i="9"/>
  <c r="R102" i="9"/>
  <c r="P102" i="9"/>
  <c r="J102" i="9"/>
  <c r="BE102" i="9" s="1"/>
  <c r="BK100" i="9"/>
  <c r="BI100" i="9"/>
  <c r="BH100" i="9"/>
  <c r="BG100" i="9"/>
  <c r="BF100" i="9"/>
  <c r="T100" i="9"/>
  <c r="R100" i="9"/>
  <c r="P100" i="9"/>
  <c r="J100" i="9"/>
  <c r="BE100" i="9" s="1"/>
  <c r="BK98" i="9"/>
  <c r="BI98" i="9"/>
  <c r="BH98" i="9"/>
  <c r="BG98" i="9"/>
  <c r="BF98" i="9"/>
  <c r="T98" i="9"/>
  <c r="R98" i="9"/>
  <c r="P98" i="9"/>
  <c r="J98" i="9"/>
  <c r="BE98" i="9" s="1"/>
  <c r="BK96" i="9"/>
  <c r="BK95" i="9" s="1"/>
  <c r="J95" i="9" s="1"/>
  <c r="J61" i="9" s="1"/>
  <c r="BI96" i="9"/>
  <c r="BH96" i="9"/>
  <c r="BG96" i="9"/>
  <c r="BF96" i="9"/>
  <c r="T96" i="9"/>
  <c r="R96" i="9"/>
  <c r="P96" i="9"/>
  <c r="P95" i="9" s="1"/>
  <c r="J96" i="9"/>
  <c r="BE96" i="9" s="1"/>
  <c r="F87" i="9"/>
  <c r="E85" i="9"/>
  <c r="J67" i="9"/>
  <c r="J65" i="9"/>
  <c r="F55" i="9"/>
  <c r="F52" i="9"/>
  <c r="E50" i="9"/>
  <c r="J37" i="9"/>
  <c r="J36" i="9"/>
  <c r="AY62" i="1" s="1"/>
  <c r="J35" i="9"/>
  <c r="AX62" i="1" s="1"/>
  <c r="J34" i="9"/>
  <c r="AW62" i="1" s="1"/>
  <c r="J24" i="9"/>
  <c r="E24" i="9"/>
  <c r="J23" i="9"/>
  <c r="J21" i="9"/>
  <c r="E21" i="9"/>
  <c r="J20" i="9"/>
  <c r="J18" i="9"/>
  <c r="E18" i="9"/>
  <c r="F90" i="9" s="1"/>
  <c r="J17" i="9"/>
  <c r="J15" i="9"/>
  <c r="E15" i="9"/>
  <c r="F54" i="9" s="1"/>
  <c r="J14" i="9"/>
  <c r="J12" i="9"/>
  <c r="E7" i="9"/>
  <c r="E48" i="9" s="1"/>
  <c r="BK838" i="8"/>
  <c r="BI838" i="8"/>
  <c r="BH838" i="8"/>
  <c r="BG838" i="8"/>
  <c r="BF838" i="8"/>
  <c r="T838" i="8"/>
  <c r="R838" i="8"/>
  <c r="P838" i="8"/>
  <c r="J838" i="8"/>
  <c r="BE838" i="8" s="1"/>
  <c r="BK832" i="8"/>
  <c r="BI832" i="8"/>
  <c r="BH832" i="8"/>
  <c r="BG832" i="8"/>
  <c r="BF832" i="8"/>
  <c r="T832" i="8"/>
  <c r="R832" i="8"/>
  <c r="P832" i="8"/>
  <c r="J832" i="8"/>
  <c r="BE832" i="8" s="1"/>
  <c r="BK830" i="8"/>
  <c r="BI830" i="8"/>
  <c r="BH830" i="8"/>
  <c r="BG830" i="8"/>
  <c r="BF830" i="8"/>
  <c r="T830" i="8"/>
  <c r="R830" i="8"/>
  <c r="P830" i="8"/>
  <c r="J830" i="8"/>
  <c r="BE830" i="8" s="1"/>
  <c r="BK824" i="8"/>
  <c r="BK823" i="8" s="1"/>
  <c r="J823" i="8" s="1"/>
  <c r="BI824" i="8"/>
  <c r="BH824" i="8"/>
  <c r="BG824" i="8"/>
  <c r="BF824" i="8"/>
  <c r="T824" i="8"/>
  <c r="R824" i="8"/>
  <c r="P824" i="8"/>
  <c r="P823" i="8" s="1"/>
  <c r="J824" i="8"/>
  <c r="BE824" i="8" s="1"/>
  <c r="BK820" i="8"/>
  <c r="BI820" i="8"/>
  <c r="BH820" i="8"/>
  <c r="BG820" i="8"/>
  <c r="BF820" i="8"/>
  <c r="T820" i="8"/>
  <c r="R820" i="8"/>
  <c r="P820" i="8"/>
  <c r="J820" i="8"/>
  <c r="BE820" i="8" s="1"/>
  <c r="BK817" i="8"/>
  <c r="BI817" i="8"/>
  <c r="BH817" i="8"/>
  <c r="BG817" i="8"/>
  <c r="BF817" i="8"/>
  <c r="T817" i="8"/>
  <c r="R817" i="8"/>
  <c r="P817" i="8"/>
  <c r="J817" i="8"/>
  <c r="BE817" i="8" s="1"/>
  <c r="BK814" i="8"/>
  <c r="BI814" i="8"/>
  <c r="BH814" i="8"/>
  <c r="BG814" i="8"/>
  <c r="BF814" i="8"/>
  <c r="T814" i="8"/>
  <c r="R814" i="8"/>
  <c r="P814" i="8"/>
  <c r="J814" i="8"/>
  <c r="BE814" i="8" s="1"/>
  <c r="BK808" i="8"/>
  <c r="BI808" i="8"/>
  <c r="BH808" i="8"/>
  <c r="BG808" i="8"/>
  <c r="BF808" i="8"/>
  <c r="T808" i="8"/>
  <c r="R808" i="8"/>
  <c r="P808" i="8"/>
  <c r="J808" i="8"/>
  <c r="BE808" i="8" s="1"/>
  <c r="BK803" i="8"/>
  <c r="BI803" i="8"/>
  <c r="BH803" i="8"/>
  <c r="BG803" i="8"/>
  <c r="BF803" i="8"/>
  <c r="T803" i="8"/>
  <c r="R803" i="8"/>
  <c r="P803" i="8"/>
  <c r="J803" i="8"/>
  <c r="BE803" i="8" s="1"/>
  <c r="BK797" i="8"/>
  <c r="BI797" i="8"/>
  <c r="BH797" i="8"/>
  <c r="BG797" i="8"/>
  <c r="BF797" i="8"/>
  <c r="T797" i="8"/>
  <c r="R797" i="8"/>
  <c r="P797" i="8"/>
  <c r="J797" i="8"/>
  <c r="BE797" i="8" s="1"/>
  <c r="BK794" i="8"/>
  <c r="BI794" i="8"/>
  <c r="BH794" i="8"/>
  <c r="BG794" i="8"/>
  <c r="BF794" i="8"/>
  <c r="T794" i="8"/>
  <c r="R794" i="8"/>
  <c r="P794" i="8"/>
  <c r="J794" i="8"/>
  <c r="BE794" i="8" s="1"/>
  <c r="BK789" i="8"/>
  <c r="BI789" i="8"/>
  <c r="BH789" i="8"/>
  <c r="BG789" i="8"/>
  <c r="BF789" i="8"/>
  <c r="T789" i="8"/>
  <c r="R789" i="8"/>
  <c r="P789" i="8"/>
  <c r="J789" i="8"/>
  <c r="BE789" i="8" s="1"/>
  <c r="BK783" i="8"/>
  <c r="BI783" i="8"/>
  <c r="BH783" i="8"/>
  <c r="BG783" i="8"/>
  <c r="BF783" i="8"/>
  <c r="T783" i="8"/>
  <c r="R783" i="8"/>
  <c r="P783" i="8"/>
  <c r="J783" i="8"/>
  <c r="BE783" i="8" s="1"/>
  <c r="BK777" i="8"/>
  <c r="BI777" i="8"/>
  <c r="BH777" i="8"/>
  <c r="BG777" i="8"/>
  <c r="BF777" i="8"/>
  <c r="T777" i="8"/>
  <c r="R777" i="8"/>
  <c r="P777" i="8"/>
  <c r="J777" i="8"/>
  <c r="BE777" i="8" s="1"/>
  <c r="BK771" i="8"/>
  <c r="BI771" i="8"/>
  <c r="BH771" i="8"/>
  <c r="BG771" i="8"/>
  <c r="BF771" i="8"/>
  <c r="T771" i="8"/>
  <c r="R771" i="8"/>
  <c r="P771" i="8"/>
  <c r="J771" i="8"/>
  <c r="BE771" i="8" s="1"/>
  <c r="BK765" i="8"/>
  <c r="BI765" i="8"/>
  <c r="BH765" i="8"/>
  <c r="BG765" i="8"/>
  <c r="BF765" i="8"/>
  <c r="T765" i="8"/>
  <c r="R765" i="8"/>
  <c r="P765" i="8"/>
  <c r="J765" i="8"/>
  <c r="BE765" i="8" s="1"/>
  <c r="BK762" i="8"/>
  <c r="BI762" i="8"/>
  <c r="BH762" i="8"/>
  <c r="BG762" i="8"/>
  <c r="BF762" i="8"/>
  <c r="T762" i="8"/>
  <c r="R762" i="8"/>
  <c r="P762" i="8"/>
  <c r="J762" i="8"/>
  <c r="BE762" i="8" s="1"/>
  <c r="BK756" i="8"/>
  <c r="BI756" i="8"/>
  <c r="BH756" i="8"/>
  <c r="BG756" i="8"/>
  <c r="BF756" i="8"/>
  <c r="T756" i="8"/>
  <c r="R756" i="8"/>
  <c r="P756" i="8"/>
  <c r="J756" i="8"/>
  <c r="BE756" i="8" s="1"/>
  <c r="BK749" i="8"/>
  <c r="BI749" i="8"/>
  <c r="BH749" i="8"/>
  <c r="BG749" i="8"/>
  <c r="BF749" i="8"/>
  <c r="T749" i="8"/>
  <c r="R749" i="8"/>
  <c r="P749" i="8"/>
  <c r="J749" i="8"/>
  <c r="BE749" i="8" s="1"/>
  <c r="BK742" i="8"/>
  <c r="BI742" i="8"/>
  <c r="BH742" i="8"/>
  <c r="BG742" i="8"/>
  <c r="BF742" i="8"/>
  <c r="T742" i="8"/>
  <c r="R742" i="8"/>
  <c r="P742" i="8"/>
  <c r="J742" i="8"/>
  <c r="BE742" i="8" s="1"/>
  <c r="T741" i="8"/>
  <c r="BK738" i="8"/>
  <c r="BI738" i="8"/>
  <c r="BH738" i="8"/>
  <c r="BG738" i="8"/>
  <c r="BF738" i="8"/>
  <c r="T738" i="8"/>
  <c r="R738" i="8"/>
  <c r="P738" i="8"/>
  <c r="J738" i="8"/>
  <c r="BE738" i="8" s="1"/>
  <c r="BK735" i="8"/>
  <c r="BI735" i="8"/>
  <c r="BH735" i="8"/>
  <c r="BG735" i="8"/>
  <c r="BF735" i="8"/>
  <c r="T735" i="8"/>
  <c r="R735" i="8"/>
  <c r="P735" i="8"/>
  <c r="J735" i="8"/>
  <c r="BE735" i="8" s="1"/>
  <c r="BK729" i="8"/>
  <c r="BI729" i="8"/>
  <c r="BH729" i="8"/>
  <c r="BG729" i="8"/>
  <c r="BF729" i="8"/>
  <c r="T729" i="8"/>
  <c r="R729" i="8"/>
  <c r="P729" i="8"/>
  <c r="J729" i="8"/>
  <c r="BE729" i="8" s="1"/>
  <c r="BK723" i="8"/>
  <c r="BI723" i="8"/>
  <c r="BH723" i="8"/>
  <c r="BG723" i="8"/>
  <c r="BF723" i="8"/>
  <c r="T723" i="8"/>
  <c r="R723" i="8"/>
  <c r="P723" i="8"/>
  <c r="J723" i="8"/>
  <c r="BE723" i="8" s="1"/>
  <c r="BK720" i="8"/>
  <c r="BI720" i="8"/>
  <c r="BH720" i="8"/>
  <c r="BG720" i="8"/>
  <c r="BF720" i="8"/>
  <c r="T720" i="8"/>
  <c r="R720" i="8"/>
  <c r="P720" i="8"/>
  <c r="J720" i="8"/>
  <c r="BE720" i="8" s="1"/>
  <c r="BK717" i="8"/>
  <c r="BI717" i="8"/>
  <c r="BH717" i="8"/>
  <c r="BG717" i="8"/>
  <c r="BF717" i="8"/>
  <c r="T717" i="8"/>
  <c r="R717" i="8"/>
  <c r="P717" i="8"/>
  <c r="J717" i="8"/>
  <c r="BE717" i="8" s="1"/>
  <c r="BK714" i="8"/>
  <c r="BI714" i="8"/>
  <c r="BH714" i="8"/>
  <c r="BG714" i="8"/>
  <c r="BF714" i="8"/>
  <c r="T714" i="8"/>
  <c r="R714" i="8"/>
  <c r="P714" i="8"/>
  <c r="J714" i="8"/>
  <c r="BE714" i="8" s="1"/>
  <c r="BK708" i="8"/>
  <c r="BI708" i="8"/>
  <c r="BH708" i="8"/>
  <c r="BG708" i="8"/>
  <c r="BF708" i="8"/>
  <c r="T708" i="8"/>
  <c r="R708" i="8"/>
  <c r="P708" i="8"/>
  <c r="J708" i="8"/>
  <c r="BE708" i="8" s="1"/>
  <c r="BK703" i="8"/>
  <c r="BI703" i="8"/>
  <c r="BH703" i="8"/>
  <c r="BG703" i="8"/>
  <c r="BF703" i="8"/>
  <c r="T703" i="8"/>
  <c r="R703" i="8"/>
  <c r="P703" i="8"/>
  <c r="J703" i="8"/>
  <c r="BE703" i="8" s="1"/>
  <c r="BK697" i="8"/>
  <c r="BI697" i="8"/>
  <c r="BH697" i="8"/>
  <c r="BG697" i="8"/>
  <c r="BF697" i="8"/>
  <c r="T697" i="8"/>
  <c r="R697" i="8"/>
  <c r="P697" i="8"/>
  <c r="J697" i="8"/>
  <c r="BE697" i="8" s="1"/>
  <c r="BK691" i="8"/>
  <c r="BI691" i="8"/>
  <c r="BH691" i="8"/>
  <c r="BG691" i="8"/>
  <c r="BF691" i="8"/>
  <c r="T691" i="8"/>
  <c r="R691" i="8"/>
  <c r="P691" i="8"/>
  <c r="J691" i="8"/>
  <c r="BE691" i="8" s="1"/>
  <c r="BK685" i="8"/>
  <c r="BI685" i="8"/>
  <c r="BH685" i="8"/>
  <c r="BG685" i="8"/>
  <c r="BF685" i="8"/>
  <c r="T685" i="8"/>
  <c r="R685" i="8"/>
  <c r="P685" i="8"/>
  <c r="J685" i="8"/>
  <c r="BE685" i="8" s="1"/>
  <c r="BK679" i="8"/>
  <c r="BI679" i="8"/>
  <c r="BH679" i="8"/>
  <c r="BG679" i="8"/>
  <c r="BF679" i="8"/>
  <c r="T679" i="8"/>
  <c r="R679" i="8"/>
  <c r="P679" i="8"/>
  <c r="J679" i="8"/>
  <c r="BE679" i="8" s="1"/>
  <c r="BK673" i="8"/>
  <c r="BI673" i="8"/>
  <c r="BH673" i="8"/>
  <c r="BG673" i="8"/>
  <c r="BF673" i="8"/>
  <c r="T673" i="8"/>
  <c r="R673" i="8"/>
  <c r="P673" i="8"/>
  <c r="J673" i="8"/>
  <c r="BE673" i="8" s="1"/>
  <c r="BK672" i="8"/>
  <c r="T672" i="8"/>
  <c r="BK668" i="8"/>
  <c r="BI668" i="8"/>
  <c r="BH668" i="8"/>
  <c r="BG668" i="8"/>
  <c r="BF668" i="8"/>
  <c r="T668" i="8"/>
  <c r="T667" i="8" s="1"/>
  <c r="R668" i="8"/>
  <c r="R667" i="8" s="1"/>
  <c r="P668" i="8"/>
  <c r="J668" i="8"/>
  <c r="BE668" i="8" s="1"/>
  <c r="BK667" i="8"/>
  <c r="P667" i="8"/>
  <c r="J667" i="8"/>
  <c r="J68" i="8" s="1"/>
  <c r="BK664" i="8"/>
  <c r="BI664" i="8"/>
  <c r="BH664" i="8"/>
  <c r="BG664" i="8"/>
  <c r="BF664" i="8"/>
  <c r="T664" i="8"/>
  <c r="R664" i="8"/>
  <c r="P664" i="8"/>
  <c r="J664" i="8"/>
  <c r="BE664" i="8" s="1"/>
  <c r="BK661" i="8"/>
  <c r="BI661" i="8"/>
  <c r="BH661" i="8"/>
  <c r="BG661" i="8"/>
  <c r="BF661" i="8"/>
  <c r="T661" i="8"/>
  <c r="R661" i="8"/>
  <c r="P661" i="8"/>
  <c r="J661" i="8"/>
  <c r="BE661" i="8" s="1"/>
  <c r="BK658" i="8"/>
  <c r="BI658" i="8"/>
  <c r="BH658" i="8"/>
  <c r="BG658" i="8"/>
  <c r="BF658" i="8"/>
  <c r="T658" i="8"/>
  <c r="R658" i="8"/>
  <c r="P658" i="8"/>
  <c r="J658" i="8"/>
  <c r="BE658" i="8" s="1"/>
  <c r="BK653" i="8"/>
  <c r="BI653" i="8"/>
  <c r="BH653" i="8"/>
  <c r="BG653" i="8"/>
  <c r="BF653" i="8"/>
  <c r="T653" i="8"/>
  <c r="R653" i="8"/>
  <c r="P653" i="8"/>
  <c r="J653" i="8"/>
  <c r="BE653" i="8" s="1"/>
  <c r="BK647" i="8"/>
  <c r="BI647" i="8"/>
  <c r="BH647" i="8"/>
  <c r="BG647" i="8"/>
  <c r="BF647" i="8"/>
  <c r="T647" i="8"/>
  <c r="R647" i="8"/>
  <c r="P647" i="8"/>
  <c r="J647" i="8"/>
  <c r="BE647" i="8" s="1"/>
  <c r="BK642" i="8"/>
  <c r="BI642" i="8"/>
  <c r="BH642" i="8"/>
  <c r="BG642" i="8"/>
  <c r="BF642" i="8"/>
  <c r="T642" i="8"/>
  <c r="R642" i="8"/>
  <c r="P642" i="8"/>
  <c r="J642" i="8"/>
  <c r="BE642" i="8" s="1"/>
  <c r="BK636" i="8"/>
  <c r="BI636" i="8"/>
  <c r="BH636" i="8"/>
  <c r="BG636" i="8"/>
  <c r="BF636" i="8"/>
  <c r="T636" i="8"/>
  <c r="R636" i="8"/>
  <c r="P636" i="8"/>
  <c r="J636" i="8"/>
  <c r="BE636" i="8" s="1"/>
  <c r="BK633" i="8"/>
  <c r="BI633" i="8"/>
  <c r="BH633" i="8"/>
  <c r="BG633" i="8"/>
  <c r="BF633" i="8"/>
  <c r="T633" i="8"/>
  <c r="R633" i="8"/>
  <c r="P633" i="8"/>
  <c r="J633" i="8"/>
  <c r="BE633" i="8" s="1"/>
  <c r="BK628" i="8"/>
  <c r="BI628" i="8"/>
  <c r="BH628" i="8"/>
  <c r="BG628" i="8"/>
  <c r="BF628" i="8"/>
  <c r="T628" i="8"/>
  <c r="R628" i="8"/>
  <c r="P628" i="8"/>
  <c r="J628" i="8"/>
  <c r="BE628" i="8" s="1"/>
  <c r="BK625" i="8"/>
  <c r="BI625" i="8"/>
  <c r="BH625" i="8"/>
  <c r="BG625" i="8"/>
  <c r="BF625" i="8"/>
  <c r="T625" i="8"/>
  <c r="R625" i="8"/>
  <c r="P625" i="8"/>
  <c r="J625" i="8"/>
  <c r="BE625" i="8" s="1"/>
  <c r="BK619" i="8"/>
  <c r="BI619" i="8"/>
  <c r="BH619" i="8"/>
  <c r="BG619" i="8"/>
  <c r="BF619" i="8"/>
  <c r="T619" i="8"/>
  <c r="R619" i="8"/>
  <c r="P619" i="8"/>
  <c r="P618" i="8" s="1"/>
  <c r="J619" i="8"/>
  <c r="BE619" i="8" s="1"/>
  <c r="BK611" i="8"/>
  <c r="BI611" i="8"/>
  <c r="BH611" i="8"/>
  <c r="BG611" i="8"/>
  <c r="BF611" i="8"/>
  <c r="T611" i="8"/>
  <c r="R611" i="8"/>
  <c r="P611" i="8"/>
  <c r="J611" i="8"/>
  <c r="BE611" i="8" s="1"/>
  <c r="BK603" i="8"/>
  <c r="BI603" i="8"/>
  <c r="BH603" i="8"/>
  <c r="BG603" i="8"/>
  <c r="BF603" i="8"/>
  <c r="T603" i="8"/>
  <c r="R603" i="8"/>
  <c r="R602" i="8" s="1"/>
  <c r="P603" i="8"/>
  <c r="P602" i="8" s="1"/>
  <c r="J603" i="8"/>
  <c r="BE603" i="8" s="1"/>
  <c r="BK602" i="8"/>
  <c r="J602" i="8" s="1"/>
  <c r="J66" i="8" s="1"/>
  <c r="T602" i="8"/>
  <c r="BK597" i="8"/>
  <c r="BI597" i="8"/>
  <c r="BH597" i="8"/>
  <c r="BG597" i="8"/>
  <c r="BF597" i="8"/>
  <c r="T597" i="8"/>
  <c r="R597" i="8"/>
  <c r="P597" i="8"/>
  <c r="J597" i="8"/>
  <c r="BE597" i="8" s="1"/>
  <c r="BK591" i="8"/>
  <c r="BI591" i="8"/>
  <c r="BH591" i="8"/>
  <c r="BG591" i="8"/>
  <c r="BF591" i="8"/>
  <c r="T591" i="8"/>
  <c r="R591" i="8"/>
  <c r="P591" i="8"/>
  <c r="J591" i="8"/>
  <c r="BE591" i="8" s="1"/>
  <c r="BK584" i="8"/>
  <c r="BI584" i="8"/>
  <c r="BH584" i="8"/>
  <c r="BG584" i="8"/>
  <c r="BF584" i="8"/>
  <c r="T584" i="8"/>
  <c r="R584" i="8"/>
  <c r="P584" i="8"/>
  <c r="J584" i="8"/>
  <c r="BE584" i="8" s="1"/>
  <c r="BK577" i="8"/>
  <c r="BI577" i="8"/>
  <c r="BH577" i="8"/>
  <c r="BG577" i="8"/>
  <c r="BF577" i="8"/>
  <c r="T577" i="8"/>
  <c r="R577" i="8"/>
  <c r="P577" i="8"/>
  <c r="J577" i="8"/>
  <c r="BE577" i="8" s="1"/>
  <c r="BK575" i="8"/>
  <c r="BI575" i="8"/>
  <c r="BH575" i="8"/>
  <c r="BG575" i="8"/>
  <c r="BF575" i="8"/>
  <c r="T575" i="8"/>
  <c r="R575" i="8"/>
  <c r="P575" i="8"/>
  <c r="J575" i="8"/>
  <c r="BE575" i="8" s="1"/>
  <c r="BK569" i="8"/>
  <c r="BI569" i="8"/>
  <c r="BH569" i="8"/>
  <c r="BG569" i="8"/>
  <c r="BF569" i="8"/>
  <c r="T569" i="8"/>
  <c r="R569" i="8"/>
  <c r="P569" i="8"/>
  <c r="J569" i="8"/>
  <c r="BE569" i="8" s="1"/>
  <c r="BK564" i="8"/>
  <c r="BI564" i="8"/>
  <c r="BH564" i="8"/>
  <c r="BG564" i="8"/>
  <c r="BF564" i="8"/>
  <c r="T564" i="8"/>
  <c r="R564" i="8"/>
  <c r="P564" i="8"/>
  <c r="J564" i="8"/>
  <c r="BE564" i="8" s="1"/>
  <c r="BK558" i="8"/>
  <c r="BI558" i="8"/>
  <c r="BH558" i="8"/>
  <c r="BG558" i="8"/>
  <c r="BF558" i="8"/>
  <c r="T558" i="8"/>
  <c r="R558" i="8"/>
  <c r="P558" i="8"/>
  <c r="J558" i="8"/>
  <c r="BE558" i="8" s="1"/>
  <c r="BK556" i="8"/>
  <c r="BI556" i="8"/>
  <c r="BH556" i="8"/>
  <c r="BG556" i="8"/>
  <c r="BF556" i="8"/>
  <c r="T556" i="8"/>
  <c r="R556" i="8"/>
  <c r="P556" i="8"/>
  <c r="J556" i="8"/>
  <c r="BE556" i="8" s="1"/>
  <c r="BK550" i="8"/>
  <c r="BI550" i="8"/>
  <c r="BH550" i="8"/>
  <c r="BG550" i="8"/>
  <c r="BF550" i="8"/>
  <c r="T550" i="8"/>
  <c r="R550" i="8"/>
  <c r="P550" i="8"/>
  <c r="J550" i="8"/>
  <c r="BE550" i="8" s="1"/>
  <c r="BK548" i="8"/>
  <c r="BI548" i="8"/>
  <c r="BH548" i="8"/>
  <c r="BG548" i="8"/>
  <c r="BF548" i="8"/>
  <c r="T548" i="8"/>
  <c r="R548" i="8"/>
  <c r="P548" i="8"/>
  <c r="J548" i="8"/>
  <c r="BE548" i="8" s="1"/>
  <c r="BK542" i="8"/>
  <c r="BI542" i="8"/>
  <c r="BH542" i="8"/>
  <c r="BG542" i="8"/>
  <c r="BF542" i="8"/>
  <c r="T542" i="8"/>
  <c r="R542" i="8"/>
  <c r="P542" i="8"/>
  <c r="J542" i="8"/>
  <c r="BE542" i="8" s="1"/>
  <c r="BK540" i="8"/>
  <c r="BI540" i="8"/>
  <c r="BH540" i="8"/>
  <c r="BG540" i="8"/>
  <c r="BF540" i="8"/>
  <c r="T540" i="8"/>
  <c r="R540" i="8"/>
  <c r="P540" i="8"/>
  <c r="J540" i="8"/>
  <c r="BE540" i="8" s="1"/>
  <c r="BK538" i="8"/>
  <c r="BI538" i="8"/>
  <c r="BH538" i="8"/>
  <c r="BG538" i="8"/>
  <c r="BF538" i="8"/>
  <c r="T538" i="8"/>
  <c r="R538" i="8"/>
  <c r="P538" i="8"/>
  <c r="J538" i="8"/>
  <c r="BE538" i="8" s="1"/>
  <c r="BK532" i="8"/>
  <c r="BI532" i="8"/>
  <c r="BH532" i="8"/>
  <c r="BG532" i="8"/>
  <c r="BF532" i="8"/>
  <c r="T532" i="8"/>
  <c r="R532" i="8"/>
  <c r="P532" i="8"/>
  <c r="J532" i="8"/>
  <c r="BE532" i="8" s="1"/>
  <c r="BK529" i="8"/>
  <c r="BI529" i="8"/>
  <c r="BH529" i="8"/>
  <c r="BG529" i="8"/>
  <c r="BF529" i="8"/>
  <c r="T529" i="8"/>
  <c r="R529" i="8"/>
  <c r="P529" i="8"/>
  <c r="J529" i="8"/>
  <c r="BE529" i="8" s="1"/>
  <c r="BK522" i="8"/>
  <c r="BI522" i="8"/>
  <c r="BH522" i="8"/>
  <c r="BG522" i="8"/>
  <c r="BF522" i="8"/>
  <c r="T522" i="8"/>
  <c r="R522" i="8"/>
  <c r="P522" i="8"/>
  <c r="J522" i="8"/>
  <c r="BE522" i="8" s="1"/>
  <c r="BK510" i="8"/>
  <c r="BI510" i="8"/>
  <c r="BH510" i="8"/>
  <c r="BG510" i="8"/>
  <c r="BF510" i="8"/>
  <c r="T510" i="8"/>
  <c r="R510" i="8"/>
  <c r="P510" i="8"/>
  <c r="J510" i="8"/>
  <c r="BE510" i="8" s="1"/>
  <c r="BK502" i="8"/>
  <c r="BI502" i="8"/>
  <c r="BH502" i="8"/>
  <c r="BG502" i="8"/>
  <c r="BF502" i="8"/>
  <c r="T502" i="8"/>
  <c r="R502" i="8"/>
  <c r="P502" i="8"/>
  <c r="J502" i="8"/>
  <c r="BE502" i="8" s="1"/>
  <c r="BK494" i="8"/>
  <c r="BI494" i="8"/>
  <c r="BH494" i="8"/>
  <c r="BG494" i="8"/>
  <c r="BF494" i="8"/>
  <c r="T494" i="8"/>
  <c r="R494" i="8"/>
  <c r="P494" i="8"/>
  <c r="J494" i="8"/>
  <c r="BE494" i="8" s="1"/>
  <c r="BK487" i="8"/>
  <c r="BI487" i="8"/>
  <c r="BH487" i="8"/>
  <c r="BG487" i="8"/>
  <c r="BF487" i="8"/>
  <c r="T487" i="8"/>
  <c r="R487" i="8"/>
  <c r="P487" i="8"/>
  <c r="J487" i="8"/>
  <c r="BE487" i="8" s="1"/>
  <c r="BK485" i="8"/>
  <c r="BI485" i="8"/>
  <c r="BH485" i="8"/>
  <c r="BG485" i="8"/>
  <c r="BF485" i="8"/>
  <c r="T485" i="8"/>
  <c r="R485" i="8"/>
  <c r="P485" i="8"/>
  <c r="J485" i="8"/>
  <c r="BE485" i="8" s="1"/>
  <c r="BK480" i="8"/>
  <c r="BI480" i="8"/>
  <c r="BH480" i="8"/>
  <c r="BG480" i="8"/>
  <c r="BF480" i="8"/>
  <c r="T480" i="8"/>
  <c r="R480" i="8"/>
  <c r="P480" i="8"/>
  <c r="J480" i="8"/>
  <c r="BE480" i="8" s="1"/>
  <c r="BK478" i="8"/>
  <c r="BI478" i="8"/>
  <c r="BH478" i="8"/>
  <c r="BG478" i="8"/>
  <c r="BF478" i="8"/>
  <c r="T478" i="8"/>
  <c r="R478" i="8"/>
  <c r="P478" i="8"/>
  <c r="J478" i="8"/>
  <c r="BE478" i="8" s="1"/>
  <c r="BK473" i="8"/>
  <c r="BI473" i="8"/>
  <c r="BH473" i="8"/>
  <c r="BG473" i="8"/>
  <c r="BF473" i="8"/>
  <c r="T473" i="8"/>
  <c r="R473" i="8"/>
  <c r="P473" i="8"/>
  <c r="J473" i="8"/>
  <c r="BE473" i="8" s="1"/>
  <c r="BK471" i="8"/>
  <c r="BI471" i="8"/>
  <c r="BH471" i="8"/>
  <c r="BG471" i="8"/>
  <c r="BF471" i="8"/>
  <c r="T471" i="8"/>
  <c r="R471" i="8"/>
  <c r="P471" i="8"/>
  <c r="J471" i="8"/>
  <c r="BE471" i="8" s="1"/>
  <c r="BK466" i="8"/>
  <c r="BI466" i="8"/>
  <c r="BH466" i="8"/>
  <c r="BG466" i="8"/>
  <c r="BF466" i="8"/>
  <c r="T466" i="8"/>
  <c r="R466" i="8"/>
  <c r="P466" i="8"/>
  <c r="J466" i="8"/>
  <c r="BE466" i="8" s="1"/>
  <c r="BK464" i="8"/>
  <c r="BI464" i="8"/>
  <c r="BH464" i="8"/>
  <c r="BG464" i="8"/>
  <c r="BF464" i="8"/>
  <c r="T464" i="8"/>
  <c r="R464" i="8"/>
  <c r="P464" i="8"/>
  <c r="J464" i="8"/>
  <c r="BE464" i="8" s="1"/>
  <c r="BK462" i="8"/>
  <c r="BI462" i="8"/>
  <c r="BH462" i="8"/>
  <c r="BG462" i="8"/>
  <c r="BF462" i="8"/>
  <c r="T462" i="8"/>
  <c r="R462" i="8"/>
  <c r="P462" i="8"/>
  <c r="J462" i="8"/>
  <c r="BE462" i="8" s="1"/>
  <c r="BK457" i="8"/>
  <c r="BI457" i="8"/>
  <c r="BH457" i="8"/>
  <c r="BG457" i="8"/>
  <c r="BF457" i="8"/>
  <c r="T457" i="8"/>
  <c r="R457" i="8"/>
  <c r="P457" i="8"/>
  <c r="J457" i="8"/>
  <c r="BE457" i="8" s="1"/>
  <c r="BK455" i="8"/>
  <c r="BI455" i="8"/>
  <c r="BH455" i="8"/>
  <c r="BG455" i="8"/>
  <c r="BF455" i="8"/>
  <c r="T455" i="8"/>
  <c r="R455" i="8"/>
  <c r="P455" i="8"/>
  <c r="J455" i="8"/>
  <c r="BE455" i="8" s="1"/>
  <c r="BK449" i="8"/>
  <c r="BI449" i="8"/>
  <c r="BH449" i="8"/>
  <c r="BG449" i="8"/>
  <c r="BF449" i="8"/>
  <c r="T449" i="8"/>
  <c r="R449" i="8"/>
  <c r="P449" i="8"/>
  <c r="J449" i="8"/>
  <c r="BE449" i="8" s="1"/>
  <c r="BK447" i="8"/>
  <c r="BI447" i="8"/>
  <c r="BH447" i="8"/>
  <c r="BG447" i="8"/>
  <c r="BF447" i="8"/>
  <c r="T447" i="8"/>
  <c r="R447" i="8"/>
  <c r="P447" i="8"/>
  <c r="J447" i="8"/>
  <c r="BE447" i="8" s="1"/>
  <c r="BK441" i="8"/>
  <c r="BI441" i="8"/>
  <c r="BH441" i="8"/>
  <c r="BG441" i="8"/>
  <c r="BF441" i="8"/>
  <c r="T441" i="8"/>
  <c r="R441" i="8"/>
  <c r="P441" i="8"/>
  <c r="J441" i="8"/>
  <c r="BE441" i="8" s="1"/>
  <c r="BK439" i="8"/>
  <c r="BI439" i="8"/>
  <c r="BH439" i="8"/>
  <c r="BG439" i="8"/>
  <c r="BF439" i="8"/>
  <c r="T439" i="8"/>
  <c r="R439" i="8"/>
  <c r="P439" i="8"/>
  <c r="J439" i="8"/>
  <c r="BE439" i="8" s="1"/>
  <c r="BK433" i="8"/>
  <c r="BI433" i="8"/>
  <c r="BH433" i="8"/>
  <c r="BG433" i="8"/>
  <c r="BF433" i="8"/>
  <c r="T433" i="8"/>
  <c r="R433" i="8"/>
  <c r="P433" i="8"/>
  <c r="J433" i="8"/>
  <c r="BE433" i="8" s="1"/>
  <c r="BK427" i="8"/>
  <c r="BI427" i="8"/>
  <c r="BH427" i="8"/>
  <c r="BG427" i="8"/>
  <c r="BF427" i="8"/>
  <c r="T427" i="8"/>
  <c r="R427" i="8"/>
  <c r="P427" i="8"/>
  <c r="J427" i="8"/>
  <c r="BE427" i="8" s="1"/>
  <c r="BK420" i="8"/>
  <c r="BI420" i="8"/>
  <c r="BH420" i="8"/>
  <c r="BG420" i="8"/>
  <c r="BF420" i="8"/>
  <c r="T420" i="8"/>
  <c r="R420" i="8"/>
  <c r="P420" i="8"/>
  <c r="J420" i="8"/>
  <c r="BE420" i="8" s="1"/>
  <c r="BK414" i="8"/>
  <c r="BI414" i="8"/>
  <c r="BH414" i="8"/>
  <c r="BG414" i="8"/>
  <c r="BF414" i="8"/>
  <c r="T414" i="8"/>
  <c r="R414" i="8"/>
  <c r="P414" i="8"/>
  <c r="J414" i="8"/>
  <c r="BE414" i="8" s="1"/>
  <c r="BK407" i="8"/>
  <c r="BI407" i="8"/>
  <c r="BH407" i="8"/>
  <c r="BG407" i="8"/>
  <c r="BF407" i="8"/>
  <c r="T407" i="8"/>
  <c r="R407" i="8"/>
  <c r="P407" i="8"/>
  <c r="J407" i="8"/>
  <c r="BE407" i="8" s="1"/>
  <c r="BK403" i="8"/>
  <c r="BI403" i="8"/>
  <c r="BH403" i="8"/>
  <c r="BG403" i="8"/>
  <c r="BF403" i="8"/>
  <c r="T403" i="8"/>
  <c r="R403" i="8"/>
  <c r="P403" i="8"/>
  <c r="J403" i="8"/>
  <c r="BE403" i="8" s="1"/>
  <c r="BK399" i="8"/>
  <c r="BI399" i="8"/>
  <c r="BH399" i="8"/>
  <c r="BG399" i="8"/>
  <c r="BF399" i="8"/>
  <c r="T399" i="8"/>
  <c r="R399" i="8"/>
  <c r="P399" i="8"/>
  <c r="J399" i="8"/>
  <c r="BE399" i="8" s="1"/>
  <c r="BK392" i="8"/>
  <c r="BI392" i="8"/>
  <c r="BH392" i="8"/>
  <c r="BG392" i="8"/>
  <c r="BF392" i="8"/>
  <c r="T392" i="8"/>
  <c r="R392" i="8"/>
  <c r="P392" i="8"/>
  <c r="J392" i="8"/>
  <c r="BE392" i="8" s="1"/>
  <c r="BK387" i="8"/>
  <c r="BI387" i="8"/>
  <c r="BH387" i="8"/>
  <c r="BG387" i="8"/>
  <c r="BF387" i="8"/>
  <c r="T387" i="8"/>
  <c r="R387" i="8"/>
  <c r="P387" i="8"/>
  <c r="J387" i="8"/>
  <c r="BE387" i="8" s="1"/>
  <c r="BK382" i="8"/>
  <c r="BI382" i="8"/>
  <c r="BH382" i="8"/>
  <c r="BG382" i="8"/>
  <c r="BF382" i="8"/>
  <c r="T382" i="8"/>
  <c r="R382" i="8"/>
  <c r="P382" i="8"/>
  <c r="J382" i="8"/>
  <c r="BE382" i="8" s="1"/>
  <c r="BK377" i="8"/>
  <c r="BI377" i="8"/>
  <c r="BH377" i="8"/>
  <c r="BG377" i="8"/>
  <c r="BF377" i="8"/>
  <c r="T377" i="8"/>
  <c r="R377" i="8"/>
  <c r="P377" i="8"/>
  <c r="J377" i="8"/>
  <c r="BE377" i="8" s="1"/>
  <c r="BK372" i="8"/>
  <c r="BI372" i="8"/>
  <c r="BH372" i="8"/>
  <c r="BG372" i="8"/>
  <c r="BF372" i="8"/>
  <c r="T372" i="8"/>
  <c r="R372" i="8"/>
  <c r="R371" i="8" s="1"/>
  <c r="P372" i="8"/>
  <c r="J372" i="8"/>
  <c r="BE372" i="8" s="1"/>
  <c r="BK371" i="8"/>
  <c r="J371" i="8" s="1"/>
  <c r="T371" i="8"/>
  <c r="BK365" i="8"/>
  <c r="BI365" i="8"/>
  <c r="BH365" i="8"/>
  <c r="BG365" i="8"/>
  <c r="BF365" i="8"/>
  <c r="T365" i="8"/>
  <c r="R365" i="8"/>
  <c r="P365" i="8"/>
  <c r="J365" i="8"/>
  <c r="BE365" i="8" s="1"/>
  <c r="BK359" i="8"/>
  <c r="BI359" i="8"/>
  <c r="BH359" i="8"/>
  <c r="BG359" i="8"/>
  <c r="BF359" i="8"/>
  <c r="T359" i="8"/>
  <c r="R359" i="8"/>
  <c r="P359" i="8"/>
  <c r="J359" i="8"/>
  <c r="BE359" i="8" s="1"/>
  <c r="BK335" i="8"/>
  <c r="BI335" i="8"/>
  <c r="BH335" i="8"/>
  <c r="BG335" i="8"/>
  <c r="BF335" i="8"/>
  <c r="T335" i="8"/>
  <c r="T334" i="8" s="1"/>
  <c r="R335" i="8"/>
  <c r="R334" i="8" s="1"/>
  <c r="P335" i="8"/>
  <c r="P334" i="8" s="1"/>
  <c r="J335" i="8"/>
  <c r="BE335" i="8" s="1"/>
  <c r="BK327" i="8"/>
  <c r="BI327" i="8"/>
  <c r="BH327" i="8"/>
  <c r="BG327" i="8"/>
  <c r="BF327" i="8"/>
  <c r="T327" i="8"/>
  <c r="R327" i="8"/>
  <c r="P327" i="8"/>
  <c r="J327" i="8"/>
  <c r="BE327" i="8" s="1"/>
  <c r="BK323" i="8"/>
  <c r="BI323" i="8"/>
  <c r="BH323" i="8"/>
  <c r="BG323" i="8"/>
  <c r="BF323" i="8"/>
  <c r="T323" i="8"/>
  <c r="R323" i="8"/>
  <c r="P323" i="8"/>
  <c r="J323" i="8"/>
  <c r="BE323" i="8" s="1"/>
  <c r="BK314" i="8"/>
  <c r="BI314" i="8"/>
  <c r="BH314" i="8"/>
  <c r="BG314" i="8"/>
  <c r="BF314" i="8"/>
  <c r="T314" i="8"/>
  <c r="R314" i="8"/>
  <c r="P314" i="8"/>
  <c r="J314" i="8"/>
  <c r="BE314" i="8" s="1"/>
  <c r="BK305" i="8"/>
  <c r="BI305" i="8"/>
  <c r="BH305" i="8"/>
  <c r="BG305" i="8"/>
  <c r="BF305" i="8"/>
  <c r="T305" i="8"/>
  <c r="R305" i="8"/>
  <c r="P305" i="8"/>
  <c r="J305" i="8"/>
  <c r="BE305" i="8" s="1"/>
  <c r="BK304" i="8"/>
  <c r="J304" i="8" s="1"/>
  <c r="J62" i="8" s="1"/>
  <c r="T304" i="8"/>
  <c r="BK300" i="8"/>
  <c r="BI300" i="8"/>
  <c r="BH300" i="8"/>
  <c r="BG300" i="8"/>
  <c r="BF300" i="8"/>
  <c r="T300" i="8"/>
  <c r="R300" i="8"/>
  <c r="P300" i="8"/>
  <c r="J300" i="8"/>
  <c r="BE300" i="8" s="1"/>
  <c r="BK278" i="8"/>
  <c r="BI278" i="8"/>
  <c r="BH278" i="8"/>
  <c r="BG278" i="8"/>
  <c r="BF278" i="8"/>
  <c r="T278" i="8"/>
  <c r="R278" i="8"/>
  <c r="P278" i="8"/>
  <c r="J278" i="8"/>
  <c r="BE278" i="8" s="1"/>
  <c r="BK269" i="8"/>
  <c r="BI269" i="8"/>
  <c r="BH269" i="8"/>
  <c r="BG269" i="8"/>
  <c r="BF269" i="8"/>
  <c r="T269" i="8"/>
  <c r="R269" i="8"/>
  <c r="P269" i="8"/>
  <c r="J269" i="8"/>
  <c r="BE269" i="8" s="1"/>
  <c r="BK238" i="8"/>
  <c r="BI238" i="8"/>
  <c r="BH238" i="8"/>
  <c r="BG238" i="8"/>
  <c r="BF238" i="8"/>
  <c r="T238" i="8"/>
  <c r="R238" i="8"/>
  <c r="P238" i="8"/>
  <c r="J238" i="8"/>
  <c r="BE238" i="8" s="1"/>
  <c r="BK233" i="8"/>
  <c r="BI233" i="8"/>
  <c r="BH233" i="8"/>
  <c r="BG233" i="8"/>
  <c r="BF233" i="8"/>
  <c r="T233" i="8"/>
  <c r="R233" i="8"/>
  <c r="P233" i="8"/>
  <c r="J233" i="8"/>
  <c r="BE233" i="8" s="1"/>
  <c r="BK228" i="8"/>
  <c r="BI228" i="8"/>
  <c r="BH228" i="8"/>
  <c r="BG228" i="8"/>
  <c r="BF228" i="8"/>
  <c r="T228" i="8"/>
  <c r="R228" i="8"/>
  <c r="P228" i="8"/>
  <c r="J228" i="8"/>
  <c r="BE228" i="8" s="1"/>
  <c r="BK223" i="8"/>
  <c r="BI223" i="8"/>
  <c r="BH223" i="8"/>
  <c r="BG223" i="8"/>
  <c r="BF223" i="8"/>
  <c r="T223" i="8"/>
  <c r="R223" i="8"/>
  <c r="P223" i="8"/>
  <c r="J223" i="8"/>
  <c r="BE223" i="8" s="1"/>
  <c r="BK218" i="8"/>
  <c r="BI218" i="8"/>
  <c r="BH218" i="8"/>
  <c r="BG218" i="8"/>
  <c r="BF218" i="8"/>
  <c r="T218" i="8"/>
  <c r="R218" i="8"/>
  <c r="P218" i="8"/>
  <c r="J218" i="8"/>
  <c r="BE218" i="8" s="1"/>
  <c r="BK204" i="8"/>
  <c r="BI204" i="8"/>
  <c r="BH204" i="8"/>
  <c r="BG204" i="8"/>
  <c r="BF204" i="8"/>
  <c r="T204" i="8"/>
  <c r="R204" i="8"/>
  <c r="P204" i="8"/>
  <c r="J204" i="8"/>
  <c r="BE204" i="8" s="1"/>
  <c r="BK196" i="8"/>
  <c r="BI196" i="8"/>
  <c r="BH196" i="8"/>
  <c r="BG196" i="8"/>
  <c r="BF196" i="8"/>
  <c r="T196" i="8"/>
  <c r="R196" i="8"/>
  <c r="P196" i="8"/>
  <c r="J196" i="8"/>
  <c r="BE196" i="8" s="1"/>
  <c r="BK193" i="8"/>
  <c r="BI193" i="8"/>
  <c r="BH193" i="8"/>
  <c r="BG193" i="8"/>
  <c r="BF193" i="8"/>
  <c r="T193" i="8"/>
  <c r="R193" i="8"/>
  <c r="P193" i="8"/>
  <c r="J193" i="8"/>
  <c r="BE193" i="8" s="1"/>
  <c r="BK190" i="8"/>
  <c r="BI190" i="8"/>
  <c r="BH190" i="8"/>
  <c r="BG190" i="8"/>
  <c r="BF190" i="8"/>
  <c r="T190" i="8"/>
  <c r="R190" i="8"/>
  <c r="P190" i="8"/>
  <c r="J190" i="8"/>
  <c r="BE190" i="8" s="1"/>
  <c r="BK179" i="8"/>
  <c r="BI179" i="8"/>
  <c r="BH179" i="8"/>
  <c r="BG179" i="8"/>
  <c r="BF179" i="8"/>
  <c r="T179" i="8"/>
  <c r="R179" i="8"/>
  <c r="P179" i="8"/>
  <c r="J179" i="8"/>
  <c r="BE179" i="8" s="1"/>
  <c r="BK163" i="8"/>
  <c r="BI163" i="8"/>
  <c r="BH163" i="8"/>
  <c r="BG163" i="8"/>
  <c r="BF163" i="8"/>
  <c r="T163" i="8"/>
  <c r="R163" i="8"/>
  <c r="P163" i="8"/>
  <c r="J163" i="8"/>
  <c r="BE163" i="8" s="1"/>
  <c r="BK156" i="8"/>
  <c r="BI156" i="8"/>
  <c r="BH156" i="8"/>
  <c r="BG156" i="8"/>
  <c r="BF156" i="8"/>
  <c r="T156" i="8"/>
  <c r="R156" i="8"/>
  <c r="P156" i="8"/>
  <c r="J156" i="8"/>
  <c r="BE156" i="8" s="1"/>
  <c r="BK134" i="8"/>
  <c r="BI134" i="8"/>
  <c r="BH134" i="8"/>
  <c r="BG134" i="8"/>
  <c r="BF134" i="8"/>
  <c r="T134" i="8"/>
  <c r="R134" i="8"/>
  <c r="P134" i="8"/>
  <c r="J134" i="8"/>
  <c r="BE134" i="8" s="1"/>
  <c r="BK126" i="8"/>
  <c r="BI126" i="8"/>
  <c r="BH126" i="8"/>
  <c r="BG126" i="8"/>
  <c r="BF126" i="8"/>
  <c r="T126" i="8"/>
  <c r="R126" i="8"/>
  <c r="P126" i="8"/>
  <c r="J126" i="8"/>
  <c r="BE126" i="8" s="1"/>
  <c r="BK119" i="8"/>
  <c r="BI119" i="8"/>
  <c r="BH119" i="8"/>
  <c r="BG119" i="8"/>
  <c r="BF119" i="8"/>
  <c r="T119" i="8"/>
  <c r="R119" i="8"/>
  <c r="P119" i="8"/>
  <c r="J119" i="8"/>
  <c r="BE119" i="8" s="1"/>
  <c r="BK113" i="8"/>
  <c r="BI113" i="8"/>
  <c r="BH113" i="8"/>
  <c r="BG113" i="8"/>
  <c r="BF113" i="8"/>
  <c r="T113" i="8"/>
  <c r="R113" i="8"/>
  <c r="P113" i="8"/>
  <c r="J113" i="8"/>
  <c r="BE113" i="8" s="1"/>
  <c r="BK107" i="8"/>
  <c r="BI107" i="8"/>
  <c r="BH107" i="8"/>
  <c r="BG107" i="8"/>
  <c r="BF107" i="8"/>
  <c r="T107" i="8"/>
  <c r="R107" i="8"/>
  <c r="P107" i="8"/>
  <c r="J107" i="8"/>
  <c r="BE107" i="8" s="1"/>
  <c r="J33" i="8" s="1"/>
  <c r="AV61" i="1" s="1"/>
  <c r="BK102" i="8"/>
  <c r="BI102" i="8"/>
  <c r="BH102" i="8"/>
  <c r="BG102" i="8"/>
  <c r="BF102" i="8"/>
  <c r="T102" i="8"/>
  <c r="R102" i="8"/>
  <c r="P102" i="8"/>
  <c r="J102" i="8"/>
  <c r="BE102" i="8" s="1"/>
  <c r="BK95" i="8"/>
  <c r="BK94" i="8" s="1"/>
  <c r="BI95" i="8"/>
  <c r="F37" i="8" s="1"/>
  <c r="BH95" i="8"/>
  <c r="BG95" i="8"/>
  <c r="BF95" i="8"/>
  <c r="T95" i="8"/>
  <c r="R95" i="8"/>
  <c r="P95" i="8"/>
  <c r="J95" i="8"/>
  <c r="BE95" i="8" s="1"/>
  <c r="F86" i="8"/>
  <c r="E84" i="8"/>
  <c r="J72" i="8"/>
  <c r="J64" i="8"/>
  <c r="F52" i="8"/>
  <c r="E50" i="8"/>
  <c r="J37" i="8"/>
  <c r="J36" i="8"/>
  <c r="J35" i="8"/>
  <c r="J24" i="8"/>
  <c r="E24" i="8"/>
  <c r="J23" i="8"/>
  <c r="J21" i="8"/>
  <c r="E21" i="8"/>
  <c r="J20" i="8"/>
  <c r="J18" i="8"/>
  <c r="E18" i="8"/>
  <c r="J17" i="8"/>
  <c r="J15" i="8"/>
  <c r="E15" i="8"/>
  <c r="J14" i="8"/>
  <c r="J12" i="8"/>
  <c r="J52" i="8" s="1"/>
  <c r="E7" i="8"/>
  <c r="E48" i="8" s="1"/>
  <c r="BK132" i="7"/>
  <c r="BI132" i="7"/>
  <c r="BH132" i="7"/>
  <c r="BG132" i="7"/>
  <c r="BF132" i="7"/>
  <c r="T132" i="7"/>
  <c r="R132" i="7"/>
  <c r="P132" i="7"/>
  <c r="J132" i="7"/>
  <c r="BE132" i="7" s="1"/>
  <c r="BK130" i="7"/>
  <c r="BI130" i="7"/>
  <c r="BH130" i="7"/>
  <c r="BG130" i="7"/>
  <c r="BF130" i="7"/>
  <c r="T130" i="7"/>
  <c r="R130" i="7"/>
  <c r="P130" i="7"/>
  <c r="J130" i="7"/>
  <c r="BE130" i="7" s="1"/>
  <c r="BK128" i="7"/>
  <c r="BI128" i="7"/>
  <c r="BH128" i="7"/>
  <c r="BG128" i="7"/>
  <c r="BF128" i="7"/>
  <c r="T128" i="7"/>
  <c r="R128" i="7"/>
  <c r="P128" i="7"/>
  <c r="J128" i="7"/>
  <c r="BE128" i="7" s="1"/>
  <c r="BK126" i="7"/>
  <c r="BI126" i="7"/>
  <c r="BH126" i="7"/>
  <c r="BG126" i="7"/>
  <c r="BF126" i="7"/>
  <c r="T126" i="7"/>
  <c r="R126" i="7"/>
  <c r="P126" i="7"/>
  <c r="J126" i="7"/>
  <c r="BE126" i="7" s="1"/>
  <c r="BK124" i="7"/>
  <c r="BI124" i="7"/>
  <c r="BH124" i="7"/>
  <c r="BG124" i="7"/>
  <c r="BF124" i="7"/>
  <c r="T124" i="7"/>
  <c r="R124" i="7"/>
  <c r="P124" i="7"/>
  <c r="J124" i="7"/>
  <c r="BE124" i="7" s="1"/>
  <c r="BK122" i="7"/>
  <c r="BI122" i="7"/>
  <c r="BH122" i="7"/>
  <c r="BG122" i="7"/>
  <c r="BF122" i="7"/>
  <c r="T122" i="7"/>
  <c r="R122" i="7"/>
  <c r="P122" i="7"/>
  <c r="J122" i="7"/>
  <c r="BE122" i="7" s="1"/>
  <c r="BK120" i="7"/>
  <c r="BI120" i="7"/>
  <c r="BH120" i="7"/>
  <c r="BG120" i="7"/>
  <c r="BF120" i="7"/>
  <c r="T120" i="7"/>
  <c r="R120" i="7"/>
  <c r="P120" i="7"/>
  <c r="J120" i="7"/>
  <c r="BE120" i="7" s="1"/>
  <c r="BK118" i="7"/>
  <c r="BI118" i="7"/>
  <c r="BH118" i="7"/>
  <c r="BG118" i="7"/>
  <c r="BF118" i="7"/>
  <c r="T118" i="7"/>
  <c r="R118" i="7"/>
  <c r="P118" i="7"/>
  <c r="J118" i="7"/>
  <c r="BE118" i="7" s="1"/>
  <c r="BK116" i="7"/>
  <c r="BI116" i="7"/>
  <c r="BH116" i="7"/>
  <c r="BG116" i="7"/>
  <c r="BF116" i="7"/>
  <c r="T116" i="7"/>
  <c r="R116" i="7"/>
  <c r="P116" i="7"/>
  <c r="J116" i="7"/>
  <c r="BE116" i="7" s="1"/>
  <c r="BK114" i="7"/>
  <c r="BI114" i="7"/>
  <c r="BH114" i="7"/>
  <c r="BG114" i="7"/>
  <c r="BF114" i="7"/>
  <c r="T114" i="7"/>
  <c r="R114" i="7"/>
  <c r="P114" i="7"/>
  <c r="J114" i="7"/>
  <c r="BE114" i="7" s="1"/>
  <c r="BK112" i="7"/>
  <c r="BI112" i="7"/>
  <c r="BH112" i="7"/>
  <c r="BG112" i="7"/>
  <c r="BF112" i="7"/>
  <c r="T112" i="7"/>
  <c r="R112" i="7"/>
  <c r="P112" i="7"/>
  <c r="J112" i="7"/>
  <c r="BE112" i="7" s="1"/>
  <c r="BK110" i="7"/>
  <c r="BI110" i="7"/>
  <c r="BH110" i="7"/>
  <c r="BG110" i="7"/>
  <c r="BF110" i="7"/>
  <c r="T110" i="7"/>
  <c r="R110" i="7"/>
  <c r="P110" i="7"/>
  <c r="J110" i="7"/>
  <c r="BE110" i="7" s="1"/>
  <c r="BK108" i="7"/>
  <c r="BI108" i="7"/>
  <c r="BH108" i="7"/>
  <c r="BG108" i="7"/>
  <c r="BF108" i="7"/>
  <c r="T108" i="7"/>
  <c r="R108" i="7"/>
  <c r="P108" i="7"/>
  <c r="J108" i="7"/>
  <c r="BE108" i="7" s="1"/>
  <c r="BK106" i="7"/>
  <c r="BI106" i="7"/>
  <c r="BH106" i="7"/>
  <c r="BG106" i="7"/>
  <c r="BF106" i="7"/>
  <c r="T106" i="7"/>
  <c r="R106" i="7"/>
  <c r="P106" i="7"/>
  <c r="J106" i="7"/>
  <c r="BE106" i="7" s="1"/>
  <c r="BK104" i="7"/>
  <c r="BI104" i="7"/>
  <c r="BH104" i="7"/>
  <c r="BG104" i="7"/>
  <c r="BF104" i="7"/>
  <c r="T104" i="7"/>
  <c r="R104" i="7"/>
  <c r="P104" i="7"/>
  <c r="J104" i="7"/>
  <c r="BE104" i="7" s="1"/>
  <c r="BK102" i="7"/>
  <c r="BI102" i="7"/>
  <c r="BH102" i="7"/>
  <c r="BG102" i="7"/>
  <c r="BF102" i="7"/>
  <c r="T102" i="7"/>
  <c r="R102" i="7"/>
  <c r="P102" i="7"/>
  <c r="J102" i="7"/>
  <c r="BE102" i="7" s="1"/>
  <c r="BK100" i="7"/>
  <c r="BI100" i="7"/>
  <c r="BH100" i="7"/>
  <c r="BG100" i="7"/>
  <c r="BF100" i="7"/>
  <c r="T100" i="7"/>
  <c r="R100" i="7"/>
  <c r="P100" i="7"/>
  <c r="J100" i="7"/>
  <c r="BE100" i="7" s="1"/>
  <c r="BK98" i="7"/>
  <c r="BI98" i="7"/>
  <c r="BH98" i="7"/>
  <c r="BG98" i="7"/>
  <c r="BF98" i="7"/>
  <c r="T98" i="7"/>
  <c r="R98" i="7"/>
  <c r="P98" i="7"/>
  <c r="J98" i="7"/>
  <c r="BE98" i="7" s="1"/>
  <c r="BK96" i="7"/>
  <c r="BI96" i="7"/>
  <c r="BH96" i="7"/>
  <c r="BG96" i="7"/>
  <c r="BF96" i="7"/>
  <c r="T96" i="7"/>
  <c r="R96" i="7"/>
  <c r="P96" i="7"/>
  <c r="J96" i="7"/>
  <c r="BE96" i="7" s="1"/>
  <c r="BK94" i="7"/>
  <c r="BI94" i="7"/>
  <c r="BH94" i="7"/>
  <c r="BG94" i="7"/>
  <c r="BF94" i="7"/>
  <c r="T94" i="7"/>
  <c r="R94" i="7"/>
  <c r="P94" i="7"/>
  <c r="J94" i="7"/>
  <c r="BE94" i="7" s="1"/>
  <c r="BK92" i="7"/>
  <c r="BI92" i="7"/>
  <c r="BH92" i="7"/>
  <c r="BG92" i="7"/>
  <c r="BF92" i="7"/>
  <c r="T92" i="7"/>
  <c r="R92" i="7"/>
  <c r="P92" i="7"/>
  <c r="J92" i="7"/>
  <c r="BE92" i="7" s="1"/>
  <c r="BK90" i="7"/>
  <c r="BI90" i="7"/>
  <c r="BH90" i="7"/>
  <c r="BG90" i="7"/>
  <c r="BF90" i="7"/>
  <c r="T90" i="7"/>
  <c r="R90" i="7"/>
  <c r="P90" i="7"/>
  <c r="J90" i="7"/>
  <c r="BE90" i="7" s="1"/>
  <c r="BK88" i="7"/>
  <c r="BI88" i="7"/>
  <c r="BH88" i="7"/>
  <c r="BG88" i="7"/>
  <c r="BF88" i="7"/>
  <c r="T88" i="7"/>
  <c r="R88" i="7"/>
  <c r="P88" i="7"/>
  <c r="J88" i="7"/>
  <c r="BE88" i="7" s="1"/>
  <c r="BK86" i="7"/>
  <c r="BI86" i="7"/>
  <c r="BH86" i="7"/>
  <c r="BG86" i="7"/>
  <c r="F35" i="7" s="1"/>
  <c r="BB60" i="1" s="1"/>
  <c r="BF86" i="7"/>
  <c r="T86" i="7"/>
  <c r="R86" i="7"/>
  <c r="P86" i="7"/>
  <c r="J86" i="7"/>
  <c r="BE86" i="7" s="1"/>
  <c r="BK84" i="7"/>
  <c r="BI84" i="7"/>
  <c r="BH84" i="7"/>
  <c r="BG84" i="7"/>
  <c r="BF84" i="7"/>
  <c r="T84" i="7"/>
  <c r="R84" i="7"/>
  <c r="P84" i="7"/>
  <c r="J84" i="7"/>
  <c r="BE84" i="7" s="1"/>
  <c r="F75" i="7"/>
  <c r="E73" i="7"/>
  <c r="F52" i="7"/>
  <c r="E50" i="7"/>
  <c r="J37" i="7"/>
  <c r="J36" i="7"/>
  <c r="AY60" i="1" s="1"/>
  <c r="F36" i="7"/>
  <c r="J35" i="7"/>
  <c r="J24" i="7"/>
  <c r="E24" i="7"/>
  <c r="J55" i="7" s="1"/>
  <c r="J23" i="7"/>
  <c r="J21" i="7"/>
  <c r="E21" i="7"/>
  <c r="J77" i="7" s="1"/>
  <c r="J20" i="7"/>
  <c r="J18" i="7"/>
  <c r="E18" i="7"/>
  <c r="J17" i="7"/>
  <c r="J15" i="7"/>
  <c r="E15" i="7"/>
  <c r="J14" i="7"/>
  <c r="J12" i="7"/>
  <c r="E7" i="7"/>
  <c r="BK256" i="6"/>
  <c r="BI256" i="6"/>
  <c r="BH256" i="6"/>
  <c r="BG256" i="6"/>
  <c r="BF256" i="6"/>
  <c r="T256" i="6"/>
  <c r="R256" i="6"/>
  <c r="P256" i="6"/>
  <c r="J256" i="6"/>
  <c r="BE256" i="6" s="1"/>
  <c r="BK254" i="6"/>
  <c r="BI254" i="6"/>
  <c r="BH254" i="6"/>
  <c r="BG254" i="6"/>
  <c r="BF254" i="6"/>
  <c r="T254" i="6"/>
  <c r="R254" i="6"/>
  <c r="P254" i="6"/>
  <c r="J254" i="6"/>
  <c r="BE254" i="6" s="1"/>
  <c r="BK252" i="6"/>
  <c r="BI252" i="6"/>
  <c r="BH252" i="6"/>
  <c r="BG252" i="6"/>
  <c r="BF252" i="6"/>
  <c r="T252" i="6"/>
  <c r="R252" i="6"/>
  <c r="P252" i="6"/>
  <c r="J252" i="6"/>
  <c r="BE252" i="6" s="1"/>
  <c r="BK250" i="6"/>
  <c r="BI250" i="6"/>
  <c r="BH250" i="6"/>
  <c r="BG250" i="6"/>
  <c r="BF250" i="6"/>
  <c r="T250" i="6"/>
  <c r="R250" i="6"/>
  <c r="P250" i="6"/>
  <c r="J250" i="6"/>
  <c r="BE250" i="6" s="1"/>
  <c r="BK248" i="6"/>
  <c r="BI248" i="6"/>
  <c r="BH248" i="6"/>
  <c r="BG248" i="6"/>
  <c r="BF248" i="6"/>
  <c r="T248" i="6"/>
  <c r="R248" i="6"/>
  <c r="P248" i="6"/>
  <c r="J248" i="6"/>
  <c r="BE248" i="6" s="1"/>
  <c r="BK246" i="6"/>
  <c r="BI246" i="6"/>
  <c r="BH246" i="6"/>
  <c r="BG246" i="6"/>
  <c r="BF246" i="6"/>
  <c r="T246" i="6"/>
  <c r="R246" i="6"/>
  <c r="P246" i="6"/>
  <c r="J246" i="6"/>
  <c r="BE246" i="6" s="1"/>
  <c r="BK244" i="6"/>
  <c r="BI244" i="6"/>
  <c r="BH244" i="6"/>
  <c r="BG244" i="6"/>
  <c r="BF244" i="6"/>
  <c r="T244" i="6"/>
  <c r="R244" i="6"/>
  <c r="P244" i="6"/>
  <c r="J244" i="6"/>
  <c r="BE244" i="6" s="1"/>
  <c r="BK242" i="6"/>
  <c r="BI242" i="6"/>
  <c r="BH242" i="6"/>
  <c r="BG242" i="6"/>
  <c r="BF242" i="6"/>
  <c r="T242" i="6"/>
  <c r="R242" i="6"/>
  <c r="P242" i="6"/>
  <c r="J242" i="6"/>
  <c r="BE242" i="6" s="1"/>
  <c r="BK240" i="6"/>
  <c r="BI240" i="6"/>
  <c r="BH240" i="6"/>
  <c r="BG240" i="6"/>
  <c r="BF240" i="6"/>
  <c r="T240" i="6"/>
  <c r="R240" i="6"/>
  <c r="P240" i="6"/>
  <c r="J240" i="6"/>
  <c r="BE240" i="6" s="1"/>
  <c r="BK238" i="6"/>
  <c r="BI238" i="6"/>
  <c r="BH238" i="6"/>
  <c r="BG238" i="6"/>
  <c r="BF238" i="6"/>
  <c r="T238" i="6"/>
  <c r="R238" i="6"/>
  <c r="P238" i="6"/>
  <c r="J238" i="6"/>
  <c r="BE238" i="6" s="1"/>
  <c r="BK236" i="6"/>
  <c r="BI236" i="6"/>
  <c r="BH236" i="6"/>
  <c r="BG236" i="6"/>
  <c r="BF236" i="6"/>
  <c r="T236" i="6"/>
  <c r="R236" i="6"/>
  <c r="P236" i="6"/>
  <c r="J236" i="6"/>
  <c r="BE236" i="6" s="1"/>
  <c r="BK234" i="6"/>
  <c r="BI234" i="6"/>
  <c r="BH234" i="6"/>
  <c r="BG234" i="6"/>
  <c r="BF234" i="6"/>
  <c r="T234" i="6"/>
  <c r="R234" i="6"/>
  <c r="P234" i="6"/>
  <c r="J234" i="6"/>
  <c r="BE234" i="6" s="1"/>
  <c r="BK232" i="6"/>
  <c r="BI232" i="6"/>
  <c r="BH232" i="6"/>
  <c r="BG232" i="6"/>
  <c r="BF232" i="6"/>
  <c r="T232" i="6"/>
  <c r="R232" i="6"/>
  <c r="P232" i="6"/>
  <c r="J232" i="6"/>
  <c r="BE232" i="6" s="1"/>
  <c r="BK230" i="6"/>
  <c r="BI230" i="6"/>
  <c r="BH230" i="6"/>
  <c r="BG230" i="6"/>
  <c r="BF230" i="6"/>
  <c r="T230" i="6"/>
  <c r="R230" i="6"/>
  <c r="P230" i="6"/>
  <c r="J230" i="6"/>
  <c r="BE230" i="6" s="1"/>
  <c r="BK228" i="6"/>
  <c r="BI228" i="6"/>
  <c r="BH228" i="6"/>
  <c r="BG228" i="6"/>
  <c r="BF228" i="6"/>
  <c r="T228" i="6"/>
  <c r="R228" i="6"/>
  <c r="P228" i="6"/>
  <c r="J228" i="6"/>
  <c r="BE228" i="6" s="1"/>
  <c r="BK222" i="6"/>
  <c r="BI222" i="6"/>
  <c r="BH222" i="6"/>
  <c r="BG222" i="6"/>
  <c r="BF222" i="6"/>
  <c r="T222" i="6"/>
  <c r="R222" i="6"/>
  <c r="P222" i="6"/>
  <c r="J222" i="6"/>
  <c r="BE222" i="6" s="1"/>
  <c r="BK212" i="6"/>
  <c r="BI212" i="6"/>
  <c r="BH212" i="6"/>
  <c r="BG212" i="6"/>
  <c r="BF212" i="6"/>
  <c r="T212" i="6"/>
  <c r="R212" i="6"/>
  <c r="P212" i="6"/>
  <c r="J212" i="6"/>
  <c r="BE212" i="6" s="1"/>
  <c r="BK205" i="6"/>
  <c r="BI205" i="6"/>
  <c r="BH205" i="6"/>
  <c r="BG205" i="6"/>
  <c r="BF205" i="6"/>
  <c r="T205" i="6"/>
  <c r="R205" i="6"/>
  <c r="P205" i="6"/>
  <c r="J205" i="6"/>
  <c r="BE205" i="6" s="1"/>
  <c r="BK199" i="6"/>
  <c r="BI199" i="6"/>
  <c r="BH199" i="6"/>
  <c r="BG199" i="6"/>
  <c r="BF199" i="6"/>
  <c r="T199" i="6"/>
  <c r="R199" i="6"/>
  <c r="P199" i="6"/>
  <c r="J199" i="6"/>
  <c r="BE199" i="6" s="1"/>
  <c r="BK193" i="6"/>
  <c r="BI193" i="6"/>
  <c r="BH193" i="6"/>
  <c r="BG193" i="6"/>
  <c r="BF193" i="6"/>
  <c r="T193" i="6"/>
  <c r="R193" i="6"/>
  <c r="P193" i="6"/>
  <c r="J193" i="6"/>
  <c r="BE193" i="6" s="1"/>
  <c r="BK186" i="6"/>
  <c r="BI186" i="6"/>
  <c r="BH186" i="6"/>
  <c r="BG186" i="6"/>
  <c r="BF186" i="6"/>
  <c r="T186" i="6"/>
  <c r="R186" i="6"/>
  <c r="P186" i="6"/>
  <c r="J186" i="6"/>
  <c r="BE186" i="6" s="1"/>
  <c r="BK184" i="6"/>
  <c r="BI184" i="6"/>
  <c r="BH184" i="6"/>
  <c r="BG184" i="6"/>
  <c r="BF184" i="6"/>
  <c r="T184" i="6"/>
  <c r="R184" i="6"/>
  <c r="P184" i="6"/>
  <c r="J184" i="6"/>
  <c r="BE184" i="6" s="1"/>
  <c r="BK182" i="6"/>
  <c r="BI182" i="6"/>
  <c r="BH182" i="6"/>
  <c r="BG182" i="6"/>
  <c r="BF182" i="6"/>
  <c r="T182" i="6"/>
  <c r="R182" i="6"/>
  <c r="P182" i="6"/>
  <c r="J182" i="6"/>
  <c r="BE182" i="6" s="1"/>
  <c r="BK180" i="6"/>
  <c r="BI180" i="6"/>
  <c r="BH180" i="6"/>
  <c r="BG180" i="6"/>
  <c r="BF180" i="6"/>
  <c r="T180" i="6"/>
  <c r="R180" i="6"/>
  <c r="P180" i="6"/>
  <c r="J180" i="6"/>
  <c r="BE180" i="6" s="1"/>
  <c r="BK178" i="6"/>
  <c r="BI178" i="6"/>
  <c r="BH178" i="6"/>
  <c r="BG178" i="6"/>
  <c r="BF178" i="6"/>
  <c r="T178" i="6"/>
  <c r="R178" i="6"/>
  <c r="P178" i="6"/>
  <c r="J178" i="6"/>
  <c r="BE178" i="6" s="1"/>
  <c r="BK176" i="6"/>
  <c r="BI176" i="6"/>
  <c r="BH176" i="6"/>
  <c r="BG176" i="6"/>
  <c r="BF176" i="6"/>
  <c r="T176" i="6"/>
  <c r="R176" i="6"/>
  <c r="P176" i="6"/>
  <c r="J176" i="6"/>
  <c r="BE176" i="6" s="1"/>
  <c r="BK174" i="6"/>
  <c r="BI174" i="6"/>
  <c r="BH174" i="6"/>
  <c r="BG174" i="6"/>
  <c r="BF174" i="6"/>
  <c r="T174" i="6"/>
  <c r="R174" i="6"/>
  <c r="P174" i="6"/>
  <c r="J174" i="6"/>
  <c r="BE174" i="6" s="1"/>
  <c r="BK172" i="6"/>
  <c r="BI172" i="6"/>
  <c r="BH172" i="6"/>
  <c r="BG172" i="6"/>
  <c r="BF172" i="6"/>
  <c r="T172" i="6"/>
  <c r="R172" i="6"/>
  <c r="P172" i="6"/>
  <c r="J172" i="6"/>
  <c r="BE172" i="6" s="1"/>
  <c r="BK170" i="6"/>
  <c r="BI170" i="6"/>
  <c r="BH170" i="6"/>
  <c r="BG170" i="6"/>
  <c r="BF170" i="6"/>
  <c r="T170" i="6"/>
  <c r="R170" i="6"/>
  <c r="P170" i="6"/>
  <c r="J170" i="6"/>
  <c r="BE170" i="6" s="1"/>
  <c r="BK168" i="6"/>
  <c r="BI168" i="6"/>
  <c r="BH168" i="6"/>
  <c r="BG168" i="6"/>
  <c r="BF168" i="6"/>
  <c r="T168" i="6"/>
  <c r="R168" i="6"/>
  <c r="P168" i="6"/>
  <c r="J168" i="6"/>
  <c r="BE168" i="6" s="1"/>
  <c r="BK166" i="6"/>
  <c r="BI166" i="6"/>
  <c r="BH166" i="6"/>
  <c r="BG166" i="6"/>
  <c r="BF166" i="6"/>
  <c r="T166" i="6"/>
  <c r="R166" i="6"/>
  <c r="P166" i="6"/>
  <c r="J166" i="6"/>
  <c r="BE166" i="6" s="1"/>
  <c r="BK164" i="6"/>
  <c r="BI164" i="6"/>
  <c r="BH164" i="6"/>
  <c r="BG164" i="6"/>
  <c r="BF164" i="6"/>
  <c r="T164" i="6"/>
  <c r="R164" i="6"/>
  <c r="P164" i="6"/>
  <c r="J164" i="6"/>
  <c r="BE164" i="6" s="1"/>
  <c r="BK162" i="6"/>
  <c r="BI162" i="6"/>
  <c r="BH162" i="6"/>
  <c r="BG162" i="6"/>
  <c r="BF162" i="6"/>
  <c r="T162" i="6"/>
  <c r="R162" i="6"/>
  <c r="P162" i="6"/>
  <c r="J162" i="6"/>
  <c r="BE162" i="6" s="1"/>
  <c r="BK160" i="6"/>
  <c r="BI160" i="6"/>
  <c r="BH160" i="6"/>
  <c r="BG160" i="6"/>
  <c r="BF160" i="6"/>
  <c r="T160" i="6"/>
  <c r="R160" i="6"/>
  <c r="P160" i="6"/>
  <c r="J160" i="6"/>
  <c r="BE160" i="6" s="1"/>
  <c r="BK158" i="6"/>
  <c r="BI158" i="6"/>
  <c r="BH158" i="6"/>
  <c r="BG158" i="6"/>
  <c r="BF158" i="6"/>
  <c r="T158" i="6"/>
  <c r="R158" i="6"/>
  <c r="P158" i="6"/>
  <c r="J158" i="6"/>
  <c r="BE158" i="6" s="1"/>
  <c r="BK156" i="6"/>
  <c r="BI156" i="6"/>
  <c r="BH156" i="6"/>
  <c r="BG156" i="6"/>
  <c r="BF156" i="6"/>
  <c r="T156" i="6"/>
  <c r="R156" i="6"/>
  <c r="P156" i="6"/>
  <c r="J156" i="6"/>
  <c r="BE156" i="6" s="1"/>
  <c r="BK154" i="6"/>
  <c r="BI154" i="6"/>
  <c r="BH154" i="6"/>
  <c r="BG154" i="6"/>
  <c r="BF154" i="6"/>
  <c r="T154" i="6"/>
  <c r="R154" i="6"/>
  <c r="P154" i="6"/>
  <c r="J154" i="6"/>
  <c r="BE154" i="6" s="1"/>
  <c r="BK152" i="6"/>
  <c r="BI152" i="6"/>
  <c r="BH152" i="6"/>
  <c r="BG152" i="6"/>
  <c r="BF152" i="6"/>
  <c r="T152" i="6"/>
  <c r="R152" i="6"/>
  <c r="P152" i="6"/>
  <c r="J152" i="6"/>
  <c r="BE152" i="6" s="1"/>
  <c r="BK150" i="6"/>
  <c r="BI150" i="6"/>
  <c r="BH150" i="6"/>
  <c r="BG150" i="6"/>
  <c r="BF150" i="6"/>
  <c r="T150" i="6"/>
  <c r="R150" i="6"/>
  <c r="P150" i="6"/>
  <c r="J150" i="6"/>
  <c r="BE150" i="6" s="1"/>
  <c r="BK148" i="6"/>
  <c r="BI148" i="6"/>
  <c r="BH148" i="6"/>
  <c r="BG148" i="6"/>
  <c r="BF148" i="6"/>
  <c r="T148" i="6"/>
  <c r="R148" i="6"/>
  <c r="P148" i="6"/>
  <c r="J148" i="6"/>
  <c r="BE148" i="6" s="1"/>
  <c r="BK146" i="6"/>
  <c r="BI146" i="6"/>
  <c r="BH146" i="6"/>
  <c r="BG146" i="6"/>
  <c r="BF146" i="6"/>
  <c r="T146" i="6"/>
  <c r="R146" i="6"/>
  <c r="P146" i="6"/>
  <c r="J146" i="6"/>
  <c r="BE146" i="6" s="1"/>
  <c r="BK144" i="6"/>
  <c r="BI144" i="6"/>
  <c r="BH144" i="6"/>
  <c r="BG144" i="6"/>
  <c r="BF144" i="6"/>
  <c r="T144" i="6"/>
  <c r="R144" i="6"/>
  <c r="P144" i="6"/>
  <c r="J144" i="6"/>
  <c r="BE144" i="6" s="1"/>
  <c r="BK142" i="6"/>
  <c r="BI142" i="6"/>
  <c r="BH142" i="6"/>
  <c r="BG142" i="6"/>
  <c r="BF142" i="6"/>
  <c r="T142" i="6"/>
  <c r="R142" i="6"/>
  <c r="P142" i="6"/>
  <c r="J142" i="6"/>
  <c r="BE142" i="6" s="1"/>
  <c r="BK140" i="6"/>
  <c r="BI140" i="6"/>
  <c r="BH140" i="6"/>
  <c r="BG140" i="6"/>
  <c r="BF140" i="6"/>
  <c r="T140" i="6"/>
  <c r="R140" i="6"/>
  <c r="P140" i="6"/>
  <c r="J140" i="6"/>
  <c r="BE140" i="6" s="1"/>
  <c r="BK138" i="6"/>
  <c r="BI138" i="6"/>
  <c r="BH138" i="6"/>
  <c r="BG138" i="6"/>
  <c r="BF138" i="6"/>
  <c r="T138" i="6"/>
  <c r="R138" i="6"/>
  <c r="P138" i="6"/>
  <c r="J138" i="6"/>
  <c r="BE138" i="6" s="1"/>
  <c r="BK136" i="6"/>
  <c r="BI136" i="6"/>
  <c r="BH136" i="6"/>
  <c r="BG136" i="6"/>
  <c r="BF136" i="6"/>
  <c r="T136" i="6"/>
  <c r="R136" i="6"/>
  <c r="P136" i="6"/>
  <c r="J136" i="6"/>
  <c r="BE136" i="6" s="1"/>
  <c r="BK134" i="6"/>
  <c r="BI134" i="6"/>
  <c r="BH134" i="6"/>
  <c r="BG134" i="6"/>
  <c r="BF134" i="6"/>
  <c r="T134" i="6"/>
  <c r="R134" i="6"/>
  <c r="P134" i="6"/>
  <c r="J134" i="6"/>
  <c r="BE134" i="6" s="1"/>
  <c r="BK132" i="6"/>
  <c r="BI132" i="6"/>
  <c r="BH132" i="6"/>
  <c r="BG132" i="6"/>
  <c r="BF132" i="6"/>
  <c r="T132" i="6"/>
  <c r="R132" i="6"/>
  <c r="P132" i="6"/>
  <c r="J132" i="6"/>
  <c r="BE132" i="6" s="1"/>
  <c r="BK130" i="6"/>
  <c r="BI130" i="6"/>
  <c r="BH130" i="6"/>
  <c r="BG130" i="6"/>
  <c r="BF130" i="6"/>
  <c r="T130" i="6"/>
  <c r="R130" i="6"/>
  <c r="P130" i="6"/>
  <c r="J130" i="6"/>
  <c r="BE130" i="6" s="1"/>
  <c r="BK128" i="6"/>
  <c r="BI128" i="6"/>
  <c r="BH128" i="6"/>
  <c r="BG128" i="6"/>
  <c r="BF128" i="6"/>
  <c r="T128" i="6"/>
  <c r="R128" i="6"/>
  <c r="P128" i="6"/>
  <c r="J128" i="6"/>
  <c r="BE128" i="6" s="1"/>
  <c r="BK126" i="6"/>
  <c r="BI126" i="6"/>
  <c r="BH126" i="6"/>
  <c r="BG126" i="6"/>
  <c r="BF126" i="6"/>
  <c r="T126" i="6"/>
  <c r="R126" i="6"/>
  <c r="P126" i="6"/>
  <c r="J126" i="6"/>
  <c r="BE126" i="6" s="1"/>
  <c r="BK124" i="6"/>
  <c r="BI124" i="6"/>
  <c r="BH124" i="6"/>
  <c r="BG124" i="6"/>
  <c r="BF124" i="6"/>
  <c r="T124" i="6"/>
  <c r="R124" i="6"/>
  <c r="P124" i="6"/>
  <c r="J124" i="6"/>
  <c r="BE124" i="6" s="1"/>
  <c r="P123" i="6"/>
  <c r="BK121" i="6"/>
  <c r="BI121" i="6"/>
  <c r="BH121" i="6"/>
  <c r="BG121" i="6"/>
  <c r="BF121" i="6"/>
  <c r="T121" i="6"/>
  <c r="R121" i="6"/>
  <c r="P121" i="6"/>
  <c r="J121" i="6"/>
  <c r="BE121" i="6" s="1"/>
  <c r="BK119" i="6"/>
  <c r="BI119" i="6"/>
  <c r="BH119" i="6"/>
  <c r="BG119" i="6"/>
  <c r="BF119" i="6"/>
  <c r="T119" i="6"/>
  <c r="R119" i="6"/>
  <c r="P119" i="6"/>
  <c r="J119" i="6"/>
  <c r="BE119" i="6" s="1"/>
  <c r="BK117" i="6"/>
  <c r="BI117" i="6"/>
  <c r="BH117" i="6"/>
  <c r="BG117" i="6"/>
  <c r="BF117" i="6"/>
  <c r="T117" i="6"/>
  <c r="R117" i="6"/>
  <c r="P117" i="6"/>
  <c r="J117" i="6"/>
  <c r="BE117" i="6" s="1"/>
  <c r="BK115" i="6"/>
  <c r="BI115" i="6"/>
  <c r="BH115" i="6"/>
  <c r="BG115" i="6"/>
  <c r="BF115" i="6"/>
  <c r="T115" i="6"/>
  <c r="R115" i="6"/>
  <c r="P115" i="6"/>
  <c r="J115" i="6"/>
  <c r="BE115" i="6" s="1"/>
  <c r="BK113" i="6"/>
  <c r="BI113" i="6"/>
  <c r="BH113" i="6"/>
  <c r="BG113" i="6"/>
  <c r="BF113" i="6"/>
  <c r="T113" i="6"/>
  <c r="R113" i="6"/>
  <c r="P113" i="6"/>
  <c r="J113" i="6"/>
  <c r="BE113" i="6" s="1"/>
  <c r="BK111" i="6"/>
  <c r="BI111" i="6"/>
  <c r="BH111" i="6"/>
  <c r="BG111" i="6"/>
  <c r="BF111" i="6"/>
  <c r="T111" i="6"/>
  <c r="R111" i="6"/>
  <c r="P111" i="6"/>
  <c r="J111" i="6"/>
  <c r="BE111" i="6" s="1"/>
  <c r="BK109" i="6"/>
  <c r="BI109" i="6"/>
  <c r="BH109" i="6"/>
  <c r="BG109" i="6"/>
  <c r="BF109" i="6"/>
  <c r="T109" i="6"/>
  <c r="R109" i="6"/>
  <c r="P109" i="6"/>
  <c r="J109" i="6"/>
  <c r="BE109" i="6" s="1"/>
  <c r="BK107" i="6"/>
  <c r="BI107" i="6"/>
  <c r="BH107" i="6"/>
  <c r="BG107" i="6"/>
  <c r="BF107" i="6"/>
  <c r="T107" i="6"/>
  <c r="R107" i="6"/>
  <c r="P107" i="6"/>
  <c r="J107" i="6"/>
  <c r="BE107" i="6" s="1"/>
  <c r="BK105" i="6"/>
  <c r="BI105" i="6"/>
  <c r="BH105" i="6"/>
  <c r="BG105" i="6"/>
  <c r="BF105" i="6"/>
  <c r="T105" i="6"/>
  <c r="R105" i="6"/>
  <c r="P105" i="6"/>
  <c r="J105" i="6"/>
  <c r="BE105" i="6" s="1"/>
  <c r="BK103" i="6"/>
  <c r="BI103" i="6"/>
  <c r="BH103" i="6"/>
  <c r="BG103" i="6"/>
  <c r="BF103" i="6"/>
  <c r="T103" i="6"/>
  <c r="R103" i="6"/>
  <c r="P103" i="6"/>
  <c r="J103" i="6"/>
  <c r="BE103" i="6" s="1"/>
  <c r="BK101" i="6"/>
  <c r="BI101" i="6"/>
  <c r="BH101" i="6"/>
  <c r="BG101" i="6"/>
  <c r="BF101" i="6"/>
  <c r="T101" i="6"/>
  <c r="R101" i="6"/>
  <c r="P101" i="6"/>
  <c r="J101" i="6"/>
  <c r="BE101" i="6" s="1"/>
  <c r="BK99" i="6"/>
  <c r="BI99" i="6"/>
  <c r="BH99" i="6"/>
  <c r="BG99" i="6"/>
  <c r="BF99" i="6"/>
  <c r="T99" i="6"/>
  <c r="R99" i="6"/>
  <c r="P99" i="6"/>
  <c r="J99" i="6"/>
  <c r="BE99" i="6" s="1"/>
  <c r="BK97" i="6"/>
  <c r="BI97" i="6"/>
  <c r="BH97" i="6"/>
  <c r="BG97" i="6"/>
  <c r="BF97" i="6"/>
  <c r="T97" i="6"/>
  <c r="R97" i="6"/>
  <c r="P97" i="6"/>
  <c r="J97" i="6"/>
  <c r="BE97" i="6" s="1"/>
  <c r="BK95" i="6"/>
  <c r="BI95" i="6"/>
  <c r="BH95" i="6"/>
  <c r="BG95" i="6"/>
  <c r="BF95" i="6"/>
  <c r="T95" i="6"/>
  <c r="R95" i="6"/>
  <c r="P95" i="6"/>
  <c r="J95" i="6"/>
  <c r="BE95" i="6" s="1"/>
  <c r="BK93" i="6"/>
  <c r="BI93" i="6"/>
  <c r="BH93" i="6"/>
  <c r="BG93" i="6"/>
  <c r="BF93" i="6"/>
  <c r="T93" i="6"/>
  <c r="R93" i="6"/>
  <c r="P93" i="6"/>
  <c r="J93" i="6"/>
  <c r="BE93" i="6" s="1"/>
  <c r="BK91" i="6"/>
  <c r="BI91" i="6"/>
  <c r="BH91" i="6"/>
  <c r="BG91" i="6"/>
  <c r="BF91" i="6"/>
  <c r="T91" i="6"/>
  <c r="R91" i="6"/>
  <c r="P91" i="6"/>
  <c r="J91" i="6"/>
  <c r="BE91" i="6" s="1"/>
  <c r="BK89" i="6"/>
  <c r="BI89" i="6"/>
  <c r="BH89" i="6"/>
  <c r="BG89" i="6"/>
  <c r="BF89" i="6"/>
  <c r="T89" i="6"/>
  <c r="R89" i="6"/>
  <c r="P89" i="6"/>
  <c r="J89" i="6"/>
  <c r="BE89" i="6" s="1"/>
  <c r="BK87" i="6"/>
  <c r="BI87" i="6"/>
  <c r="BH87" i="6"/>
  <c r="BG87" i="6"/>
  <c r="BF87" i="6"/>
  <c r="T87" i="6"/>
  <c r="R87" i="6"/>
  <c r="P87" i="6"/>
  <c r="J87" i="6"/>
  <c r="BE87" i="6" s="1"/>
  <c r="BK85" i="6"/>
  <c r="BI85" i="6"/>
  <c r="BH85" i="6"/>
  <c r="BG85" i="6"/>
  <c r="BF85" i="6"/>
  <c r="T85" i="6"/>
  <c r="R85" i="6"/>
  <c r="P85" i="6"/>
  <c r="J85" i="6"/>
  <c r="BE85" i="6" s="1"/>
  <c r="F76" i="6"/>
  <c r="E74" i="6"/>
  <c r="F52" i="6"/>
  <c r="E50" i="6"/>
  <c r="J37" i="6"/>
  <c r="J36" i="6"/>
  <c r="J35" i="6"/>
  <c r="J24" i="6"/>
  <c r="E24" i="6"/>
  <c r="J55" i="6" s="1"/>
  <c r="J23" i="6"/>
  <c r="J21" i="6"/>
  <c r="E21" i="6"/>
  <c r="J20" i="6"/>
  <c r="J18" i="6"/>
  <c r="E18" i="6"/>
  <c r="F55" i="6" s="1"/>
  <c r="J17" i="6"/>
  <c r="J15" i="6"/>
  <c r="E15" i="6"/>
  <c r="F78" i="6" s="1"/>
  <c r="J14" i="6"/>
  <c r="J12" i="6"/>
  <c r="J76" i="6" s="1"/>
  <c r="E7" i="6"/>
  <c r="BK158" i="5"/>
  <c r="BI158" i="5"/>
  <c r="BH158" i="5"/>
  <c r="BG158" i="5"/>
  <c r="BF158" i="5"/>
  <c r="T158" i="5"/>
  <c r="R158" i="5"/>
  <c r="P158" i="5"/>
  <c r="J158" i="5"/>
  <c r="BE158" i="5" s="1"/>
  <c r="BK155" i="5"/>
  <c r="BI155" i="5"/>
  <c r="BH155" i="5"/>
  <c r="BG155" i="5"/>
  <c r="BF155" i="5"/>
  <c r="T155" i="5"/>
  <c r="R155" i="5"/>
  <c r="P155" i="5"/>
  <c r="J155" i="5"/>
  <c r="BE155" i="5" s="1"/>
  <c r="BK152" i="5"/>
  <c r="BI152" i="5"/>
  <c r="BH152" i="5"/>
  <c r="BG152" i="5"/>
  <c r="BF152" i="5"/>
  <c r="T152" i="5"/>
  <c r="R152" i="5"/>
  <c r="P152" i="5"/>
  <c r="J152" i="5"/>
  <c r="BE152" i="5" s="1"/>
  <c r="BK149" i="5"/>
  <c r="BK112" i="5" s="1"/>
  <c r="J112" i="5" s="1"/>
  <c r="J62" i="5" s="1"/>
  <c r="BI149" i="5"/>
  <c r="BH149" i="5"/>
  <c r="BG149" i="5"/>
  <c r="BF149" i="5"/>
  <c r="J34" i="5" s="1"/>
  <c r="AW58" i="1" s="1"/>
  <c r="T149" i="5"/>
  <c r="T112" i="5" s="1"/>
  <c r="T83" i="5" s="1"/>
  <c r="T82" i="5" s="1"/>
  <c r="R149" i="5"/>
  <c r="P149" i="5"/>
  <c r="J149" i="5"/>
  <c r="BE149" i="5" s="1"/>
  <c r="BK146" i="5"/>
  <c r="BI146" i="5"/>
  <c r="BH146" i="5"/>
  <c r="BG146" i="5"/>
  <c r="BF146" i="5"/>
  <c r="T146" i="5"/>
  <c r="R146" i="5"/>
  <c r="P146" i="5"/>
  <c r="J146" i="5"/>
  <c r="BE146" i="5" s="1"/>
  <c r="BK141" i="5"/>
  <c r="BI141" i="5"/>
  <c r="BH141" i="5"/>
  <c r="BG141" i="5"/>
  <c r="BF141" i="5"/>
  <c r="T141" i="5"/>
  <c r="R141" i="5"/>
  <c r="P141" i="5"/>
  <c r="J141" i="5"/>
  <c r="BE141" i="5" s="1"/>
  <c r="BK135" i="5"/>
  <c r="BI135" i="5"/>
  <c r="BH135" i="5"/>
  <c r="BG135" i="5"/>
  <c r="BF135" i="5"/>
  <c r="T135" i="5"/>
  <c r="R135" i="5"/>
  <c r="P135" i="5"/>
  <c r="J135" i="5"/>
  <c r="BE135" i="5" s="1"/>
  <c r="BK130" i="5"/>
  <c r="BI130" i="5"/>
  <c r="BH130" i="5"/>
  <c r="BG130" i="5"/>
  <c r="BF130" i="5"/>
  <c r="T130" i="5"/>
  <c r="R130" i="5"/>
  <c r="P130" i="5"/>
  <c r="J130" i="5"/>
  <c r="BE130" i="5" s="1"/>
  <c r="BK124" i="5"/>
  <c r="BI124" i="5"/>
  <c r="BH124" i="5"/>
  <c r="BG124" i="5"/>
  <c r="BF124" i="5"/>
  <c r="T124" i="5"/>
  <c r="R124" i="5"/>
  <c r="P124" i="5"/>
  <c r="J124" i="5"/>
  <c r="BE124" i="5" s="1"/>
  <c r="BK119" i="5"/>
  <c r="BI119" i="5"/>
  <c r="BH119" i="5"/>
  <c r="BG119" i="5"/>
  <c r="BF119" i="5"/>
  <c r="T119" i="5"/>
  <c r="R119" i="5"/>
  <c r="P119" i="5"/>
  <c r="J119" i="5"/>
  <c r="BE119" i="5" s="1"/>
  <c r="BK113" i="5"/>
  <c r="BI113" i="5"/>
  <c r="BH113" i="5"/>
  <c r="BG113" i="5"/>
  <c r="BF113" i="5"/>
  <c r="T113" i="5"/>
  <c r="R113" i="5"/>
  <c r="P113" i="5"/>
  <c r="J113" i="5"/>
  <c r="BE113" i="5" s="1"/>
  <c r="BK106" i="5"/>
  <c r="BI106" i="5"/>
  <c r="BH106" i="5"/>
  <c r="BG106" i="5"/>
  <c r="BF106" i="5"/>
  <c r="T106" i="5"/>
  <c r="R106" i="5"/>
  <c r="P106" i="5"/>
  <c r="J106" i="5"/>
  <c r="BE106" i="5" s="1"/>
  <c r="BK99" i="5"/>
  <c r="BI99" i="5"/>
  <c r="BH99" i="5"/>
  <c r="BG99" i="5"/>
  <c r="BF99" i="5"/>
  <c r="T99" i="5"/>
  <c r="R99" i="5"/>
  <c r="P99" i="5"/>
  <c r="J99" i="5"/>
  <c r="BE99" i="5" s="1"/>
  <c r="BK92" i="5"/>
  <c r="BI92" i="5"/>
  <c r="BH92" i="5"/>
  <c r="BG92" i="5"/>
  <c r="BF92" i="5"/>
  <c r="T92" i="5"/>
  <c r="R92" i="5"/>
  <c r="P92" i="5"/>
  <c r="J92" i="5"/>
  <c r="BE92" i="5" s="1"/>
  <c r="BK85" i="5"/>
  <c r="BI85" i="5"/>
  <c r="BH85" i="5"/>
  <c r="BG85" i="5"/>
  <c r="BF85" i="5"/>
  <c r="T85" i="5"/>
  <c r="T84" i="5" s="1"/>
  <c r="R85" i="5"/>
  <c r="P85" i="5"/>
  <c r="J85" i="5"/>
  <c r="BE85" i="5" s="1"/>
  <c r="R84" i="5"/>
  <c r="F76" i="5"/>
  <c r="E74" i="5"/>
  <c r="F52" i="5"/>
  <c r="E50" i="5"/>
  <c r="J37" i="5"/>
  <c r="J36" i="5"/>
  <c r="J35" i="5"/>
  <c r="J24" i="5"/>
  <c r="E24" i="5"/>
  <c r="J23" i="5"/>
  <c r="J21" i="5"/>
  <c r="E21" i="5"/>
  <c r="J54" i="5" s="1"/>
  <c r="J20" i="5"/>
  <c r="J18" i="5"/>
  <c r="E18" i="5"/>
  <c r="J17" i="5"/>
  <c r="J15" i="5"/>
  <c r="E15" i="5"/>
  <c r="J14" i="5"/>
  <c r="J12" i="5"/>
  <c r="J52" i="5" s="1"/>
  <c r="E7" i="5"/>
  <c r="BK203" i="4"/>
  <c r="BI203" i="4"/>
  <c r="BH203" i="4"/>
  <c r="BG203" i="4"/>
  <c r="BF203" i="4"/>
  <c r="T203" i="4"/>
  <c r="T202" i="4" s="1"/>
  <c r="R203" i="4"/>
  <c r="R202" i="4" s="1"/>
  <c r="P203" i="4"/>
  <c r="J203" i="4"/>
  <c r="BE203" i="4" s="1"/>
  <c r="BK202" i="4"/>
  <c r="P202" i="4"/>
  <c r="J202" i="4"/>
  <c r="BK197" i="4"/>
  <c r="BK196" i="4" s="1"/>
  <c r="J196" i="4" s="1"/>
  <c r="J66" i="4" s="1"/>
  <c r="BI197" i="4"/>
  <c r="BH197" i="4"/>
  <c r="BG197" i="4"/>
  <c r="BF197" i="4"/>
  <c r="T197" i="4"/>
  <c r="T196" i="4" s="1"/>
  <c r="R197" i="4"/>
  <c r="R196" i="4" s="1"/>
  <c r="P197" i="4"/>
  <c r="P196" i="4" s="1"/>
  <c r="J197" i="4"/>
  <c r="BE197" i="4" s="1"/>
  <c r="BK192" i="4"/>
  <c r="BI192" i="4"/>
  <c r="BH192" i="4"/>
  <c r="BG192" i="4"/>
  <c r="BF192" i="4"/>
  <c r="T192" i="4"/>
  <c r="R192" i="4"/>
  <c r="P192" i="4"/>
  <c r="J192" i="4"/>
  <c r="BE192" i="4" s="1"/>
  <c r="BK189" i="4"/>
  <c r="BI189" i="4"/>
  <c r="BH189" i="4"/>
  <c r="BG189" i="4"/>
  <c r="BF189" i="4"/>
  <c r="T189" i="4"/>
  <c r="R189" i="4"/>
  <c r="P189" i="4"/>
  <c r="J189" i="4"/>
  <c r="BE189" i="4" s="1"/>
  <c r="BK186" i="4"/>
  <c r="BI186" i="4"/>
  <c r="BH186" i="4"/>
  <c r="BG186" i="4"/>
  <c r="BF186" i="4"/>
  <c r="T186" i="4"/>
  <c r="R186" i="4"/>
  <c r="P186" i="4"/>
  <c r="J186" i="4"/>
  <c r="BE186" i="4" s="1"/>
  <c r="BK180" i="4"/>
  <c r="BI180" i="4"/>
  <c r="BH180" i="4"/>
  <c r="BG180" i="4"/>
  <c r="BF180" i="4"/>
  <c r="T180" i="4"/>
  <c r="R180" i="4"/>
  <c r="R179" i="4" s="1"/>
  <c r="P180" i="4"/>
  <c r="J180" i="4"/>
  <c r="BE180" i="4" s="1"/>
  <c r="BK179" i="4"/>
  <c r="J179" i="4" s="1"/>
  <c r="J65" i="4" s="1"/>
  <c r="T179" i="4"/>
  <c r="BK175" i="4"/>
  <c r="BI175" i="4"/>
  <c r="BH175" i="4"/>
  <c r="BG175" i="4"/>
  <c r="BF175" i="4"/>
  <c r="T175" i="4"/>
  <c r="R175" i="4"/>
  <c r="P175" i="4"/>
  <c r="J175" i="4"/>
  <c r="BE175" i="4" s="1"/>
  <c r="BK172" i="4"/>
  <c r="BI172" i="4"/>
  <c r="BH172" i="4"/>
  <c r="BG172" i="4"/>
  <c r="BF172" i="4"/>
  <c r="T172" i="4"/>
  <c r="R172" i="4"/>
  <c r="P172" i="4"/>
  <c r="J172" i="4"/>
  <c r="BE172" i="4" s="1"/>
  <c r="BK169" i="4"/>
  <c r="BI169" i="4"/>
  <c r="BH169" i="4"/>
  <c r="BG169" i="4"/>
  <c r="BF169" i="4"/>
  <c r="T169" i="4"/>
  <c r="R169" i="4"/>
  <c r="P169" i="4"/>
  <c r="J169" i="4"/>
  <c r="BE169" i="4" s="1"/>
  <c r="BK166" i="4"/>
  <c r="BI166" i="4"/>
  <c r="BH166" i="4"/>
  <c r="BG166" i="4"/>
  <c r="BF166" i="4"/>
  <c r="T166" i="4"/>
  <c r="R166" i="4"/>
  <c r="P166" i="4"/>
  <c r="J166" i="4"/>
  <c r="BE166" i="4" s="1"/>
  <c r="BK160" i="4"/>
  <c r="BI160" i="4"/>
  <c r="BH160" i="4"/>
  <c r="BG160" i="4"/>
  <c r="BF160" i="4"/>
  <c r="T160" i="4"/>
  <c r="R160" i="4"/>
  <c r="P160" i="4"/>
  <c r="J160" i="4"/>
  <c r="BE160" i="4" s="1"/>
  <c r="R159" i="4"/>
  <c r="BK156" i="4"/>
  <c r="BI156" i="4"/>
  <c r="BH156" i="4"/>
  <c r="BG156" i="4"/>
  <c r="BF156" i="4"/>
  <c r="T156" i="4"/>
  <c r="R156" i="4"/>
  <c r="P156" i="4"/>
  <c r="J156" i="4"/>
  <c r="BE156" i="4" s="1"/>
  <c r="BK154" i="4"/>
  <c r="BI154" i="4"/>
  <c r="BH154" i="4"/>
  <c r="BG154" i="4"/>
  <c r="BF154" i="4"/>
  <c r="T154" i="4"/>
  <c r="R154" i="4"/>
  <c r="P154" i="4"/>
  <c r="J154" i="4"/>
  <c r="BE154" i="4" s="1"/>
  <c r="BK151" i="4"/>
  <c r="BI151" i="4"/>
  <c r="BH151" i="4"/>
  <c r="BG151" i="4"/>
  <c r="BF151" i="4"/>
  <c r="T151" i="4"/>
  <c r="R151" i="4"/>
  <c r="P151" i="4"/>
  <c r="J151" i="4"/>
  <c r="BE151" i="4" s="1"/>
  <c r="BK145" i="4"/>
  <c r="BI145" i="4"/>
  <c r="BH145" i="4"/>
  <c r="BG145" i="4"/>
  <c r="BF145" i="4"/>
  <c r="T145" i="4"/>
  <c r="T144" i="4" s="1"/>
  <c r="R145" i="4"/>
  <c r="R144" i="4" s="1"/>
  <c r="P145" i="4"/>
  <c r="J145" i="4"/>
  <c r="BE145" i="4" s="1"/>
  <c r="P144" i="4"/>
  <c r="J143" i="4"/>
  <c r="J62" i="4" s="1"/>
  <c r="BK134" i="4"/>
  <c r="BI134" i="4"/>
  <c r="BH134" i="4"/>
  <c r="BG134" i="4"/>
  <c r="BF134" i="4"/>
  <c r="T134" i="4"/>
  <c r="R134" i="4"/>
  <c r="P134" i="4"/>
  <c r="J134" i="4"/>
  <c r="BE134" i="4" s="1"/>
  <c r="BK131" i="4"/>
  <c r="BI131" i="4"/>
  <c r="BH131" i="4"/>
  <c r="BG131" i="4"/>
  <c r="BF131" i="4"/>
  <c r="T131" i="4"/>
  <c r="R131" i="4"/>
  <c r="P131" i="4"/>
  <c r="J131" i="4"/>
  <c r="BE131" i="4" s="1"/>
  <c r="BK126" i="4"/>
  <c r="BI126" i="4"/>
  <c r="BH126" i="4"/>
  <c r="BG126" i="4"/>
  <c r="BF126" i="4"/>
  <c r="T126" i="4"/>
  <c r="R126" i="4"/>
  <c r="P126" i="4"/>
  <c r="J126" i="4"/>
  <c r="BE126" i="4" s="1"/>
  <c r="BK121" i="4"/>
  <c r="BI121" i="4"/>
  <c r="BH121" i="4"/>
  <c r="BG121" i="4"/>
  <c r="BF121" i="4"/>
  <c r="T121" i="4"/>
  <c r="R121" i="4"/>
  <c r="P121" i="4"/>
  <c r="J121" i="4"/>
  <c r="BE121" i="4" s="1"/>
  <c r="BK116" i="4"/>
  <c r="BI116" i="4"/>
  <c r="BH116" i="4"/>
  <c r="BG116" i="4"/>
  <c r="BF116" i="4"/>
  <c r="T116" i="4"/>
  <c r="R116" i="4"/>
  <c r="P116" i="4"/>
  <c r="J116" i="4"/>
  <c r="BE116" i="4" s="1"/>
  <c r="BK111" i="4"/>
  <c r="BI111" i="4"/>
  <c r="BH111" i="4"/>
  <c r="BG111" i="4"/>
  <c r="BF111" i="4"/>
  <c r="T111" i="4"/>
  <c r="R111" i="4"/>
  <c r="P111" i="4"/>
  <c r="J111" i="4"/>
  <c r="BE111" i="4" s="1"/>
  <c r="BK103" i="4"/>
  <c r="BI103" i="4"/>
  <c r="BH103" i="4"/>
  <c r="BG103" i="4"/>
  <c r="BF103" i="4"/>
  <c r="T103" i="4"/>
  <c r="R103" i="4"/>
  <c r="P103" i="4"/>
  <c r="J103" i="4"/>
  <c r="BE103" i="4" s="1"/>
  <c r="BK90" i="4"/>
  <c r="BK89" i="4" s="1"/>
  <c r="J89" i="4" s="1"/>
  <c r="J61" i="4" s="1"/>
  <c r="BI90" i="4"/>
  <c r="BH90" i="4"/>
  <c r="BG90" i="4"/>
  <c r="BF90" i="4"/>
  <c r="T90" i="4"/>
  <c r="R90" i="4"/>
  <c r="P90" i="4"/>
  <c r="P89" i="4" s="1"/>
  <c r="J90" i="4"/>
  <c r="BE90" i="4" s="1"/>
  <c r="T89" i="4"/>
  <c r="F81" i="4"/>
  <c r="E79" i="4"/>
  <c r="J67" i="4"/>
  <c r="F52" i="4"/>
  <c r="E50" i="4"/>
  <c r="J37" i="4"/>
  <c r="J36" i="4"/>
  <c r="J35" i="4"/>
  <c r="AX57" i="1" s="1"/>
  <c r="J24" i="4"/>
  <c r="E24" i="4"/>
  <c r="J23" i="4"/>
  <c r="J21" i="4"/>
  <c r="E21" i="4"/>
  <c r="J83" i="4" s="1"/>
  <c r="J20" i="4"/>
  <c r="J18" i="4"/>
  <c r="E18" i="4"/>
  <c r="J17" i="4"/>
  <c r="J15" i="4"/>
  <c r="E15" i="4"/>
  <c r="F83" i="4" s="1"/>
  <c r="J14" i="4"/>
  <c r="J12" i="4"/>
  <c r="J81" i="4" s="1"/>
  <c r="E7" i="4"/>
  <c r="BK101" i="3"/>
  <c r="BI101" i="3"/>
  <c r="BH101" i="3"/>
  <c r="BG101" i="3"/>
  <c r="BF101" i="3"/>
  <c r="T101" i="3"/>
  <c r="R101" i="3"/>
  <c r="R100" i="3" s="1"/>
  <c r="P101" i="3"/>
  <c r="J101" i="3"/>
  <c r="BE101" i="3" s="1"/>
  <c r="BK100" i="3"/>
  <c r="J100" i="3" s="1"/>
  <c r="J64" i="3" s="1"/>
  <c r="T100" i="3"/>
  <c r="P100" i="3"/>
  <c r="BK97" i="3"/>
  <c r="BI97" i="3"/>
  <c r="BH97" i="3"/>
  <c r="BG97" i="3"/>
  <c r="BF97" i="3"/>
  <c r="T97" i="3"/>
  <c r="R97" i="3"/>
  <c r="P97" i="3"/>
  <c r="J97" i="3"/>
  <c r="BE97" i="3" s="1"/>
  <c r="BK95" i="3"/>
  <c r="BI95" i="3"/>
  <c r="BH95" i="3"/>
  <c r="BG95" i="3"/>
  <c r="BF95" i="3"/>
  <c r="T95" i="3"/>
  <c r="R95" i="3"/>
  <c r="P95" i="3"/>
  <c r="J95" i="3"/>
  <c r="BE95" i="3" s="1"/>
  <c r="BK90" i="3"/>
  <c r="BK89" i="3" s="1"/>
  <c r="BI90" i="3"/>
  <c r="BH90" i="3"/>
  <c r="BG90" i="3"/>
  <c r="BF90" i="3"/>
  <c r="T90" i="3"/>
  <c r="R90" i="3"/>
  <c r="R89" i="3" s="1"/>
  <c r="P90" i="3"/>
  <c r="P89" i="3" s="1"/>
  <c r="P88" i="3" s="1"/>
  <c r="J90" i="3"/>
  <c r="BE90" i="3" s="1"/>
  <c r="BK87" i="3"/>
  <c r="BK86" i="3" s="1"/>
  <c r="BI87" i="3"/>
  <c r="BH87" i="3"/>
  <c r="BG87" i="3"/>
  <c r="BF87" i="3"/>
  <c r="T87" i="3"/>
  <c r="T86" i="3" s="1"/>
  <c r="T85" i="3" s="1"/>
  <c r="R87" i="3"/>
  <c r="P87" i="3"/>
  <c r="J87" i="3"/>
  <c r="BE87" i="3" s="1"/>
  <c r="R86" i="3"/>
  <c r="R85" i="3" s="1"/>
  <c r="P86" i="3"/>
  <c r="P85" i="3" s="1"/>
  <c r="P84" i="3" s="1"/>
  <c r="AU56" i="1" s="1"/>
  <c r="F78" i="3"/>
  <c r="E76" i="3"/>
  <c r="F52" i="3"/>
  <c r="E50" i="3"/>
  <c r="J37" i="3"/>
  <c r="F37" i="3"/>
  <c r="J36" i="3"/>
  <c r="J35" i="3"/>
  <c r="AX56" i="1" s="1"/>
  <c r="J24" i="3"/>
  <c r="E24" i="3"/>
  <c r="J23" i="3"/>
  <c r="J21" i="3"/>
  <c r="E21" i="3"/>
  <c r="J54" i="3" s="1"/>
  <c r="J20" i="3"/>
  <c r="J18" i="3"/>
  <c r="E18" i="3"/>
  <c r="J17" i="3"/>
  <c r="J15" i="3"/>
  <c r="E15" i="3"/>
  <c r="J14" i="3"/>
  <c r="J12" i="3"/>
  <c r="E7" i="3"/>
  <c r="E74" i="3" s="1"/>
  <c r="BK202" i="2"/>
  <c r="BI202" i="2"/>
  <c r="BH202" i="2"/>
  <c r="BG202" i="2"/>
  <c r="BF202" i="2"/>
  <c r="T202" i="2"/>
  <c r="R202" i="2"/>
  <c r="P202" i="2"/>
  <c r="J202" i="2"/>
  <c r="BE202" i="2" s="1"/>
  <c r="BK201" i="2"/>
  <c r="J201" i="2" s="1"/>
  <c r="J69" i="2" s="1"/>
  <c r="T201" i="2"/>
  <c r="R201" i="2"/>
  <c r="P201" i="2"/>
  <c r="BK198" i="2"/>
  <c r="BI198" i="2"/>
  <c r="BH198" i="2"/>
  <c r="BG198" i="2"/>
  <c r="BF198" i="2"/>
  <c r="T198" i="2"/>
  <c r="R198" i="2"/>
  <c r="P198" i="2"/>
  <c r="J198" i="2"/>
  <c r="BE198" i="2" s="1"/>
  <c r="BK196" i="2"/>
  <c r="BI196" i="2"/>
  <c r="BH196" i="2"/>
  <c r="BG196" i="2"/>
  <c r="BF196" i="2"/>
  <c r="T196" i="2"/>
  <c r="R196" i="2"/>
  <c r="P196" i="2"/>
  <c r="J196" i="2"/>
  <c r="BE196" i="2" s="1"/>
  <c r="BK191" i="2"/>
  <c r="BI191" i="2"/>
  <c r="BH191" i="2"/>
  <c r="BG191" i="2"/>
  <c r="BF191" i="2"/>
  <c r="T191" i="2"/>
  <c r="R191" i="2"/>
  <c r="P191" i="2"/>
  <c r="J191" i="2"/>
  <c r="BE191" i="2" s="1"/>
  <c r="BK189" i="2"/>
  <c r="BI189" i="2"/>
  <c r="BH189" i="2"/>
  <c r="BG189" i="2"/>
  <c r="BF189" i="2"/>
  <c r="T189" i="2"/>
  <c r="R189" i="2"/>
  <c r="P189" i="2"/>
  <c r="J189" i="2"/>
  <c r="BE189" i="2" s="1"/>
  <c r="BK184" i="2"/>
  <c r="BK183" i="2" s="1"/>
  <c r="J183" i="2" s="1"/>
  <c r="J68" i="2" s="1"/>
  <c r="BI184" i="2"/>
  <c r="BH184" i="2"/>
  <c r="BG184" i="2"/>
  <c r="BF184" i="2"/>
  <c r="T184" i="2"/>
  <c r="R184" i="2"/>
  <c r="P184" i="2"/>
  <c r="J184" i="2"/>
  <c r="BE184" i="2" s="1"/>
  <c r="R183" i="2"/>
  <c r="BK180" i="2"/>
  <c r="BI180" i="2"/>
  <c r="BH180" i="2"/>
  <c r="BG180" i="2"/>
  <c r="BF180" i="2"/>
  <c r="T180" i="2"/>
  <c r="R180" i="2"/>
  <c r="P180" i="2"/>
  <c r="J180" i="2"/>
  <c r="BE180" i="2" s="1"/>
  <c r="BK177" i="2"/>
  <c r="BI177" i="2"/>
  <c r="BH177" i="2"/>
  <c r="BG177" i="2"/>
  <c r="BF177" i="2"/>
  <c r="T177" i="2"/>
  <c r="R177" i="2"/>
  <c r="P177" i="2"/>
  <c r="J177" i="2"/>
  <c r="BE177" i="2" s="1"/>
  <c r="BK170" i="2"/>
  <c r="BI170" i="2"/>
  <c r="BH170" i="2"/>
  <c r="BG170" i="2"/>
  <c r="BF170" i="2"/>
  <c r="T170" i="2"/>
  <c r="R170" i="2"/>
  <c r="P170" i="2"/>
  <c r="P169" i="2" s="1"/>
  <c r="J170" i="2"/>
  <c r="BE170" i="2" s="1"/>
  <c r="BK169" i="2"/>
  <c r="J169" i="2" s="1"/>
  <c r="J67" i="2" s="1"/>
  <c r="R169" i="2"/>
  <c r="BK166" i="2"/>
  <c r="BI166" i="2"/>
  <c r="BH166" i="2"/>
  <c r="BG166" i="2"/>
  <c r="BF166" i="2"/>
  <c r="T166" i="2"/>
  <c r="R166" i="2"/>
  <c r="P166" i="2"/>
  <c r="J166" i="2"/>
  <c r="BE166" i="2" s="1"/>
  <c r="BK160" i="2"/>
  <c r="BI160" i="2"/>
  <c r="BH160" i="2"/>
  <c r="BG160" i="2"/>
  <c r="BF160" i="2"/>
  <c r="T160" i="2"/>
  <c r="R160" i="2"/>
  <c r="P160" i="2"/>
  <c r="J160" i="2"/>
  <c r="BE160" i="2" s="1"/>
  <c r="BK153" i="2"/>
  <c r="BI153" i="2"/>
  <c r="BH153" i="2"/>
  <c r="BG153" i="2"/>
  <c r="BF153" i="2"/>
  <c r="T153" i="2"/>
  <c r="T152" i="2" s="1"/>
  <c r="R153" i="2"/>
  <c r="R152" i="2" s="1"/>
  <c r="P153" i="2"/>
  <c r="J153" i="2"/>
  <c r="BE153" i="2" s="1"/>
  <c r="BK148" i="2"/>
  <c r="BI148" i="2"/>
  <c r="BH148" i="2"/>
  <c r="BG148" i="2"/>
  <c r="BF148" i="2"/>
  <c r="T148" i="2"/>
  <c r="R148" i="2"/>
  <c r="P148" i="2"/>
  <c r="J148" i="2"/>
  <c r="BE148" i="2" s="1"/>
  <c r="BK147" i="2"/>
  <c r="J147" i="2" s="1"/>
  <c r="J64" i="2" s="1"/>
  <c r="T147" i="2"/>
  <c r="R147" i="2"/>
  <c r="P147" i="2"/>
  <c r="J146" i="2"/>
  <c r="BK144" i="2"/>
  <c r="BI144" i="2"/>
  <c r="BH144" i="2"/>
  <c r="BG144" i="2"/>
  <c r="BF144" i="2"/>
  <c r="T144" i="2"/>
  <c r="R144" i="2"/>
  <c r="P144" i="2"/>
  <c r="J144" i="2"/>
  <c r="BE144" i="2" s="1"/>
  <c r="BK138" i="2"/>
  <c r="BK137" i="2" s="1"/>
  <c r="BI138" i="2"/>
  <c r="BH138" i="2"/>
  <c r="BG138" i="2"/>
  <c r="BF138" i="2"/>
  <c r="T138" i="2"/>
  <c r="R138" i="2"/>
  <c r="R137" i="2" s="1"/>
  <c r="P138" i="2"/>
  <c r="P137" i="2" s="1"/>
  <c r="J138" i="2"/>
  <c r="BE138" i="2" s="1"/>
  <c r="T137" i="2"/>
  <c r="BK129" i="2"/>
  <c r="BI129" i="2"/>
  <c r="BH129" i="2"/>
  <c r="BG129" i="2"/>
  <c r="BF129" i="2"/>
  <c r="T129" i="2"/>
  <c r="R129" i="2"/>
  <c r="P129" i="2"/>
  <c r="J129" i="2"/>
  <c r="BE129" i="2" s="1"/>
  <c r="BK120" i="2"/>
  <c r="BK119" i="2" s="1"/>
  <c r="J119" i="2" s="1"/>
  <c r="J62" i="2" s="1"/>
  <c r="BI120" i="2"/>
  <c r="BH120" i="2"/>
  <c r="BG120" i="2"/>
  <c r="BF120" i="2"/>
  <c r="T120" i="2"/>
  <c r="T119" i="2" s="1"/>
  <c r="R120" i="2"/>
  <c r="R119" i="2" s="1"/>
  <c r="P120" i="2"/>
  <c r="P119" i="2" s="1"/>
  <c r="J120" i="2"/>
  <c r="BE120" i="2" s="1"/>
  <c r="BK114" i="2"/>
  <c r="BI114" i="2"/>
  <c r="BH114" i="2"/>
  <c r="BG114" i="2"/>
  <c r="BF114" i="2"/>
  <c r="T114" i="2"/>
  <c r="R114" i="2"/>
  <c r="P114" i="2"/>
  <c r="J114" i="2"/>
  <c r="BE114" i="2" s="1"/>
  <c r="BK109" i="2"/>
  <c r="BI109" i="2"/>
  <c r="BH109" i="2"/>
  <c r="BG109" i="2"/>
  <c r="BF109" i="2"/>
  <c r="T109" i="2"/>
  <c r="R109" i="2"/>
  <c r="P109" i="2"/>
  <c r="J109" i="2"/>
  <c r="BE109" i="2" s="1"/>
  <c r="BK104" i="2"/>
  <c r="BI104" i="2"/>
  <c r="BH104" i="2"/>
  <c r="BG104" i="2"/>
  <c r="BF104" i="2"/>
  <c r="T104" i="2"/>
  <c r="R104" i="2"/>
  <c r="P104" i="2"/>
  <c r="J104" i="2"/>
  <c r="BE104" i="2" s="1"/>
  <c r="BK99" i="2"/>
  <c r="BI99" i="2"/>
  <c r="BH99" i="2"/>
  <c r="BG99" i="2"/>
  <c r="BF99" i="2"/>
  <c r="BE99" i="2"/>
  <c r="T99" i="2"/>
  <c r="R99" i="2"/>
  <c r="P99" i="2"/>
  <c r="J99" i="2"/>
  <c r="BK92" i="2"/>
  <c r="BK91" i="2" s="1"/>
  <c r="BI92" i="2"/>
  <c r="BH92" i="2"/>
  <c r="BG92" i="2"/>
  <c r="BF92" i="2"/>
  <c r="T92" i="2"/>
  <c r="R92" i="2"/>
  <c r="R91" i="2" s="1"/>
  <c r="P92" i="2"/>
  <c r="P91" i="2" s="1"/>
  <c r="P90" i="2" s="1"/>
  <c r="J92" i="2"/>
  <c r="BE92" i="2" s="1"/>
  <c r="F83" i="2"/>
  <c r="E81" i="2"/>
  <c r="F52" i="2"/>
  <c r="E50" i="2"/>
  <c r="J37" i="2"/>
  <c r="J36" i="2"/>
  <c r="J35" i="2"/>
  <c r="AX55" i="1" s="1"/>
  <c r="J24" i="2"/>
  <c r="E24" i="2"/>
  <c r="J55" i="2" s="1"/>
  <c r="J23" i="2"/>
  <c r="J21" i="2"/>
  <c r="E21" i="2"/>
  <c r="J20" i="2"/>
  <c r="J18" i="2"/>
  <c r="E18" i="2"/>
  <c r="F55" i="2" s="1"/>
  <c r="J17" i="2"/>
  <c r="J15" i="2"/>
  <c r="E15" i="2"/>
  <c r="F85" i="2" s="1"/>
  <c r="J14" i="2"/>
  <c r="J12" i="2"/>
  <c r="E7" i="2"/>
  <c r="BD61" i="1"/>
  <c r="AY61" i="1"/>
  <c r="AX61" i="1"/>
  <c r="BC60" i="1"/>
  <c r="AX60" i="1"/>
  <c r="AY59" i="1"/>
  <c r="AX59" i="1"/>
  <c r="AY58" i="1"/>
  <c r="AX58" i="1"/>
  <c r="AY57" i="1"/>
  <c r="BD56" i="1"/>
  <c r="AY56" i="1"/>
  <c r="AY55" i="1"/>
  <c r="AS54" i="1"/>
  <c r="AM50" i="1"/>
  <c r="L50" i="1"/>
  <c r="AM49" i="1"/>
  <c r="L49" i="1"/>
  <c r="AM47" i="1"/>
  <c r="L47" i="1"/>
  <c r="L45" i="1"/>
  <c r="L44" i="1"/>
  <c r="T823" i="8" l="1"/>
  <c r="T671" i="8" s="1"/>
  <c r="BK741" i="8"/>
  <c r="J741" i="8" s="1"/>
  <c r="J71" i="8" s="1"/>
  <c r="R741" i="8"/>
  <c r="P672" i="8"/>
  <c r="BK618" i="8"/>
  <c r="J618" i="8" s="1"/>
  <c r="J67" i="8" s="1"/>
  <c r="R618" i="8"/>
  <c r="T618" i="8"/>
  <c r="P371" i="8"/>
  <c r="P304" i="8"/>
  <c r="T123" i="6"/>
  <c r="R123" i="6"/>
  <c r="F36" i="6"/>
  <c r="BC59" i="1" s="1"/>
  <c r="BK84" i="6"/>
  <c r="F36" i="2"/>
  <c r="BC55" i="1" s="1"/>
  <c r="F34" i="10"/>
  <c r="BA63" i="1" s="1"/>
  <c r="F35" i="10"/>
  <c r="BB63" i="1" s="1"/>
  <c r="T214" i="9"/>
  <c r="T203" i="9"/>
  <c r="R184" i="9"/>
  <c r="BK152" i="9"/>
  <c r="J152" i="9" s="1"/>
  <c r="J66" i="9" s="1"/>
  <c r="R152" i="9"/>
  <c r="P104" i="9"/>
  <c r="T95" i="9"/>
  <c r="P112" i="5"/>
  <c r="R112" i="5"/>
  <c r="R83" i="5" s="1"/>
  <c r="R82" i="5" s="1"/>
  <c r="F35" i="5"/>
  <c r="BB58" i="1" s="1"/>
  <c r="F37" i="5"/>
  <c r="BD58" i="1" s="1"/>
  <c r="BK84" i="5"/>
  <c r="P84" i="5"/>
  <c r="F36" i="5"/>
  <c r="BC58" i="1" s="1"/>
  <c r="F34" i="5"/>
  <c r="BA58" i="1" s="1"/>
  <c r="P179" i="4"/>
  <c r="BK159" i="4"/>
  <c r="T159" i="4"/>
  <c r="F36" i="4"/>
  <c r="BC57" i="1" s="1"/>
  <c r="BK144" i="4"/>
  <c r="J144" i="4" s="1"/>
  <c r="J63" i="4" s="1"/>
  <c r="F35" i="4"/>
  <c r="BB57" i="1" s="1"/>
  <c r="F35" i="3"/>
  <c r="BB56" i="1" s="1"/>
  <c r="T89" i="3"/>
  <c r="T88" i="3" s="1"/>
  <c r="F36" i="3"/>
  <c r="BC56" i="1" s="1"/>
  <c r="P183" i="2"/>
  <c r="T183" i="2"/>
  <c r="T169" i="2"/>
  <c r="T151" i="2" s="1"/>
  <c r="P152" i="2"/>
  <c r="P151" i="2" s="1"/>
  <c r="P89" i="2" s="1"/>
  <c r="AU55" i="1" s="1"/>
  <c r="BK203" i="9"/>
  <c r="J203" i="9" s="1"/>
  <c r="J71" i="9" s="1"/>
  <c r="T179" i="9"/>
  <c r="F34" i="9"/>
  <c r="BA62" i="1" s="1"/>
  <c r="P152" i="9"/>
  <c r="T119" i="9"/>
  <c r="J55" i="10"/>
  <c r="J82" i="10"/>
  <c r="F82" i="10"/>
  <c r="F55" i="10"/>
  <c r="J55" i="9"/>
  <c r="J90" i="9"/>
  <c r="J55" i="8"/>
  <c r="J89" i="8"/>
  <c r="J88" i="8"/>
  <c r="J54" i="8"/>
  <c r="F89" i="8"/>
  <c r="F55" i="8"/>
  <c r="F88" i="8"/>
  <c r="F54" i="8"/>
  <c r="F78" i="7"/>
  <c r="F55" i="7"/>
  <c r="F77" i="7"/>
  <c r="F54" i="7"/>
  <c r="J52" i="7"/>
  <c r="J75" i="7"/>
  <c r="E48" i="7"/>
  <c r="E71" i="7"/>
  <c r="E48" i="6"/>
  <c r="E72" i="6"/>
  <c r="J79" i="5"/>
  <c r="J55" i="5"/>
  <c r="F79" i="5"/>
  <c r="F55" i="5"/>
  <c r="F54" i="5"/>
  <c r="F78" i="5"/>
  <c r="E72" i="5"/>
  <c r="E48" i="5"/>
  <c r="F84" i="4"/>
  <c r="F55" i="4"/>
  <c r="E77" i="4"/>
  <c r="E48" i="4"/>
  <c r="F81" i="3"/>
  <c r="F55" i="3"/>
  <c r="F54" i="3"/>
  <c r="F80" i="3"/>
  <c r="J52" i="3"/>
  <c r="J78" i="3"/>
  <c r="J85" i="2"/>
  <c r="J54" i="2"/>
  <c r="J83" i="2"/>
  <c r="J52" i="2"/>
  <c r="E48" i="2"/>
  <c r="E79" i="2"/>
  <c r="J33" i="9"/>
  <c r="AV62" i="1" s="1"/>
  <c r="AT62" i="1" s="1"/>
  <c r="J159" i="4"/>
  <c r="J64" i="4" s="1"/>
  <c r="BK88" i="4"/>
  <c r="F35" i="2"/>
  <c r="BB55" i="1" s="1"/>
  <c r="J94" i="8"/>
  <c r="J61" i="8" s="1"/>
  <c r="F37" i="2"/>
  <c r="BD55" i="1" s="1"/>
  <c r="J33" i="6"/>
  <c r="AV59" i="1" s="1"/>
  <c r="J33" i="2"/>
  <c r="AV55" i="1" s="1"/>
  <c r="F33" i="2"/>
  <c r="AZ55" i="1" s="1"/>
  <c r="J91" i="2"/>
  <c r="BK90" i="2"/>
  <c r="J34" i="2"/>
  <c r="AW55" i="1" s="1"/>
  <c r="F34" i="2"/>
  <c r="BA55" i="1" s="1"/>
  <c r="F34" i="3"/>
  <c r="BA56" i="1" s="1"/>
  <c r="J34" i="3"/>
  <c r="AW56" i="1" s="1"/>
  <c r="R88" i="3"/>
  <c r="R84" i="3" s="1"/>
  <c r="F34" i="4"/>
  <c r="BA57" i="1" s="1"/>
  <c r="J34" i="4"/>
  <c r="AW57" i="1" s="1"/>
  <c r="R90" i="2"/>
  <c r="J55" i="3"/>
  <c r="J81" i="3"/>
  <c r="T88" i="4"/>
  <c r="T87" i="4" s="1"/>
  <c r="F37" i="4"/>
  <c r="BD57" i="1" s="1"/>
  <c r="J84" i="6"/>
  <c r="J61" i="6" s="1"/>
  <c r="T91" i="2"/>
  <c r="T90" i="2" s="1"/>
  <c r="T89" i="2" s="1"/>
  <c r="J55" i="4"/>
  <c r="J84" i="4"/>
  <c r="J33" i="4"/>
  <c r="AV57" i="1" s="1"/>
  <c r="F33" i="4"/>
  <c r="AZ57" i="1" s="1"/>
  <c r="BK85" i="3"/>
  <c r="J86" i="3"/>
  <c r="J61" i="3" s="1"/>
  <c r="BK152" i="2"/>
  <c r="R89" i="4"/>
  <c r="R88" i="4" s="1"/>
  <c r="R87" i="4" s="1"/>
  <c r="P83" i="5"/>
  <c r="P82" i="5" s="1"/>
  <c r="AU58" i="1" s="1"/>
  <c r="BK83" i="5"/>
  <c r="J84" i="5"/>
  <c r="J61" i="5" s="1"/>
  <c r="R151" i="2"/>
  <c r="T84" i="3"/>
  <c r="J33" i="3"/>
  <c r="AV56" i="1" s="1"/>
  <c r="AT56" i="1" s="1"/>
  <c r="F33" i="3"/>
  <c r="AZ56" i="1" s="1"/>
  <c r="J89" i="3"/>
  <c r="J63" i="3" s="1"/>
  <c r="BK88" i="3"/>
  <c r="J88" i="3" s="1"/>
  <c r="J62" i="3" s="1"/>
  <c r="P159" i="4"/>
  <c r="P88" i="4" s="1"/>
  <c r="P87" i="4" s="1"/>
  <c r="AU57" i="1" s="1"/>
  <c r="F33" i="5"/>
  <c r="AZ58" i="1" s="1"/>
  <c r="J33" i="5"/>
  <c r="AV58" i="1" s="1"/>
  <c r="AT58" i="1" s="1"/>
  <c r="F86" i="2"/>
  <c r="E48" i="3"/>
  <c r="J78" i="6"/>
  <c r="J54" i="6"/>
  <c r="F33" i="8"/>
  <c r="AZ61" i="1" s="1"/>
  <c r="E82" i="8"/>
  <c r="F36" i="8"/>
  <c r="BC61" i="1" s="1"/>
  <c r="F35" i="8"/>
  <c r="BB61" i="1" s="1"/>
  <c r="R94" i="8"/>
  <c r="R391" i="8"/>
  <c r="F35" i="9"/>
  <c r="BB62" i="1" s="1"/>
  <c r="J86" i="2"/>
  <c r="J76" i="5"/>
  <c r="T84" i="6"/>
  <c r="T83" i="6" s="1"/>
  <c r="T82" i="6" s="1"/>
  <c r="BK334" i="8"/>
  <c r="J334" i="8" s="1"/>
  <c r="J63" i="8" s="1"/>
  <c r="T391" i="8"/>
  <c r="E83" i="9"/>
  <c r="F37" i="9"/>
  <c r="BD62" i="1" s="1"/>
  <c r="F36" i="9"/>
  <c r="BC62" i="1" s="1"/>
  <c r="T152" i="9"/>
  <c r="J52" i="10"/>
  <c r="J79" i="10"/>
  <c r="J54" i="10"/>
  <c r="J81" i="10"/>
  <c r="F54" i="2"/>
  <c r="J80" i="3"/>
  <c r="J52" i="4"/>
  <c r="J78" i="5"/>
  <c r="F37" i="7"/>
  <c r="BD60" i="1" s="1"/>
  <c r="J34" i="7"/>
  <c r="AW60" i="1" s="1"/>
  <c r="F34" i="7"/>
  <c r="BA60" i="1" s="1"/>
  <c r="T83" i="7"/>
  <c r="T82" i="7" s="1"/>
  <c r="T81" i="7" s="1"/>
  <c r="P94" i="8"/>
  <c r="J672" i="8"/>
  <c r="J70" i="8" s="1"/>
  <c r="BK671" i="8"/>
  <c r="J671" i="8" s="1"/>
  <c r="J69" i="8" s="1"/>
  <c r="J52" i="9"/>
  <c r="J87" i="9"/>
  <c r="J54" i="9"/>
  <c r="J89" i="9"/>
  <c r="R96" i="10"/>
  <c r="R86" i="10" s="1"/>
  <c r="R85" i="10" s="1"/>
  <c r="J137" i="2"/>
  <c r="J63" i="2" s="1"/>
  <c r="F54" i="4"/>
  <c r="J34" i="6"/>
  <c r="AW59" i="1" s="1"/>
  <c r="F34" i="6"/>
  <c r="BA59" i="1" s="1"/>
  <c r="F33" i="7"/>
  <c r="AZ60" i="1" s="1"/>
  <c r="BK83" i="7"/>
  <c r="R304" i="8"/>
  <c r="R95" i="9"/>
  <c r="T191" i="9"/>
  <c r="P214" i="9"/>
  <c r="E75" i="10"/>
  <c r="BK86" i="10"/>
  <c r="F37" i="10"/>
  <c r="BD63" i="1" s="1"/>
  <c r="F36" i="10"/>
  <c r="BC63" i="1" s="1"/>
  <c r="T96" i="10"/>
  <c r="T86" i="10" s="1"/>
  <c r="T85" i="10" s="1"/>
  <c r="J54" i="4"/>
  <c r="J52" i="6"/>
  <c r="F79" i="6"/>
  <c r="F37" i="6"/>
  <c r="BD59" i="1" s="1"/>
  <c r="F35" i="6"/>
  <c r="BB59" i="1" s="1"/>
  <c r="R84" i="6"/>
  <c r="R83" i="6" s="1"/>
  <c r="R82" i="6" s="1"/>
  <c r="P83" i="7"/>
  <c r="P82" i="7" s="1"/>
  <c r="P81" i="7" s="1"/>
  <c r="AU60" i="1" s="1"/>
  <c r="T94" i="8"/>
  <c r="T93" i="8" s="1"/>
  <c r="T92" i="8" s="1"/>
  <c r="P741" i="8"/>
  <c r="P671" i="8" s="1"/>
  <c r="F33" i="10"/>
  <c r="AZ63" i="1" s="1"/>
  <c r="F33" i="9"/>
  <c r="AZ62" i="1" s="1"/>
  <c r="F54" i="6"/>
  <c r="J79" i="6"/>
  <c r="F33" i="6"/>
  <c r="AZ59" i="1" s="1"/>
  <c r="BK123" i="6"/>
  <c r="J123" i="6" s="1"/>
  <c r="J62" i="6" s="1"/>
  <c r="J78" i="7"/>
  <c r="R83" i="7"/>
  <c r="R82" i="7" s="1"/>
  <c r="R81" i="7" s="1"/>
  <c r="BK391" i="8"/>
  <c r="J391" i="8" s="1"/>
  <c r="J65" i="8" s="1"/>
  <c r="R672" i="8"/>
  <c r="R823" i="8"/>
  <c r="T104" i="9"/>
  <c r="BK104" i="9"/>
  <c r="J104" i="9" s="1"/>
  <c r="J62" i="9" s="1"/>
  <c r="P130" i="9"/>
  <c r="P94" i="9" s="1"/>
  <c r="P93" i="9" s="1"/>
  <c r="AU62" i="1" s="1"/>
  <c r="BK130" i="9"/>
  <c r="J130" i="9" s="1"/>
  <c r="J64" i="9" s="1"/>
  <c r="J33" i="10"/>
  <c r="AV63" i="1" s="1"/>
  <c r="AT63" i="1" s="1"/>
  <c r="P86" i="10"/>
  <c r="P85" i="10" s="1"/>
  <c r="AU63" i="1" s="1"/>
  <c r="P84" i="6"/>
  <c r="P83" i="6" s="1"/>
  <c r="P82" i="6" s="1"/>
  <c r="AU59" i="1" s="1"/>
  <c r="J33" i="7"/>
  <c r="AV60" i="1" s="1"/>
  <c r="AT60" i="1" s="1"/>
  <c r="J34" i="8"/>
  <c r="AW61" i="1" s="1"/>
  <c r="AT61" i="1" s="1"/>
  <c r="F34" i="8"/>
  <c r="BA61" i="1" s="1"/>
  <c r="P391" i="8"/>
  <c r="R119" i="9"/>
  <c r="R130" i="9"/>
  <c r="R143" i="9"/>
  <c r="T184" i="9"/>
  <c r="BK184" i="9"/>
  <c r="J184" i="9" s="1"/>
  <c r="J68" i="9" s="1"/>
  <c r="J54" i="7"/>
  <c r="J86" i="8"/>
  <c r="F89" i="9"/>
  <c r="F81" i="10"/>
  <c r="R89" i="2" l="1"/>
  <c r="BC54" i="1"/>
  <c r="R93" i="8"/>
  <c r="W32" i="1"/>
  <c r="AY54" i="1"/>
  <c r="BA54" i="1"/>
  <c r="R94" i="9"/>
  <c r="R93" i="9" s="1"/>
  <c r="P93" i="8"/>
  <c r="P92" i="8" s="1"/>
  <c r="AU61" i="1" s="1"/>
  <c r="AU54" i="1" s="1"/>
  <c r="BK94" i="9"/>
  <c r="BK93" i="8"/>
  <c r="BK151" i="2"/>
  <c r="J151" i="2" s="1"/>
  <c r="J65" i="2" s="1"/>
  <c r="J152" i="2"/>
  <c r="J66" i="2" s="1"/>
  <c r="J90" i="2"/>
  <c r="J61" i="2"/>
  <c r="BB54" i="1"/>
  <c r="BK83" i="6"/>
  <c r="AZ54" i="1"/>
  <c r="T94" i="9"/>
  <c r="T93" i="9" s="1"/>
  <c r="J86" i="10"/>
  <c r="J60" i="10" s="1"/>
  <c r="BK85" i="10"/>
  <c r="J85" i="10" s="1"/>
  <c r="J85" i="3"/>
  <c r="J60" i="3" s="1"/>
  <c r="BK84" i="3"/>
  <c r="J84" i="3" s="1"/>
  <c r="AT55" i="1"/>
  <c r="J88" i="4"/>
  <c r="J60" i="4" s="1"/>
  <c r="BK87" i="4"/>
  <c r="J87" i="4" s="1"/>
  <c r="AT59" i="1"/>
  <c r="BK89" i="2"/>
  <c r="J83" i="7"/>
  <c r="J61" i="7" s="1"/>
  <c r="BK82" i="7"/>
  <c r="R671" i="8"/>
  <c r="R92" i="8" s="1"/>
  <c r="BK82" i="5"/>
  <c r="J82" i="5" s="1"/>
  <c r="J83" i="5"/>
  <c r="J60" i="5" s="1"/>
  <c r="AT57" i="1"/>
  <c r="BD54" i="1"/>
  <c r="W33" i="1" s="1"/>
  <c r="J30" i="4" l="1"/>
  <c r="J59" i="4"/>
  <c r="J30" i="5"/>
  <c r="J59" i="5"/>
  <c r="J83" i="6"/>
  <c r="J60" i="6" s="1"/>
  <c r="BK82" i="6"/>
  <c r="J82" i="6" s="1"/>
  <c r="W30" i="1"/>
  <c r="AW54" i="1"/>
  <c r="AK30" i="1" s="1"/>
  <c r="J94" i="9"/>
  <c r="J60" i="9" s="1"/>
  <c r="BK93" i="9"/>
  <c r="J93" i="9" s="1"/>
  <c r="W31" i="1"/>
  <c r="AX54" i="1"/>
  <c r="J30" i="3"/>
  <c r="J59" i="3"/>
  <c r="J60" i="2"/>
  <c r="J89" i="2"/>
  <c r="J93" i="8"/>
  <c r="J60" i="8" s="1"/>
  <c r="BK92" i="8"/>
  <c r="J92" i="8" s="1"/>
  <c r="AV54" i="1"/>
  <c r="W29" i="1"/>
  <c r="J82" i="7"/>
  <c r="J60" i="7" s="1"/>
  <c r="BK81" i="7"/>
  <c r="J81" i="7" s="1"/>
  <c r="J30" i="10"/>
  <c r="J59" i="10"/>
  <c r="J59" i="2" l="1"/>
  <c r="J30" i="2"/>
  <c r="J59" i="6"/>
  <c r="J30" i="6"/>
  <c r="J39" i="3"/>
  <c r="AG56" i="1"/>
  <c r="AN56" i="1" s="1"/>
  <c r="AT54" i="1"/>
  <c r="AK29" i="1"/>
  <c r="J39" i="10"/>
  <c r="AG63" i="1"/>
  <c r="AN63" i="1" s="1"/>
  <c r="J59" i="7"/>
  <c r="J30" i="7"/>
  <c r="AG58" i="1"/>
  <c r="AN58" i="1" s="1"/>
  <c r="J39" i="5"/>
  <c r="J59" i="8"/>
  <c r="J30" i="8"/>
  <c r="J30" i="9"/>
  <c r="J59" i="9"/>
  <c r="J39" i="4"/>
  <c r="AG57" i="1"/>
  <c r="AN57" i="1" s="1"/>
  <c r="J39" i="8" l="1"/>
  <c r="AG61" i="1"/>
  <c r="AN61" i="1" s="1"/>
  <c r="J39" i="7"/>
  <c r="AG60" i="1"/>
  <c r="AN60" i="1" s="1"/>
  <c r="J39" i="6"/>
  <c r="AG59" i="1"/>
  <c r="AN59" i="1" s="1"/>
  <c r="J39" i="2"/>
  <c r="AG55" i="1"/>
  <c r="J39" i="9"/>
  <c r="AG62" i="1"/>
  <c r="AN62" i="1" s="1"/>
  <c r="AN55" i="1" l="1"/>
  <c r="AG54" i="1"/>
  <c r="AN54" i="1" l="1"/>
  <c r="AK26" i="1"/>
  <c r="AK35" i="1" s="1"/>
</calcChain>
</file>

<file path=xl/sharedStrings.xml><?xml version="1.0" encoding="utf-8"?>
<sst xmlns="http://schemas.openxmlformats.org/spreadsheetml/2006/main" count="13178" uniqueCount="1767">
  <si>
    <t>Export Komplet</t>
  </si>
  <si>
    <t>VZ</t>
  </si>
  <si>
    <t>2.0</t>
  </si>
  <si>
    <t>False</t>
  </si>
  <si>
    <t>{33a04697-ed80-4e44-ba4c-da142d1eb73b}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</si>
  <si>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</si>
  <si>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</si>
  <si>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</si>
  <si>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</si>
  <si>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</si>
  <si>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</si>
  <si>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</si>
  <si>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</si>
  <si>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</si>
  <si>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260624</t>
  </si>
  <si>
    <t>Měnit lze pouze buňky se žlutým podbarvením!
1) v Rekapitulaci stavby vyplňte údaje o Účastníkovi (přenesou se do ostatních sestav i v jiných listech)
2) na vybraných listech vyplňte v sestavě Soupis prací ceny u položek</t>
  </si>
  <si>
    <t>Stavba:</t>
  </si>
  <si>
    <t>Revitalizace zázemí městské knihovny a předprostoru Lázeňského parku Poděbrady</t>
  </si>
  <si>
    <t>KSO:</t>
  </si>
  <si>
    <t>CC-CZ:</t>
  </si>
  <si>
    <t>823 27</t>
  </si>
  <si>
    <t>Místo:</t>
  </si>
  <si>
    <t>par.č. 1889/1, k.ú. Poděbrady</t>
  </si>
  <si>
    <t>Datum:</t>
  </si>
  <si>
    <t>24. 6. 2026</t>
  </si>
  <si>
    <t>Zadavatel:</t>
  </si>
  <si>
    <t>IČ:</t>
  </si>
  <si>
    <t>Město Poděbrady</t>
  </si>
  <si>
    <t>DIČ:</t>
  </si>
  <si>
    <t>Účastník:</t>
  </si>
  <si>
    <t>Vyplň údaj</t>
  </si>
  <si>
    <t>Projektant:</t>
  </si>
  <si>
    <t xml:space="preserve"> 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</si>
  <si>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</si>
  <si>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</si>
  <si>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</si>
  <si>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</si>
  <si>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</si>
  <si>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</si>
  <si>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</si>
  <si>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</si>
  <si>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</si>
  <si>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</si>
  <si>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</si>
  <si>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</si>
  <si>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</si>
  <si>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</si>
  <si>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</si>
  <si>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</si>
  <si>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</si>
  <si>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</si>
  <si>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</si>
  <si>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</si>
  <si>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</si>
  <si>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</si>
  <si>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</si>
  <si>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</si>
  <si>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</si>
  <si>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</si>
  <si>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</si>
  <si>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</si>
  <si>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</si>
  <si>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</si>
  <si>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</si>
  <si>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</si>
  <si>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</si>
  <si>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</si>
  <si>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</si>
  <si>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</si>
  <si>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</si>
  <si>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</si>
  <si>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</si>
  <si>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</si>
  <si>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</si>
  <si>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</si>
  <si>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</si>
  <si>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01.1</t>
  </si>
  <si>
    <t>Nový objekt občers...</t>
  </si>
  <si>
    <t>STA</t>
  </si>
  <si>
    <t>1</t>
  </si>
  <si>
    <t>{2875ed70-e10c-4260-983c-adae3bbc13b7}</t>
  </si>
  <si>
    <t>2</t>
  </si>
  <si>
    <t>01.2</t>
  </si>
  <si>
    <t>Nový objekt veřejn...</t>
  </si>
  <si>
    <t>{cea94d99-bd52-4f4b-80fd-ca78ffb702d1}</t>
  </si>
  <si>
    <t>01.3</t>
  </si>
  <si>
    <t>Zpevněné plochy</t>
  </si>
  <si>
    <t>{ca35488c-7102-423f-a355-e6a37a8cade3}</t>
  </si>
  <si>
    <t>01.4</t>
  </si>
  <si>
    <t>Bourací práce</t>
  </si>
  <si>
    <t>{000937ea-3087-4293-ad6a-406afc656d58}</t>
  </si>
  <si>
    <t>02.1</t>
  </si>
  <si>
    <t>Vegetační úpravy</t>
  </si>
  <si>
    <t>{c1087b5f-01c6-47cd-ae68-f4a7db53963f}</t>
  </si>
  <si>
    <t>02.2</t>
  </si>
  <si>
    <t>Mobiliář</t>
  </si>
  <si>
    <t>{57acb7aa-df37-4d9e-9cf1-30432c28b297}</t>
  </si>
  <si>
    <t>03</t>
  </si>
  <si>
    <t>Zdravotně technické ...</t>
  </si>
  <si>
    <t>{067a5742-fb48-4f5c-bf49-9883c0a9dd23}</t>
  </si>
  <si>
    <t>04</t>
  </si>
  <si>
    <t>Elektroinstalace</t>
  </si>
  <si>
    <t>{8dac4b36-7b64-4324-8636-795a38699567}</t>
  </si>
  <si>
    <t>VON</t>
  </si>
  <si>
    <t>Vedlejší a ostatní ...</t>
  </si>
  <si>
    <t>{89711b90-3cdc-4ff6-8d9c-48c3e53e240f}</t>
  </si>
  <si>
    <t>KRYCÍ LIST SOUPISU PRACÍ</t>
  </si>
  <si>
    <t>Objekt:</t>
  </si>
  <si>
    <t>01.1 - Nový objekt občers...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</si>
  <si>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</si>
  <si>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</si>
  <si>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</si>
  <si>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</si>
  <si>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</si>
  <si>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</si>
  <si>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</si>
  <si>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9 - Ostatní konstrukce a práce, bourání</t>
  </si>
  <si>
    <t xml:space="preserve">    998 - Přesun hmot</t>
  </si>
  <si>
    <t>PSV - Práce a dodávky PSV</t>
  </si>
  <si>
    <t xml:space="preserve">    762 - Konstrukce tesařské</t>
  </si>
  <si>
    <t xml:space="preserve">    764 - Konstrukce klempířské</t>
  </si>
  <si>
    <t xml:space="preserve">    766 - Konstrukce truhlářské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</si>
  <si>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</si>
  <si>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</si>
  <si>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</si>
  <si>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</si>
  <si>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</si>
  <si>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</si>
  <si>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</si>
  <si>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</si>
  <si>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</si>
  <si>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</si>
  <si>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</si>
  <si>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</si>
  <si>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</si>
  <si>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</si>
  <si>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</si>
  <si>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</si>
  <si>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</si>
  <si>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</si>
  <si>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</si>
  <si>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133212811</t>
  </si>
  <si>
    <t>Hloubení nezapažených šachet v hornině třídy těžitelnosti I skupiny 3 plocha výkopu do 4 m2 ručně</t>
  </si>
  <si>
    <t>m3</t>
  </si>
  <si>
    <t>CS ÚRS 2026 01</t>
  </si>
  <si>
    <t>4</t>
  </si>
  <si>
    <t>PP</t>
  </si>
  <si>
    <t>Hloubení nezapažených šachet ručně v horninách třídy těžitelnosti I skupiny 3, půdorysná plocha výkopu do 4 m2</t>
  </si>
  <si>
    <t>Online PSC</t>
  </si>
  <si>
    <t>https://podminky.urs.cz/item/CS_URS_2026_01/133212811</t>
  </si>
  <si>
    <t>VV</t>
  </si>
  <si>
    <t>viz. výkres č. D.1.1.06</t>
  </si>
  <si>
    <t>Základové patky</t>
  </si>
  <si>
    <t>0,3*0,3*0,9*8</t>
  </si>
  <si>
    <t>Součet</t>
  </si>
  <si>
    <t>162751117</t>
  </si>
  <si>
    <t>Vodorovné přemístění přes 9 000 do 10000 m výkopku/sypaniny z horniny třídy těžitelnosti I skupiny 1 až 3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</si>
  <si>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</si>
  <si>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https://podminky.urs.cz/item/CS_URS_2026_01/162751117</t>
  </si>
  <si>
    <t>0,648    "výpočet v pol.č. 133212011"</t>
  </si>
  <si>
    <t>3</t>
  </si>
  <si>
    <t>162751119</t>
  </si>
  <si>
    <t>Příplatek k vodorovnému přemístění výkopku/sypaniny z horniny třídy těžitelnosti I skupiny 1 až 3 ZKD 1000 m přes 10000 m</t>
  </si>
  <si>
    <t>6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</si>
  <si>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</si>
  <si>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https://podminky.urs.cz/item/CS_URS_2026_01/162751119</t>
  </si>
  <si>
    <t>0,648*2   "předpoklad skládka do 12km"</t>
  </si>
  <si>
    <t>171201201</t>
  </si>
  <si>
    <t>Uložení sypaniny na skládky nebo meziskládky</t>
  </si>
  <si>
    <t>8</t>
  </si>
  <si>
    <t>Uložení sypaniny na skládky nebo meziskládky bez hutnění s upravením uložené sypaniny do předepsaného tvaru</t>
  </si>
  <si>
    <t>https://podminky.urs.cz/item/CS_URS_2026_01/171201201</t>
  </si>
  <si>
    <t>0,648    "výpočet v pol.č. 133202011"</t>
  </si>
  <si>
    <t>5</t>
  </si>
  <si>
    <t>171201231</t>
  </si>
  <si>
    <t>Poplatek za předání recyklačnímu zařízení zeminy a kamení kód odpadu 17 05 04</t>
  </si>
  <si>
    <t>t</t>
  </si>
  <si>
    <t>10</t>
  </si>
  <si>
    <t>Poplatek za předání zeminy a kamení recyklačnímu zařízení zatříděné do Katalogu odpadů pod kódem 17 05 04</t>
  </si>
  <si>
    <t>https://podminky.urs.cz/item/CS_URS_2026_01/171201231</t>
  </si>
  <si>
    <t>0,648*1,8 "Přepočtené koeficientem množství</t>
  </si>
  <si>
    <t>Zakládání</t>
  </si>
  <si>
    <t>275321511</t>
  </si>
  <si>
    <t>Základové patky ze ŽB bez zvýšených nároků na prostředí tř. C 25/30</t>
  </si>
  <si>
    <t>Základy z betonu železového (bez výztuže) patky z betonu bez zvláštních nároků na prostředí tř. C 25/30</t>
  </si>
  <si>
    <t>https://podminky.urs.cz/item/CS_URS_2026_01/275321511</t>
  </si>
  <si>
    <t>Mezisoučet</t>
  </si>
  <si>
    <t>0,648*0,035  "3,5% ztratné betonáž do výkopu</t>
  </si>
  <si>
    <t>7</t>
  </si>
  <si>
    <t>279361821</t>
  </si>
  <si>
    <t>Výztuž základových zdí nosných betonářskou ocelí 10 505</t>
  </si>
  <si>
    <t>14</t>
  </si>
  <si>
    <t>Výztuž základových zdí nosných svislých nebo odkloněných od svislice, rovinných nebo oblých, deskových nebo žebrových, včetně výztuže jejich žeber z betonářské oceli 10 505 (R) nebo BSt 500</t>
  </si>
  <si>
    <t>https://podminky.urs.cz/item/CS_URS_2026_01/279361821</t>
  </si>
  <si>
    <t>0,648*0,2    "směrné množství výztuže 200kg/m3"</t>
  </si>
  <si>
    <t>9</t>
  </si>
  <si>
    <t>Ostatní konstrukce a práce, bourání</t>
  </si>
  <si>
    <t>953943211</t>
  </si>
  <si>
    <t>Osazování hasicího přístroje</t>
  </si>
  <si>
    <t>kus</t>
  </si>
  <si>
    <t>16</t>
  </si>
  <si>
    <t>Osazování drobných kovových předmětů kotvených do stěny hasicího přístroje</t>
  </si>
  <si>
    <t>https://podminky.urs.cz/item/CS_URS_2026_01/953943211</t>
  </si>
  <si>
    <t>viz. PBŘ</t>
  </si>
  <si>
    <t>1,0</t>
  </si>
  <si>
    <t>M</t>
  </si>
  <si>
    <t>44932114</t>
  </si>
  <si>
    <t>přístroj hasicí ruční práškový nástěnný hasební schopnost 27A, 183B, C</t>
  </si>
  <si>
    <t>18</t>
  </si>
  <si>
    <t>SR01.1.1</t>
  </si>
  <si>
    <t>kpl</t>
  </si>
  <si>
    <t>998</t>
  </si>
  <si>
    <t>Přesun hmot</t>
  </si>
  <si>
    <t>11</t>
  </si>
  <si>
    <t>998012021</t>
  </si>
  <si>
    <t>Přesun hmot pro budovy monolitické v do 6 m</t>
  </si>
  <si>
    <t>20</t>
  </si>
  <si>
    <t>Přesun hmot pro budovy občanské výstavby, bydlení, výrobu a služby s nosnou svislou konstrukcí monolitickou betonovou tyčovou nebo plošnou s jakýkoliv obvodovým pláštěm kromě vyzdívaného vodorovná dopravní vzdálenost do 100 m základní pro budovy výšky do 6 m</t>
  </si>
  <si>
    <t>https://podminky.urs.cz/item/CS_URS_2026_01/998012021</t>
  </si>
  <si>
    <t>PSV</t>
  </si>
  <si>
    <t>Práce a dodávky PSV</t>
  </si>
  <si>
    <t>762</t>
  </si>
  <si>
    <t>Konstrukce tesařské</t>
  </si>
  <si>
    <t>762341047</t>
  </si>
  <si>
    <t>Bednění střech rovných sklon do 60° z desek OSB tl 25 mm na pero a drážku šroubovaných na rošt</t>
  </si>
  <si>
    <t>m2</t>
  </si>
  <si>
    <t>22</t>
  </si>
  <si>
    <t>Bednění střech střech rovných sklonu do 60° s vyřezáním otvorů z dřevoštěpkových desek OSB šroubovaných na rošt na pero a drážku, tloušťky desky 25 mm</t>
  </si>
  <si>
    <t>https://podminky.urs.cz/item/CS_URS_2026_01/762341047</t>
  </si>
  <si>
    <t>viz. výkres č. D.1.1.07 a D.1.1.09</t>
  </si>
  <si>
    <t>Pergola</t>
  </si>
  <si>
    <t>11,0*2,0+3,0*2,0</t>
  </si>
  <si>
    <t>13</t>
  </si>
  <si>
    <t>762395000</t>
  </si>
  <si>
    <t>Spojovací prostředky krovů, bednění, laťování, nadstřešních konstrukcí</t>
  </si>
  <si>
    <t>24</t>
  </si>
  <si>
    <t>Spojovací prostředky krovů, bednění a laťování, nadstřešních konstrukcí svorníky, prkna, hřebíky, pásová ocel, vruty</t>
  </si>
  <si>
    <t>https://podminky.urs.cz/item/CS_URS_2026_01/762395000</t>
  </si>
  <si>
    <t>28,0*0,025</t>
  </si>
  <si>
    <t>998762101</t>
  </si>
  <si>
    <t>Přesun hmot tonážní pro kce tesařské v objektech v do 6 m</t>
  </si>
  <si>
    <t>26</t>
  </si>
  <si>
    <t>Přesun hmot pro konstrukce tesařské stanovený z hmotnosti přesunovaného materiálu vodorovná dopravní vzdálenost do 50 m základní v objektech výšky do 6 m</t>
  </si>
  <si>
    <t>https://podminky.urs.cz/item/CS_URS_2026_01/998762101</t>
  </si>
  <si>
    <t>764</t>
  </si>
  <si>
    <t>Konstrukce klempířské</t>
  </si>
  <si>
    <t>15</t>
  </si>
  <si>
    <t>764121401</t>
  </si>
  <si>
    <t>Krytina střechy rovné drážkováním ze svitků z Al plechu rš 500 mm sklonu do 30°</t>
  </si>
  <si>
    <t>28</t>
  </si>
  <si>
    <t>Krytina z hliníkového plechu s úpravou u okapů, prostupů a výčnělků střechy rovné drážkováním ze svitků rš 500 mm, sklon střechy do 30°</t>
  </si>
  <si>
    <t>https://podminky.urs.cz/item/CS_URS_2026_01/764121401</t>
  </si>
  <si>
    <t>764121491</t>
  </si>
  <si>
    <t>Příplatek k cenám krytiny z Al plechu za těsnění drážek sklonu do 10°</t>
  </si>
  <si>
    <t>30</t>
  </si>
  <si>
    <t>Krytina z hliníkového plechu s úpravou u okapů, prostupů a výčnělků Příplatek k cenám za těsnění drážek ve sklonu do 10°</t>
  </si>
  <si>
    <t>https://podminky.urs.cz/item/CS_URS_2026_01/764121491</t>
  </si>
  <si>
    <t>17</t>
  </si>
  <si>
    <t>998764101</t>
  </si>
  <si>
    <t>Přesun hmot tonážní pro konstrukce klempířské v objektech v do 6 m</t>
  </si>
  <si>
    <t>32</t>
  </si>
  <si>
    <t>Přesun hmot pro konstrukce klempířské stanovený z hmotnosti přesunovaného materiálu vodorovná dopravní vzdálenost do 50 m základní v objektech výšky do 6 m</t>
  </si>
  <si>
    <t>https://podminky.urs.cz/item/CS_URS_2026_01/998764101</t>
  </si>
  <si>
    <t>766</t>
  </si>
  <si>
    <t>Konstrukce truhlářské</t>
  </si>
  <si>
    <t>76641721R01.1.2</t>
  </si>
  <si>
    <t>Montáž obložení stěn modřínovými profily vč. spojovacích a kotevních prvků</t>
  </si>
  <si>
    <t>m</t>
  </si>
  <si>
    <t>34</t>
  </si>
  <si>
    <t>3,65*160</t>
  </si>
  <si>
    <t>19</t>
  </si>
  <si>
    <t>605PC01.1.1</t>
  </si>
  <si>
    <t>dodávka fasádních hranolů modřínových vč. nátěru a prořezu</t>
  </si>
  <si>
    <t>36</t>
  </si>
  <si>
    <t>76642711R01.1.3</t>
  </si>
  <si>
    <t>Montáž obložení střechy modřínovými profily vč. spojovacích a kotevních prvků</t>
  </si>
  <si>
    <t>38</t>
  </si>
  <si>
    <t>viz. výkres č. D.1.1.08 a D.1.1.09</t>
  </si>
  <si>
    <t>5,0*76</t>
  </si>
  <si>
    <t>6119115PC01.1.2</t>
  </si>
  <si>
    <t>dodávka střešních hranolů modřínových vč. nátěru a prořezu</t>
  </si>
  <si>
    <t>40</t>
  </si>
  <si>
    <t>998766102</t>
  </si>
  <si>
    <t>Přesun hmot tonážní pro kce truhlářské v objektech v přes 6 do 12 m</t>
  </si>
  <si>
    <t>42</t>
  </si>
  <si>
    <t>Přesun hmot pro konstrukce truhlářské stanovený z hmotnosti přesunovaného materiálu vodorovná dopravní vzdálenost do 50 m základní v objektech výšky přes 6 do 12 m</t>
  </si>
  <si>
    <t>https://podminky.urs.cz/item/CS_URS_2026_01/998766102</t>
  </si>
  <si>
    <t>767</t>
  </si>
  <si>
    <t>Konstrukce zámečnické</t>
  </si>
  <si>
    <t>23</t>
  </si>
  <si>
    <t>767995R01.1.4</t>
  </si>
  <si>
    <t>Výroba, dodávka a montáž pomocné ocelové konstrukce dřevěného obložení vč. povrchové úpravy, spojovacích a kotevních prvků, montážních prostředků a výrobní dokumentace</t>
  </si>
  <si>
    <t>44</t>
  </si>
  <si>
    <t>01.2 - Nový objekt veřejn...</t>
  </si>
  <si>
    <t>9R01.2.1</t>
  </si>
  <si>
    <t>76641721R01.2.2</t>
  </si>
  <si>
    <t>viz. výkres č. D.1.1.12</t>
  </si>
  <si>
    <t>2,55*64</t>
  </si>
  <si>
    <t>605PC01.2.1</t>
  </si>
  <si>
    <t>767995R01.2.3</t>
  </si>
  <si>
    <t>01.3 - Zpevněné plochy</t>
  </si>
  <si>
    <t xml:space="preserve">    5 - Komunikace pozemní</t>
  </si>
  <si>
    <t xml:space="preserve">    5.1 - Dlažba ze žulových odseků</t>
  </si>
  <si>
    <t xml:space="preserve">    5.2 - Kamenná mozaika</t>
  </si>
  <si>
    <t xml:space="preserve">    5.3 - Zámková dlažba</t>
  </si>
  <si>
    <t>121151113</t>
  </si>
  <si>
    <t>Sejmutí ornice plochy do 500 m2 tl vrstvy do 200 mm strojně</t>
  </si>
  <si>
    <t>Sejmutí ornice strojně při souvislé ploše přes 100 do 500 m2, tl. vrstvy do 200 mm</t>
  </si>
  <si>
    <t>https://podminky.urs.cz/item/CS_URS_2026_01/121151113</t>
  </si>
  <si>
    <t>viz. výkres č. D.1.1.03 a D.1.1.05</t>
  </si>
  <si>
    <t>Nově navržené zpevněné plochy</t>
  </si>
  <si>
    <t>351,73       "žulové odseky</t>
  </si>
  <si>
    <t>107,61       "kamenná mozaika</t>
  </si>
  <si>
    <t>56,43          "zámková dlažba</t>
  </si>
  <si>
    <t>Bourané stávající zpevněné plochy</t>
  </si>
  <si>
    <t xml:space="preserve">-320,0    </t>
  </si>
  <si>
    <t>122251104</t>
  </si>
  <si>
    <t>Odkopávky a prokopávky nezapažené v hornině třídy těžitelnosti I skupiny 3 objem do 500 m3 strojně</t>
  </si>
  <si>
    <t>Odkopávky a prokopávky nezapažené strojně v hornině třídy těžitelnosti I skupiny 3 přes 100 do 500 m3</t>
  </si>
  <si>
    <t>https://podminky.urs.cz/item/CS_URS_2026_01/122251104</t>
  </si>
  <si>
    <t>351,73*0,35       "žulové odseky</t>
  </si>
  <si>
    <t>107,61*0,33       "kamenná mozaika</t>
  </si>
  <si>
    <t>56,43*0,28          "zámková dlažba</t>
  </si>
  <si>
    <t>174,417     "výpočet v pol.č. 122251104"</t>
  </si>
  <si>
    <t>174,417*2    "předpoklad skládka do 12km"</t>
  </si>
  <si>
    <t>174,417     "výpočet v pol.č. 122201102"</t>
  </si>
  <si>
    <t>174,417*1,8 "Přepočtené koeficientem množství</t>
  </si>
  <si>
    <t>181351103</t>
  </si>
  <si>
    <t>Rozprostření ornice tl vrstvy do 200 mm pl přes 100 do 500 m2 v rovině nebo ve svahu do 1:5 strojně</t>
  </si>
  <si>
    <t>Rozprostření a urovnání ornice v rovině nebo ve svahu sklonu do 1:5 strojně při souvislé ploše přes 100 do 500 m2, tl. vrstvy do 200 mm</t>
  </si>
  <si>
    <t>https://podminky.urs.cz/item/CS_URS_2026_01/181351103</t>
  </si>
  <si>
    <t>181951112</t>
  </si>
  <si>
    <t>Úprava pláně v hornině třídy těžitelnosti I skupiny 1 až 3 se zhutněním strojně</t>
  </si>
  <si>
    <t>Úprava pláně vyrovnáním výškových rozdílů strojně v hornině třídy těžitelnosti I, skupiny 1 až 3 se zhutněním</t>
  </si>
  <si>
    <t>https://podminky.urs.cz/item/CS_URS_2026_01/181951112</t>
  </si>
  <si>
    <t>Komunikace pozemní</t>
  </si>
  <si>
    <t>5.1</t>
  </si>
  <si>
    <t>Dlažba ze žulových odseků</t>
  </si>
  <si>
    <t>564710111</t>
  </si>
  <si>
    <t>Podklad nebo kryt z kameniva hrubého drceného vel. 16-32 mm plochy přes 100 m2 tl 50 mm</t>
  </si>
  <si>
    <t>Podklad nebo kryt z kameniva hrubého drceného vel. 16-32 mm s rozprostřením a zhutněním plochy přes 100 m2, po zhutnění tl. 50 mm</t>
  </si>
  <si>
    <t>https://podminky.urs.cz/item/CS_URS_2026_01/564710111</t>
  </si>
  <si>
    <t>viz. výkres č. D.1.1.03</t>
  </si>
  <si>
    <t>351,73</t>
  </si>
  <si>
    <t>564751111</t>
  </si>
  <si>
    <t>Podklad nebo kryt z kameniva hrubého drceného vel. 32-63 mm plochy přes 100 m2 tl 150 mm</t>
  </si>
  <si>
    <t>Podklad nebo kryt z kameniva hrubého drceného vel. 32-63 mm s rozprostřením a zhutněním plochy přes 100 m2, po zhutnění tl. 150 mm</t>
  </si>
  <si>
    <t>https://podminky.urs.cz/item/CS_URS_2026_01/564751111</t>
  </si>
  <si>
    <t>594611111</t>
  </si>
  <si>
    <t>Dlažba nebo přídlažba z lomového kamene lomařsky upraveného rigolového v ploše vodorovné nebo ve sklonu tl. do 250 mm, bez vyplnění spár, s provedením lože tl. 50 mm ze štěrkopísku</t>
  </si>
  <si>
    <t>599432111</t>
  </si>
  <si>
    <t>Vyplnění spár dlažby z lomového kamene drobným kamenivem</t>
  </si>
  <si>
    <t>Vyplnění spár dlažby (přídlažby) z lomového kamene v jakémkoliv sklonu plochy a jakékoliv tloušťky kamenivem těženým</t>
  </si>
  <si>
    <t>https://podminky.urs.cz/item/CS_URS_2026_01/599432111</t>
  </si>
  <si>
    <t>5.2</t>
  </si>
  <si>
    <t>Kamenná mozaika</t>
  </si>
  <si>
    <t>451579777</t>
  </si>
  <si>
    <t>Příplatek ZKD 10 mm tl u podkladu nebo lože pod dlažbu z kameniva těženého</t>
  </si>
  <si>
    <t>Podklad nebo lože pod dlažbu (přídlažbu) Příplatek k cenám za každých dalších i započatých 10 mm tloušťky podkladu nebo lože z kameniva těženého</t>
  </si>
  <si>
    <t>https://podminky.urs.cz/item/CS_URS_2026_01/451579777</t>
  </si>
  <si>
    <t>107,61</t>
  </si>
  <si>
    <t>591411111</t>
  </si>
  <si>
    <t>Kladení dlažby z mozaiky jednobarevné komunikací pro pěší lože z kameniva</t>
  </si>
  <si>
    <t>Kladení dlažby z mozaiky komunikací pro pěší s vyplněním spár, s dvojím beraněním a se smetením přebytečného materiálu na vzdálenost do 3 m jednobarevné, s ložem tl. do 40 mm z kameniva</t>
  </si>
  <si>
    <t>https://podminky.urs.cz/item/CS_URS_2026_01/591411111</t>
  </si>
  <si>
    <t>58381007</t>
  </si>
  <si>
    <t>kostka štípaná dlažební žula drobná 8/10</t>
  </si>
  <si>
    <t>107,61*1,02 "Přepočtené koeficientem množství</t>
  </si>
  <si>
    <t>5.3</t>
  </si>
  <si>
    <t>Zámková dlažba</t>
  </si>
  <si>
    <t>56,43</t>
  </si>
  <si>
    <t>596212210</t>
  </si>
  <si>
    <t>Kladení zámkové dlažby pozemních komunikací ručně tl 80 mm skupiny A pl do 50 m2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</si>
  <si>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</si>
  <si>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https://podminky.urs.cz/item/CS_URS_2026_01/596212210</t>
  </si>
  <si>
    <t>59245013</t>
  </si>
  <si>
    <t>dlažba zámková betonová tvaru I 200x165mm tl 80mm přírodní</t>
  </si>
  <si>
    <t>56,43*1,03 "Přepočtené koeficientem množství</t>
  </si>
  <si>
    <t>916R01.3.1</t>
  </si>
  <si>
    <t>Dodávka a montáž ocelové pásnice</t>
  </si>
  <si>
    <t>viz. výkres č. C.3 a D.1.1.05</t>
  </si>
  <si>
    <t>217,0</t>
  </si>
  <si>
    <t>998223011</t>
  </si>
  <si>
    <t>Přesun hmot pro pozemní komunikace s krytem dlážděným</t>
  </si>
  <si>
    <t>46</t>
  </si>
  <si>
    <t>Přesun hmot pro pozemní komunikace s krytem dlážděným dopravní vzdálenost do 200 m jakékoliv délky objektu</t>
  </si>
  <si>
    <t>https://podminky.urs.cz/item/CS_URS_2026_01/998223011</t>
  </si>
  <si>
    <t>01.4 - Bourací práce</t>
  </si>
  <si>
    <t xml:space="preserve">    997 - Doprava suti a vybouraných hmot</t>
  </si>
  <si>
    <t>113106144</t>
  </si>
  <si>
    <t>Rozebrání dlažeb ze zámkových dlaždic komunikací pro pěší strojně pl přes 50 m2</t>
  </si>
  <si>
    <t>Rozebrání dlažeb komunikací pro pěší s přemístěním hmot na skládku na vzdálenost do 3 m nebo s naložením na dopravní prostředek s ložem z kameniva nebo živice a s jakoukoliv výplní spár strojně plochy jednotlivě přes 50 m2 ze zámkové dlažby</t>
  </si>
  <si>
    <t>https://podminky.urs.cz/item/CS_URS_2026_01/113106144</t>
  </si>
  <si>
    <t>viz. výkres č. D.1.1.02</t>
  </si>
  <si>
    <t xml:space="preserve">240,0   </t>
  </si>
  <si>
    <t>113106192</t>
  </si>
  <si>
    <t>Rozebrání vozovek ze silničních dílců se spárami zalitými cementovou maltou strojně pl do 50 m2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</si>
  <si>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zalitými cementovou maltou</t>
  </si>
  <si>
    <t>https://podminky.urs.cz/item/CS_URS_2026_01/113106192</t>
  </si>
  <si>
    <t>Betonové panely</t>
  </si>
  <si>
    <t>30,0</t>
  </si>
  <si>
    <t>113107222</t>
  </si>
  <si>
    <t>Odstranění podkladu z kameniva drceného tl přes 100 do 200 mm strojně pl přes 200 m2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</si>
  <si>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</si>
  <si>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https://podminky.urs.cz/item/CS_URS_2026_01/113107222</t>
  </si>
  <si>
    <t>Mlatová cesta</t>
  </si>
  <si>
    <t xml:space="preserve">50,0      </t>
  </si>
  <si>
    <t>113201111</t>
  </si>
  <si>
    <t>Vytrhání obrub chodníkových ležatých</t>
  </si>
  <si>
    <t>Vytrhání obrub s vybouráním lože, s přemístěním hmot na skládku na vzdálenost do 3 m nebo s naložením na dopravní prostředek chodníkových ležatých</t>
  </si>
  <si>
    <t>https://podminky.urs.cz/item/CS_URS_2026_01/113201111</t>
  </si>
  <si>
    <t>70,0</t>
  </si>
  <si>
    <t>997</t>
  </si>
  <si>
    <t>Doprava suti a vybouraných hmot</t>
  </si>
  <si>
    <t>997221551</t>
  </si>
  <si>
    <t>Vodorovná doprava suti ze sypkých materiálů do 1 km</t>
  </si>
  <si>
    <t>Vodorovná doprava suti bez naložení, ale se složením a s hrubým urovnáním ze sypkých materiálů, na vzdálenost do 1 km</t>
  </si>
  <si>
    <t>https://podminky.urs.cz/item/CS_URS_2026_01/997221551</t>
  </si>
  <si>
    <t xml:space="preserve">14,5   </t>
  </si>
  <si>
    <t>997221559</t>
  </si>
  <si>
    <t>Příplatek ZKD 1 km u vodorovné dopravy suti ze sypkých materiálů</t>
  </si>
  <si>
    <t>Vodorovná doprava suti bez naložení, ale se složením a s hrubým urovnáním ze sypkých materiálů, na vzdálenost Příplatek k ceně za každý další započatý 1 km přes 1 km</t>
  </si>
  <si>
    <t>https://podminky.urs.cz/item/CS_URS_2026_01/997221559</t>
  </si>
  <si>
    <t>14,5*11  "předpoklad skládka do 12km"</t>
  </si>
  <si>
    <t>997221561</t>
  </si>
  <si>
    <t>Vodorovná doprava suti z kusových materiálů do 1 km</t>
  </si>
  <si>
    <t>Vodorovná doprava suti bez naložení, ale se složením a s hrubým urovnáním z kusových materiálů, na vzdálenost do 1 km</t>
  </si>
  <si>
    <t>https://podminky.urs.cz/item/CS_URS_2026_01/997221561</t>
  </si>
  <si>
    <t>Zámková dlažba a obrubník</t>
  </si>
  <si>
    <t>62,4+16,1</t>
  </si>
  <si>
    <t>997221569</t>
  </si>
  <si>
    <t>Příplatek ZKD 1 km u vodorovné dopravy suti z kusových materiálů</t>
  </si>
  <si>
    <t>Vodorovná doprava suti bez naložení, ale se složením a s hrubým urovnáním z kusových materiálů, na vzdálenost Příplatek k ceně za každý další započatý 1 km přes 1 km</t>
  </si>
  <si>
    <t>https://podminky.urs.cz/item/CS_URS_2026_01/997221569</t>
  </si>
  <si>
    <t>78,5*11  "předpoklad skládka do 12km"</t>
  </si>
  <si>
    <t>997221571</t>
  </si>
  <si>
    <t>Vodorovná doprava vybouraných hmot do 1 km</t>
  </si>
  <si>
    <t>Vodorovná doprava vybouraných hmot bez naložení, ale se složením a s hrubým urovnáním na vzdálenost do 1 km</t>
  </si>
  <si>
    <t>https://podminky.urs.cz/item/CS_URS_2026_01/997221571</t>
  </si>
  <si>
    <t>12,75</t>
  </si>
  <si>
    <t>997221579</t>
  </si>
  <si>
    <t>Příplatek ZKD 1 km u vodorovné dopravy vybouraných hmot</t>
  </si>
  <si>
    <t>Vodorovná doprava vybouraných hmot bez naložení, ale se složením a s hrubým urovnáním na vzdálenost Příplatek k ceně za každý další započatý 1 km přes 1 km</t>
  </si>
  <si>
    <t>https://podminky.urs.cz/item/CS_URS_2026_01/997221579</t>
  </si>
  <si>
    <t>12,75*11  "předpoklad skládka do 12km"</t>
  </si>
  <si>
    <t>997221611</t>
  </si>
  <si>
    <t>Nakládání suti na dopravní prostředky pro vodorovnou dopravu</t>
  </si>
  <si>
    <t>Nakládání na dopravní prostředky pro vodorovnou dopravu suti</t>
  </si>
  <si>
    <t>https://podminky.urs.cz/item/CS_URS_2026_01/997221611</t>
  </si>
  <si>
    <t>997221612</t>
  </si>
  <si>
    <t>Nakládání vybouraných hmot na dopravní prostředky pro vodorovnou dopravu</t>
  </si>
  <si>
    <t>Nakládání na dopravní prostředky pro vodorovnou dopravu vybouraných hmot</t>
  </si>
  <si>
    <t>https://podminky.urs.cz/item/CS_URS_2026_01/997221612</t>
  </si>
  <si>
    <t>997221625</t>
  </si>
  <si>
    <t>Poplatek za uložení na skládce (skládkovné) stavebního odpadu železobetonového kód odpadu 17 01 01</t>
  </si>
  <si>
    <t>Poplatek za uložení stavebního odpadu na skládce (skládkovné) z armovaného betonu zatříděného do Katalogu odpadů pod kódem 17 01 01</t>
  </si>
  <si>
    <t>https://podminky.urs.cz/item/CS_URS_2026_01/997221625</t>
  </si>
  <si>
    <t>997221861</t>
  </si>
  <si>
    <t>Poplatek za předání recyklačnímu zařízení stavebního odpadu z prostého betonu kód odpadu 17 01 01</t>
  </si>
  <si>
    <t>Poplatek za předání stavebního odpadu recyklačnímu zařízení z prostého betonu zatříděného do Katalogu odpadů pod kódem 17 01 01</t>
  </si>
  <si>
    <t>https://podminky.urs.cz/item/CS_URS_2026_01/997221861</t>
  </si>
  <si>
    <t>997221873</t>
  </si>
  <si>
    <t>Poplatek za předání stavebního odpadu recyklačnímu zařízení zeminy a kamení zatříděného do Katalogu odpadů pod kódem 17 05 04</t>
  </si>
  <si>
    <t>https://podminky.urs.cz/item/CS_URS_2026_01/997221873</t>
  </si>
  <si>
    <t>02.1 - Vegetační úpravy</t>
  </si>
  <si>
    <t xml:space="preserve">    1 - Trávníky založení nebo rekonstrukce</t>
  </si>
  <si>
    <t xml:space="preserve">    2 - Výsadby stromů a keřů</t>
  </si>
  <si>
    <t>Trávníky založení nebo rekonstrukce</t>
  </si>
  <si>
    <t>R02.2.1</t>
  </si>
  <si>
    <t>Chemické odplevelení před založením kultury</t>
  </si>
  <si>
    <t>R02.2.2</t>
  </si>
  <si>
    <t>Obdělání půdy frézováním, smykováním a hrabáním se zapravením drnu 2x</t>
  </si>
  <si>
    <t>R02.2.3</t>
  </si>
  <si>
    <t>Ruční obdělání v okolí stávajících dřevin 15% plochy</t>
  </si>
  <si>
    <t>R02.2.4</t>
  </si>
  <si>
    <t>Odstranění abiotických zbytků a odpadů</t>
  </si>
  <si>
    <t>R02.2.5</t>
  </si>
  <si>
    <t>Zapravení písku a kompostu do vegetační vrstvy 30 mm</t>
  </si>
  <si>
    <t>R02.2.6</t>
  </si>
  <si>
    <t>Plošná úprava terénu +-150mm</t>
  </si>
  <si>
    <t>R02.2.7</t>
  </si>
  <si>
    <t>Založení trávníku parkového výsevem v rovině nebo svahu se zapravením</t>
  </si>
  <si>
    <t>R02.2.8</t>
  </si>
  <si>
    <t>Přihnojení startovacím hnojivem</t>
  </si>
  <si>
    <t>R02.2.9</t>
  </si>
  <si>
    <t>Obdělání půdy válením</t>
  </si>
  <si>
    <t>R02.2.10</t>
  </si>
  <si>
    <t>Ošetření trávníku po založení s dosevem v rovině</t>
  </si>
  <si>
    <t>R02.2.11</t>
  </si>
  <si>
    <t>Hnízdový selektivní herbicidní postřik proti dvouděložným plevelům 2x</t>
  </si>
  <si>
    <t>R02.2.12</t>
  </si>
  <si>
    <t>Kosení trávníku parkového se sběrem 2x</t>
  </si>
  <si>
    <t>R02.2.13</t>
  </si>
  <si>
    <t>Přesun hmot pro SÚ</t>
  </si>
  <si>
    <t>R02.2.14</t>
  </si>
  <si>
    <t>Herbicid eko pro celoplošnou přípravu stanoviště pro trávník</t>
  </si>
  <si>
    <t>lt</t>
  </si>
  <si>
    <t>R02.2.15</t>
  </si>
  <si>
    <t>Selektivní herbicid proti dvouděložným plevelům</t>
  </si>
  <si>
    <t>R02.2.16</t>
  </si>
  <si>
    <t>Hnojivo startovací trávníkové 0,05kg/m2</t>
  </si>
  <si>
    <t>kg</t>
  </si>
  <si>
    <t>R02.2.17</t>
  </si>
  <si>
    <t>Travní směs zátěžová parková domácí provenience dle PD 0,025 Kg/m2</t>
  </si>
  <si>
    <t>R02.2.18</t>
  </si>
  <si>
    <t>Písek křemitý 0.02m3/m2</t>
  </si>
  <si>
    <t>R02.2.19</t>
  </si>
  <si>
    <t>Kompost 0.01m3/m2</t>
  </si>
  <si>
    <t>Výsadby stromů a keřů</t>
  </si>
  <si>
    <t>R02.2.20</t>
  </si>
  <si>
    <t>Chemické odplevelení před založením kultury v rovině a svahu</t>
  </si>
  <si>
    <t>R02.2.21</t>
  </si>
  <si>
    <t>Obdělání půdy nakopáním, frézováním a rytím v rovině a svahu</t>
  </si>
  <si>
    <t>R02.2.22</t>
  </si>
  <si>
    <t>Zřízení záhonů pro keřové a trvalkové skupiny v rovině a svahu</t>
  </si>
  <si>
    <t>R02.2.23</t>
  </si>
  <si>
    <t>Zřízení záhonů pro letničkové výsevy v rovině a svahu s odpíchnutím okrajů</t>
  </si>
  <si>
    <t>R02.2.24</t>
  </si>
  <si>
    <t>Doplnění zahradnického substrátu a kompostu do záhonů</t>
  </si>
  <si>
    <t>48</t>
  </si>
  <si>
    <t>25</t>
  </si>
  <si>
    <t>R02.2.25</t>
  </si>
  <si>
    <t>Zřízení ochranného lemu z ocelové pásnice - stávající strom</t>
  </si>
  <si>
    <t>50</t>
  </si>
  <si>
    <t>R02.2.26</t>
  </si>
  <si>
    <t>Instalace svislé protikořenové folie (stromy v blízkosti IS)</t>
  </si>
  <si>
    <t>52</t>
  </si>
  <si>
    <t>27</t>
  </si>
  <si>
    <t>R02.2.27</t>
  </si>
  <si>
    <t>Aplikace půdního kondicionéru se zapravením do záhonů a výsadbových jam</t>
  </si>
  <si>
    <t>54</t>
  </si>
  <si>
    <t>R02.2.28</t>
  </si>
  <si>
    <t>Hloubení jamek do 0,05 m3 v rovině a svahu</t>
  </si>
  <si>
    <t>ks</t>
  </si>
  <si>
    <t>56</t>
  </si>
  <si>
    <t>29</t>
  </si>
  <si>
    <t>R02.2.29</t>
  </si>
  <si>
    <t>Hloubení jamek do 0,125 m3 v rovině a svahu</t>
  </si>
  <si>
    <t>58</t>
  </si>
  <si>
    <t>R02.2.30</t>
  </si>
  <si>
    <t>Hloubení jamek do 0,4 m3 se 100% výměnou v rovině a svahu</t>
  </si>
  <si>
    <t>60</t>
  </si>
  <si>
    <t>31</t>
  </si>
  <si>
    <t>R02.2.31</t>
  </si>
  <si>
    <t>Hloubení jam do 1 m3 se 100% výměnou v rovině a svahu</t>
  </si>
  <si>
    <t>62</t>
  </si>
  <si>
    <t>R02.2.32</t>
  </si>
  <si>
    <t>Výsadba dřeviny s balem, v rovině a svahu, při průměru balu do 20 cm</t>
  </si>
  <si>
    <t>64</t>
  </si>
  <si>
    <t>33</t>
  </si>
  <si>
    <t>R02.2.33</t>
  </si>
  <si>
    <t>Výsadba dřeviny s balem, v rovině a svahu, při průměru balu do 30 cm</t>
  </si>
  <si>
    <t>66</t>
  </si>
  <si>
    <t>R02.2.34</t>
  </si>
  <si>
    <t>Výsadba dřeviny s balem, v rovině a svahu, při průměru balu do 60 cm</t>
  </si>
  <si>
    <t>68</t>
  </si>
  <si>
    <t>35</t>
  </si>
  <si>
    <t>R02.2.35</t>
  </si>
  <si>
    <t>Výsadba dřeviny s balem, v rovině a svahu, při průměru balu do 80 cm</t>
  </si>
  <si>
    <t>70</t>
  </si>
  <si>
    <t>R02.2.36</t>
  </si>
  <si>
    <t>Výsadba trvalek do připraveného záhonu</t>
  </si>
  <si>
    <t>72</t>
  </si>
  <si>
    <t>37</t>
  </si>
  <si>
    <t>R02.2.37</t>
  </si>
  <si>
    <t>Výsadba cibulovin</t>
  </si>
  <si>
    <t>74</t>
  </si>
  <si>
    <t>R02.2.38</t>
  </si>
  <si>
    <t>Výsev letničkových směsí</t>
  </si>
  <si>
    <t>76</t>
  </si>
  <si>
    <t>39</t>
  </si>
  <si>
    <t>R02.2.39</t>
  </si>
  <si>
    <t xml:space="preserve">Ochranný nátěr kmene </t>
  </si>
  <si>
    <t>78</t>
  </si>
  <si>
    <t>R02.2.40</t>
  </si>
  <si>
    <t>Kotvení dřeviny konstrukcí ze 3 kůlů</t>
  </si>
  <si>
    <t>80</t>
  </si>
  <si>
    <t>41</t>
  </si>
  <si>
    <t>R02.2.41</t>
  </si>
  <si>
    <t xml:space="preserve">Zřízení závlahového límce </t>
  </si>
  <si>
    <t>82</t>
  </si>
  <si>
    <t>R02.2.42</t>
  </si>
  <si>
    <t>Kotvení dřeviny 1 kůlem</t>
  </si>
  <si>
    <t>84</t>
  </si>
  <si>
    <t>43</t>
  </si>
  <si>
    <t>R02.2.43</t>
  </si>
  <si>
    <t>Hnojení rostlin tabletovým hnojivem</t>
  </si>
  <si>
    <t>86</t>
  </si>
  <si>
    <t>R02.2.44</t>
  </si>
  <si>
    <t>Namulčování borkou záhony keřů a stromy ve volné půdě vrstva 10-15 cm</t>
  </si>
  <si>
    <t>88</t>
  </si>
  <si>
    <t>45</t>
  </si>
  <si>
    <t>R02.2.45</t>
  </si>
  <si>
    <t>Namulčování lomovou výsivkou v ochranném rámu ve zpevněných plochách</t>
  </si>
  <si>
    <t>90</t>
  </si>
  <si>
    <t>R02.2.46</t>
  </si>
  <si>
    <t>Zalití vysazených dřevin po výsadbě s dovozem vody 3x</t>
  </si>
  <si>
    <t>92</t>
  </si>
  <si>
    <t>47</t>
  </si>
  <si>
    <t>R02.2.47</t>
  </si>
  <si>
    <t>Ošetření dřevin soliterních po výsadbě včetně výchovného řezu</t>
  </si>
  <si>
    <t>94</t>
  </si>
  <si>
    <t>R02.2.48</t>
  </si>
  <si>
    <t>Ošetření a vypletí dřevin ve skupinách 3x</t>
  </si>
  <si>
    <t>96</t>
  </si>
  <si>
    <t>49</t>
  </si>
  <si>
    <t>R02.2.49</t>
  </si>
  <si>
    <t>Ošetření, zalévání a vypletí letničkových záhonů 7x</t>
  </si>
  <si>
    <t>98</t>
  </si>
  <si>
    <t>R02.2.50</t>
  </si>
  <si>
    <t>100</t>
  </si>
  <si>
    <t>51</t>
  </si>
  <si>
    <t>R02.2.51</t>
  </si>
  <si>
    <t>Listnaté stromy soliterní VK Zb</t>
  </si>
  <si>
    <t>102</t>
  </si>
  <si>
    <t>1,0         "Acer rubrum´October Glory´ (javor červený) VK, Zb, doporuč.velikost 16/14</t>
  </si>
  <si>
    <t>3,0         "Fagus sylvatica´Dawyc Purple´ (buk lesní) Zb, doporuč.velikost 300/350</t>
  </si>
  <si>
    <t>1,0         "Magnolia kobus (šácholan) VK, Zb, doporuč.velikost 16/14</t>
  </si>
  <si>
    <t>1,0         "Prunus avium´Plena´ (třešeň ptačí) VK, Zb, doporuč.velikost 16/14</t>
  </si>
  <si>
    <t>R02.2.52</t>
  </si>
  <si>
    <t>Listnaté stromy vícekmenné KTS Zb</t>
  </si>
  <si>
    <t>104</t>
  </si>
  <si>
    <t>2,0         "Amelanchier lamarckii´Ballerina´ (muchovník) KTS, Zb, doporuč.velikost 125/150</t>
  </si>
  <si>
    <t>3,0         "Malus´Evereste´ (okrasná jabloň) vícekmen, Zb, doporuč.velikost 150/200</t>
  </si>
  <si>
    <t>2,0         "Malus´Royalty´ (okrasná jabloň) vícekmen, Zb, doporuč.velikost 150/200</t>
  </si>
  <si>
    <t>53</t>
  </si>
  <si>
    <t>R02.2.53</t>
  </si>
  <si>
    <t>Keře listnaté vzrůstné a stálezelené</t>
  </si>
  <si>
    <t>106</t>
  </si>
  <si>
    <t>46,0       "Hydrangea arborescens´Anabelle´ (hortenzie keříčková) Kt, doporuč.velikost 40/60</t>
  </si>
  <si>
    <t>42,0       "Prunus laurocerasus´Otto Lyuken´ (vavřínovec obecný) Kt, doporuč.velikost 40/60</t>
  </si>
  <si>
    <t>6,0       "Viburnum plicatum´Mariesii´ (kalina řasnatá) Kt, doporuč.velikost 60/80</t>
  </si>
  <si>
    <t>R02.2.54</t>
  </si>
  <si>
    <t>Keře listnaté střední a půdokryvné</t>
  </si>
  <si>
    <t>108</t>
  </si>
  <si>
    <t>20,0       "Cornus stolonifera´Kelsey´ (svída výběžkatá) Kt, doporuč.velikost 30/40</t>
  </si>
  <si>
    <t>24,0       "Euonymus fortunei´Coloratus´ (brslen) Kt, doporuč.velikost 20/30</t>
  </si>
  <si>
    <t>36,0       "Hedera helix (břečťan obecný) Kt, doporuč.velikost 10/20</t>
  </si>
  <si>
    <t>40,0       "Lonicera pileata (zimolez kloubkatý) Kt, doporuč.velikost 20/30</t>
  </si>
  <si>
    <t>55</t>
  </si>
  <si>
    <t>R02.2.55</t>
  </si>
  <si>
    <t>Trvalky a okrasné trávy</t>
  </si>
  <si>
    <t>110</t>
  </si>
  <si>
    <t>12,0             "Anemone hupehensis</t>
  </si>
  <si>
    <t>18,0             "Brunera macrophylla</t>
  </si>
  <si>
    <t>30,0             "Carex morrowii´Variegata´</t>
  </si>
  <si>
    <t>4,0               "Dryopteris filix mas</t>
  </si>
  <si>
    <t>14,0             "Geranium magnificum</t>
  </si>
  <si>
    <t>8,0               "Helleborus purpurascens</t>
  </si>
  <si>
    <t>25,0             "Hosta sieboldiana</t>
  </si>
  <si>
    <t>R02.2.56</t>
  </si>
  <si>
    <t>Cibuloviny</t>
  </si>
  <si>
    <t>112</t>
  </si>
  <si>
    <t>360,0          "Narcissus poeticus</t>
  </si>
  <si>
    <t>440,0          "Narcissus ´Dutch Muster´</t>
  </si>
  <si>
    <t>500,0          "Scilla sibirica</t>
  </si>
  <si>
    <t>57</t>
  </si>
  <si>
    <t>R02.2.57</t>
  </si>
  <si>
    <t>Osivo letničková směs 5g/m2</t>
  </si>
  <si>
    <t>114</t>
  </si>
  <si>
    <t>R02.2.58</t>
  </si>
  <si>
    <t>Herbicid totální pro přípravu záhonů</t>
  </si>
  <si>
    <t>116</t>
  </si>
  <si>
    <t>59</t>
  </si>
  <si>
    <t>R02.2.59</t>
  </si>
  <si>
    <t>Tabletové pomalurozpustné hnojivo</t>
  </si>
  <si>
    <t>118</t>
  </si>
  <si>
    <t>R02.2.60</t>
  </si>
  <si>
    <t>Půdní kondicionér</t>
  </si>
  <si>
    <t>120</t>
  </si>
  <si>
    <t>61</t>
  </si>
  <si>
    <t>R02.2.61</t>
  </si>
  <si>
    <t>Zahradnický substrát  dvouvrstevný pro výsadbu stromů dle TZ</t>
  </si>
  <si>
    <t>122</t>
  </si>
  <si>
    <t>R02.2.62</t>
  </si>
  <si>
    <t>Kompost do záhonů</t>
  </si>
  <si>
    <t>124</t>
  </si>
  <si>
    <t>63</t>
  </si>
  <si>
    <t>R02.2.63</t>
  </si>
  <si>
    <t>126</t>
  </si>
  <si>
    <t>R02.2.64</t>
  </si>
  <si>
    <t>Závlahový límec  včetně spojovacího prvku</t>
  </si>
  <si>
    <t>128</t>
  </si>
  <si>
    <t>65</t>
  </si>
  <si>
    <t>R02.2.65</t>
  </si>
  <si>
    <t>Protikořenová folie  šířka 80 cm</t>
  </si>
  <si>
    <t>130</t>
  </si>
  <si>
    <t>R02.2.66</t>
  </si>
  <si>
    <t>Borka mulčovací jemná</t>
  </si>
  <si>
    <t>132</t>
  </si>
  <si>
    <t>67</t>
  </si>
  <si>
    <t>R02.2.67</t>
  </si>
  <si>
    <t>Lomová výsivka/perk mulčovací</t>
  </si>
  <si>
    <t>134</t>
  </si>
  <si>
    <t>R02.2.68</t>
  </si>
  <si>
    <t>Ocelová pásnice 100/6 vyskružená včetně kotevních prvků</t>
  </si>
  <si>
    <t>136</t>
  </si>
  <si>
    <t>69</t>
  </si>
  <si>
    <t>R02.2.69</t>
  </si>
  <si>
    <t>Kůly frézované tlakově impregnované prům.7cm, 2,5 m</t>
  </si>
  <si>
    <t>138</t>
  </si>
  <si>
    <t>R02.2.70</t>
  </si>
  <si>
    <t>Příčky půlené tlakově impregnované</t>
  </si>
  <si>
    <t>140</t>
  </si>
  <si>
    <t>71</t>
  </si>
  <si>
    <t>R02.2.71</t>
  </si>
  <si>
    <t>Úvazky ke stromům</t>
  </si>
  <si>
    <t>142</t>
  </si>
  <si>
    <t>02.2 - Mobiliář</t>
  </si>
  <si>
    <t xml:space="preserve">    9 - MOBILIÁŘ</t>
  </si>
  <si>
    <t>MOBILIÁŘ</t>
  </si>
  <si>
    <t>R02.3.1</t>
  </si>
  <si>
    <t>Demontáž, přemístění a montáž stávající interaktivní infotabule</t>
  </si>
  <si>
    <t>R02.3.2</t>
  </si>
  <si>
    <t>Demontáž a odstranění nevyužitelných prvků (odpadkový koš)</t>
  </si>
  <si>
    <t>R02.3.3</t>
  </si>
  <si>
    <t>Demontáž, repase a montáž stabilních laviček a kolostavu a vývěskových tabulí do betonových patek dle technologie výrobce</t>
  </si>
  <si>
    <t>R02.3.4</t>
  </si>
  <si>
    <t>Montáž stabilních odpadkových košů do betonových patek dle technologie výrobce</t>
  </si>
  <si>
    <t>R02.3.5</t>
  </si>
  <si>
    <t>pokládka kabelu do 2,5mm2 a zemnícího pásku FeZn</t>
  </si>
  <si>
    <t>bm</t>
  </si>
  <si>
    <t>R02.3.6</t>
  </si>
  <si>
    <t>pokládka trubky duolight</t>
  </si>
  <si>
    <t>R02.3.7</t>
  </si>
  <si>
    <t>montáž a zapojení infotabule</t>
  </si>
  <si>
    <t>R02.3.8</t>
  </si>
  <si>
    <t>pískování lože kabelového</t>
  </si>
  <si>
    <t>R02.3.9</t>
  </si>
  <si>
    <t>zemní práce - výkop/zához 0,8x0,3 m</t>
  </si>
  <si>
    <t>R02.3.10</t>
  </si>
  <si>
    <t>hutnění kabelových drážek</t>
  </si>
  <si>
    <t>R02.3.11</t>
  </si>
  <si>
    <t>Přesun hmot pro TÚ</t>
  </si>
  <si>
    <t>R02.3.12</t>
  </si>
  <si>
    <t>Lavice parková s opěradlem dřevo/kov - REPASOVANÁ</t>
  </si>
  <si>
    <t>R02.3.13</t>
  </si>
  <si>
    <t>Interaktivní infotabule - PŘEMÍSŤOVANÁ</t>
  </si>
  <si>
    <t>R02.3.14</t>
  </si>
  <si>
    <t>Odpadkový koš kov</t>
  </si>
  <si>
    <t>R02.3.15</t>
  </si>
  <si>
    <t>Stojan na kola kov - REPASOVANÝ</t>
  </si>
  <si>
    <t>R02.3.16</t>
  </si>
  <si>
    <t>Vývěsková tabule  - REPASOVANÁ</t>
  </si>
  <si>
    <t>R02.3.17</t>
  </si>
  <si>
    <t>kabel CYKY 5Cx2.5 mm2</t>
  </si>
  <si>
    <t>R02.3.18</t>
  </si>
  <si>
    <t>zemnící pásek FeZn 30x4mm</t>
  </si>
  <si>
    <t>R02.3.19</t>
  </si>
  <si>
    <t>trubka duolight  110mm</t>
  </si>
  <si>
    <t>R02.3.20</t>
  </si>
  <si>
    <t>folie výstražná KD 200</t>
  </si>
  <si>
    <t>R02.3.21</t>
  </si>
  <si>
    <t>spojka gelová 230V</t>
  </si>
  <si>
    <t>R02.3.22</t>
  </si>
  <si>
    <t>trubka duolight  50mm</t>
  </si>
  <si>
    <t>R02.3.23</t>
  </si>
  <si>
    <t>písek lože kabelového</t>
  </si>
  <si>
    <t>R02.3.24</t>
  </si>
  <si>
    <t>spojovací a nespecifikovaný mat.</t>
  </si>
  <si>
    <t>spr</t>
  </si>
  <si>
    <t>R02.3.25</t>
  </si>
  <si>
    <t>Beton prostý C20/25 pro kotvení prvků mobiliáře</t>
  </si>
  <si>
    <t>03 - Zdravotně technické ...</t>
  </si>
  <si>
    <t xml:space="preserve">    4 - Vodorovné konstrukce</t>
  </si>
  <si>
    <t xml:space="preserve">    8 - Vedení trubní dálková a přípojná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</si>
  <si>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</si>
  <si>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</si>
  <si>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</si>
  <si>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>113106123</t>
  </si>
  <si>
    <t>Rozebrání dlažeb ze zámkových dlaždic komunikací pro pěší ručně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</si>
  <si>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</si>
  <si>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https://podminky.urs.cz/item/CS_URS_2026_01/113106123</t>
  </si>
  <si>
    <t>viz. výkres č. ZT5</t>
  </si>
  <si>
    <t>Kanalizační přípojka</t>
  </si>
  <si>
    <t>1,0*6,0</t>
  </si>
  <si>
    <t>113107122</t>
  </si>
  <si>
    <t>Odstranění podkladu z kameniva drceného tl přes 100 do 200 mm ručně</t>
  </si>
  <si>
    <t>Odstranění podkladů nebo krytů ručně s přemístěním hmot na skládku na vzdálenost do 3 m nebo s naložením na dopravní prostředek z kameniva hrubého drceného, o tl. vrstvy přes 100 do 200 mm</t>
  </si>
  <si>
    <t>https://podminky.urs.cz/item/CS_URS_2026_01/113107122</t>
  </si>
  <si>
    <t>6,0  "výpočet v pol.č. 113106123"</t>
  </si>
  <si>
    <t>119001405</t>
  </si>
  <si>
    <t>Dočasné zajištění potrubí z PE DN do 200 mm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</si>
  <si>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</si>
  <si>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https://podminky.urs.cz/item/CS_URS_2026_01/119001405</t>
  </si>
  <si>
    <t>1,0 "plyn</t>
  </si>
  <si>
    <t>119001421</t>
  </si>
  <si>
    <t>Dočasné zajištění kabelů a kabelových tratí ze 3 volně ložených kabelů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</si>
  <si>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</si>
  <si>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https://podminky.urs.cz/item/CS_URS_2026_01/119001421</t>
  </si>
  <si>
    <t>1,0*4       "elektro NN, VN a cetin</t>
  </si>
  <si>
    <t>131251100</t>
  </si>
  <si>
    <t>Hloubení jam nezapažených v hornině třídy těžitelnosti I skupiny 3 objem do 20 m3 strojně</t>
  </si>
  <si>
    <t>Hloubení nezapažených jam a zářezů strojně s urovnáním dna do předepsaného profilu a spádu v hornině třídy těžitelnosti I skupiny 3 do 20 m3</t>
  </si>
  <si>
    <t>https://podminky.urs.cz/item/CS_URS_2026_01/131251100</t>
  </si>
  <si>
    <t>viz. výkres č. ZT2</t>
  </si>
  <si>
    <t>Vsakovací bloky</t>
  </si>
  <si>
    <t>2,6*5,8*1,15</t>
  </si>
  <si>
    <t>132251101</t>
  </si>
  <si>
    <t>Hloubení rýh nezapažených š do 800 mm v hornině třídy těžitelnosti I skupiny 3 objem do 20 m3 strojně</t>
  </si>
  <si>
    <t>Hloubení nezapažených rýh šířky do 800 mm strojně s urovnáním dna do předepsaného profilu a spádu v hornině třídy těžitelnosti I skupiny 3 do 20 m3</t>
  </si>
  <si>
    <t>https://podminky.urs.cz/item/CS_URS_2026_01/132251101</t>
  </si>
  <si>
    <t>ODHAD HLOUBEK VEDENÍ POTRUBÍ</t>
  </si>
  <si>
    <t>Vodovodní přípojka rušená</t>
  </si>
  <si>
    <t>0,5*1,5*6,0</t>
  </si>
  <si>
    <t>132254103</t>
  </si>
  <si>
    <t>Hloubení rýh zapažených š do 800 mm v hornině třídy těžitelnosti I skupiny 3 objem do 100 m3 strojně</t>
  </si>
  <si>
    <t>Hloubení zapažených rýh šířky do 800 mm strojně s urovnáním dna do předepsaného profilu a spádu v hornině třídy těžitelnosti I skupiny 3 přes 50 do 100 m3</t>
  </si>
  <si>
    <t>https://podminky.urs.cz/item/CS_URS_2026_01/132254103</t>
  </si>
  <si>
    <t>Vodovodní přípojky nové</t>
  </si>
  <si>
    <t>0,7*1,5*10,0   "DN25</t>
  </si>
  <si>
    <t>0,7*1,5*22,0   "DN32</t>
  </si>
  <si>
    <t>1,5*2,2*2,3      "rozšíření výkopu pro VŠ</t>
  </si>
  <si>
    <t>2,2*2,2*0,8      "prohloubení výkopu pro VŠ</t>
  </si>
  <si>
    <t>Dešťová kanalizace</t>
  </si>
  <si>
    <t>0,8*1,0*13,0</t>
  </si>
  <si>
    <t>Kanalizační přípojky</t>
  </si>
  <si>
    <t>0,8*1,8*2,0     "přípojka k WC</t>
  </si>
  <si>
    <t>0,8*1,8*9,0     "přípojka od RŠ k občerstvení</t>
  </si>
  <si>
    <t>Ležatá kanalizace občerstvení</t>
  </si>
  <si>
    <t>0,6*1,0*5,0</t>
  </si>
  <si>
    <t>132254201</t>
  </si>
  <si>
    <t>Hloubení zapažených rýh š do 2000 mm v hornině třídy těžitelnosti I skupiny 3 objem do 20 m3</t>
  </si>
  <si>
    <t>Hloubení zapažených rýh šířky přes 800 do 2 000 mm strojně s urovnáním dna do předepsaného profilu a spádu v hornině třídy těžitelnosti I skupiny 3 do 20 m3</t>
  </si>
  <si>
    <t>https://podminky.urs.cz/item/CS_URS_2026_01/132254201</t>
  </si>
  <si>
    <t>Kanalizační přípojka nová od RŠ do stávajícího řadu</t>
  </si>
  <si>
    <t>1,0*3,06*6,0</t>
  </si>
  <si>
    <t>151101101</t>
  </si>
  <si>
    <t>Zřízení příložného pažení a rozepření stěn rýh hl do 2 m</t>
  </si>
  <si>
    <t>Zřízení pažení a rozepření stěn rýh pro podzemní vedení příložné pro jakoukoliv mezerovitost, hloubky do 2 m</t>
  </si>
  <si>
    <t>https://podminky.urs.cz/item/CS_URS_2026_01/151101101</t>
  </si>
  <si>
    <t xml:space="preserve">Souběh vodovodní a kanalizační přípojky k WC </t>
  </si>
  <si>
    <t>14,0*1,5+14,0*1,8</t>
  </si>
  <si>
    <t>1,5*13,0*2</t>
  </si>
  <si>
    <t>6,0*1,8*2     "přípojka k WC</t>
  </si>
  <si>
    <t>9,0*1,8*2     "přípojka od RŠ k občerstvení</t>
  </si>
  <si>
    <t>151101102</t>
  </si>
  <si>
    <t>Zřízení příložného pažení a rozepření stěn rýh hl přes 2 do 4 m</t>
  </si>
  <si>
    <t>Zřízení pažení a rozepření stěn rýh pro podzemní vedení příložné pro jakoukoliv mezerovitost, hloubky přes 2 do 4 m</t>
  </si>
  <si>
    <t>https://podminky.urs.cz/item/CS_URS_2026_01/151101102</t>
  </si>
  <si>
    <t>3,06*6,0*2</t>
  </si>
  <si>
    <t>(1,5+2,2*3)*2,3      "rozšířený výkop pro VŠ</t>
  </si>
  <si>
    <t>151101111</t>
  </si>
  <si>
    <t>Odstranění příložného pažení a rozepření stěn rýh hl do 2 m</t>
  </si>
  <si>
    <t>Odstranění pažení a rozepření stěn rýh pro podzemní vedení s uložením materiálu na vzdálenost do 3 m od kraje výkopu příložné, hloubky do 2 m</t>
  </si>
  <si>
    <t>https://podminky.urs.cz/item/CS_URS_2026_01/151101111</t>
  </si>
  <si>
    <t>151101112</t>
  </si>
  <si>
    <t>Odstranění příložného pažení a rozepření stěn rýh hl přes 2 do 4 m</t>
  </si>
  <si>
    <t>Odstranění pažení a rozepření stěn rýh pro podzemní vedení s uložením materiálu na vzdálenost do 3 m od kraje výkopu příložné, hloubky přes 2 do 4 m</t>
  </si>
  <si>
    <t>https://podminky.urs.cz/item/CS_URS_2026_01/151101112</t>
  </si>
  <si>
    <t>162251102</t>
  </si>
  <si>
    <t>Vodorovné přemístění přes 20 do 50 m výkopku/sypaniny z horniny třídy těžitelnosti I skupiny 1 až 3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</si>
  <si>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</si>
  <si>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https://podminky.urs.cz/item/CS_URS_2026_01/162251102</t>
  </si>
  <si>
    <t>Z MEZIDEPONIE A ZPĚT DO ZÁSYPU</t>
  </si>
  <si>
    <t>Zásyp zpětný</t>
  </si>
  <si>
    <t>38,409 "celkový zásyp - výpočet v pol.č. 174101101"</t>
  </si>
  <si>
    <t>-31,445        "zásyp nakupovaným zásypovým materiálem - výpočet v pol.č. 58331200"</t>
  </si>
  <si>
    <t>Výkopy</t>
  </si>
  <si>
    <t>17,342      "výkop vsaků - výpočet v pol.č. 131251100"</t>
  </si>
  <si>
    <t>4,5             "výkop rušení vod.přípojky - výpočet v pol.č. 132251101"</t>
  </si>
  <si>
    <t>74,302       "výkopy rýh - výpočet v pol.č. 132254103"</t>
  </si>
  <si>
    <t>18,36         "výkop nové kanalizační přípojky od RŠ po stávající řad - výpočet v pol.č. 132254201"</t>
  </si>
  <si>
    <t>Odpočet zpětného zásypu výkopkem</t>
  </si>
  <si>
    <t>-6,964      "výpočet v pol.č. 162251102"</t>
  </si>
  <si>
    <t>107,54*2       "předpoklad skládka do 12km"</t>
  </si>
  <si>
    <t>167151111</t>
  </si>
  <si>
    <t>Nakládání výkopku z hornin třídy těžitelnosti I skupiny 1 až 3 přes 100 m3</t>
  </si>
  <si>
    <t>Nakládání, skládání a překládání neulehlého výkopku nebo sypaniny strojně nakládání, množství přes 100 m3, z hornin třídy těžitelnosti I, skupiny 1 až 3</t>
  </si>
  <si>
    <t>https://podminky.urs.cz/item/CS_URS_2026_01/167151111</t>
  </si>
  <si>
    <t>107,54     "výpočet v pol.č. 162751117</t>
  </si>
  <si>
    <t>107,54*1,8 "Přepočtené koeficientem množství</t>
  </si>
  <si>
    <t>174101101</t>
  </si>
  <si>
    <t>Zásyp jam, šachet rýh nebo kolem objektů sypaninou se zhutněním</t>
  </si>
  <si>
    <t>Zásyp sypaninou z jakékoliv horniny strojně s uložením výkopku ve vrstvách se zhutněním jam, šachet, rýh nebo kolem objektů v těchto vykopávkách</t>
  </si>
  <si>
    <t>https://podminky.urs.cz/item/CS_URS_2026_01/174101101</t>
  </si>
  <si>
    <t>74,302    "výpočet v pol.č. 132254103</t>
  </si>
  <si>
    <t>18,36      "výpočet v pol.č. 132254201</t>
  </si>
  <si>
    <t>4,5          "výpočet v pol.č. 132251101</t>
  </si>
  <si>
    <t>Lože potrubí</t>
  </si>
  <si>
    <t>-7,329     "výpočet v pol.č. 451573111</t>
  </si>
  <si>
    <t>Obsyp potrubí</t>
  </si>
  <si>
    <t>-25,799    "výpočet v pol.č. 175151101</t>
  </si>
  <si>
    <t>Podkladní deska pod vodoměrnou šachtu</t>
  </si>
  <si>
    <t>-0,338     "výpočet v pol.č. 452311151"</t>
  </si>
  <si>
    <t>Skladba zpevněných ploch</t>
  </si>
  <si>
    <t>-0,7*0,35*(10,0+22,0) "vodovodní přípojky</t>
  </si>
  <si>
    <t>-0,8*0,35*13,0       "dešťová kanalizace</t>
  </si>
  <si>
    <t>-0,8*0,35*(20,0+9,0)     "kanal.přípojky k WC a občerstvení</t>
  </si>
  <si>
    <t>-1,0*0,35*6,0           "kanalizační přípojka nová od RŠ do stávajícího řadu</t>
  </si>
  <si>
    <t>-0,6*0,35*5,0           "ležatá kanalizace občerstvení</t>
  </si>
  <si>
    <t>Odpočet vodoměrné šachty</t>
  </si>
  <si>
    <t>-PI*(0,6)^2*2,0</t>
  </si>
  <si>
    <t>Odpočet revizní šachty</t>
  </si>
  <si>
    <t>-PI*(0,2)^2*2,19</t>
  </si>
  <si>
    <t>58331200</t>
  </si>
  <si>
    <t>štěrkopísek netříděný</t>
  </si>
  <si>
    <t>Zásypový materiál pod zpevněnou plochou</t>
  </si>
  <si>
    <t>38,409   "celkový zásyp</t>
  </si>
  <si>
    <t>-0,8*(1,0-0,15-0,41)*7,0   "odpočet dešťové kanalizace v nezpevněné části</t>
  </si>
  <si>
    <t>-0,5*1,5*6,0    "odpočet rušené vodovodní přípojky</t>
  </si>
  <si>
    <t>31,445*2 "Přepočtené koeficientem množství</t>
  </si>
  <si>
    <t>175151101</t>
  </si>
  <si>
    <t>Obsypání potrubí strojně sypaninou bez prohození, uloženou do 3 m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</si>
  <si>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</si>
  <si>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https://podminky.urs.cz/item/CS_URS_2026_01/175151101</t>
  </si>
  <si>
    <t>0,7*0,325*10,0   "DN25</t>
  </si>
  <si>
    <t>0,7*0,332*22,0   "DN32</t>
  </si>
  <si>
    <t>0,8*0,41*13,0</t>
  </si>
  <si>
    <t>0,8*0,425*20,0     "přípojka k WC</t>
  </si>
  <si>
    <t>0,8*0,46*9,0     "přípojka od RŠ k občerstvení</t>
  </si>
  <si>
    <t>1,0*0,46*6,0</t>
  </si>
  <si>
    <t>0,6*0,425*5,0</t>
  </si>
  <si>
    <t>58337302</t>
  </si>
  <si>
    <t>štěrkopísek frakce 0/16</t>
  </si>
  <si>
    <t>25,799*2 "Přepočtené koeficientem množství</t>
  </si>
  <si>
    <t>211561111</t>
  </si>
  <si>
    <t>Výplň odvodňovacích žeber nebo trativodů kamenivem hrubým drceným frakce 4 až 16 mm</t>
  </si>
  <si>
    <t>Výplň kamenivem do rýh odvodňovacích žeber nebo trativodů bez zhutnění, s úpravou povrchu výplně kamenivem hrubým drceným frakce 4 až 16 mm</t>
  </si>
  <si>
    <t>https://podminky.urs.cz/item/CS_URS_2026_01/211561111</t>
  </si>
  <si>
    <t>Vsakovycí bloky</t>
  </si>
  <si>
    <t>2,6*5,8*1,15    "výkop</t>
  </si>
  <si>
    <t>-2,6*5,8*0,15   "odpočet podsypu</t>
  </si>
  <si>
    <t>-1,6*4,8*0,32   "odpočet vsakovacích bloků</t>
  </si>
  <si>
    <t>211971122</t>
  </si>
  <si>
    <t>Zřízení opláštění žeber nebo trativodů geotextilií v rýze nebo zářezu přes 1:2 š přes 2,5 m</t>
  </si>
  <si>
    <t>Zřízení opláštění výplně z geotextilie odvodňovacích žeber nebo trativodů v rýze nebo zářezu se stěnami svislými nebo šikmými o sklonu přes 1:2 při rozvinuté šířce opláštění přes 2,5 m</t>
  </si>
  <si>
    <t>https://podminky.urs.cz/item/CS_URS_2026_01/211971122</t>
  </si>
  <si>
    <t>Vsakovací bloky - obalení geotextilií</t>
  </si>
  <si>
    <t>(4,8*1,6)*2*0,32    "boky bloků</t>
  </si>
  <si>
    <t>4,8*1,6     "horní část</t>
  </si>
  <si>
    <t>5,8*2,6    "dno výkopu</t>
  </si>
  <si>
    <t>69311060</t>
  </si>
  <si>
    <t>geotextilie netkaná separační, ochranná, filtrační, drenážní PP 200g/m2</t>
  </si>
  <si>
    <t>27,675*1,05 "Přepočtené koeficientem množství</t>
  </si>
  <si>
    <t>212572121</t>
  </si>
  <si>
    <t>Lože pro trativody z kameniva drobného těženého</t>
  </si>
  <si>
    <t>https://podminky.urs.cz/item/CS_URS_2026_01/212572121</t>
  </si>
  <si>
    <t>2,6*5,8*0,15</t>
  </si>
  <si>
    <t>Vodorovné konstrukce</t>
  </si>
  <si>
    <t>451573111</t>
  </si>
  <si>
    <t>Lože pod potrubí otevřený výkop ze štěrkopísku</t>
  </si>
  <si>
    <t>Lože pod potrubí, stoky a drobné objekty v otevřeném výkopu z písku a štěrkopísku do 63 mm</t>
  </si>
  <si>
    <t>https://podminky.urs.cz/item/CS_URS_2026_01/451573111</t>
  </si>
  <si>
    <t>0,7*0,1*10,0   "DN25</t>
  </si>
  <si>
    <t>0,7*0,1*22,0   "DN32</t>
  </si>
  <si>
    <t>1,5*0,1*2,3      "rozšíření výkopu pro VŠ</t>
  </si>
  <si>
    <t>2,2*2,2*0,1      "prohloubení výkopu pro VŠ</t>
  </si>
  <si>
    <t>0,8*0,1*13,0</t>
  </si>
  <si>
    <t>0,8*0,1*20,0     "přípojka k WC</t>
  </si>
  <si>
    <t>0,8*0,1*9,0     "přípojka od RŠ k občerstvení</t>
  </si>
  <si>
    <t>1,0*0,1*6,0</t>
  </si>
  <si>
    <t>0,6*0,1*5,0</t>
  </si>
  <si>
    <t>452311151</t>
  </si>
  <si>
    <t>Podkladní desky z betonu prostého bez zvýšených nároků na prostředí tř. C 20/25 otevřený výkop</t>
  </si>
  <si>
    <t>Podkladní a zajišťovací konstrukce z betonu prostého v otevřeném výkopu bez zvýšených nároků na prostředí desky pod potrubí, stoky a drobné objekty z betonu tř. C 20/25</t>
  </si>
  <si>
    <t>https://podminky.urs.cz/item/CS_URS_2026_01/452311151</t>
  </si>
  <si>
    <t>1,5*1,5*0,15</t>
  </si>
  <si>
    <t>452351111</t>
  </si>
  <si>
    <t>Bednění podkladních desek nebo sedlového lože pod potrubí, stoky a drobné objekty otevřený výkop zřízení</t>
  </si>
  <si>
    <t>Bednění podkladních a zajišťovacích konstrukcí v otevřeném výkopu desek nebo sedlových loží pod potrubí, stoky a drobné objekty zřízení</t>
  </si>
  <si>
    <t>https://podminky.urs.cz/item/CS_URS_2026_01/452351111</t>
  </si>
  <si>
    <t>1,5*4*0,15</t>
  </si>
  <si>
    <t>6,0       "výpočet v pol.č. 113106123"</t>
  </si>
  <si>
    <t>59245020</t>
  </si>
  <si>
    <t>dlažba skladebná betonová 200x100mm tl 80mm přírodní</t>
  </si>
  <si>
    <t>6*1,03 "Přepočtené koeficientem množství</t>
  </si>
  <si>
    <t>Vedení trubní dálková a přípojná</t>
  </si>
  <si>
    <t>871161141</t>
  </si>
  <si>
    <t>Montáž potrubí z PE100 RC SDR 11 otevřený výkop svařovaných na tupo d 32 x 3,0 mm</t>
  </si>
  <si>
    <t>Montáž vodovodního potrubí z polyetylenu PE100 RC v otevřeném výkopu svařovaných na tupo SDR 11/PN16 d 32 x 3,0 mm</t>
  </si>
  <si>
    <t>https://podminky.urs.cz/item/CS_URS_2026_01/871161141</t>
  </si>
  <si>
    <t>10,0   "DN25</t>
  </si>
  <si>
    <t>22,0   "DN32</t>
  </si>
  <si>
    <t>28613109R</t>
  </si>
  <si>
    <t>potrubí vodovodní PE100 PN 16 SDR11 6m 100m 25x2,3mm</t>
  </si>
  <si>
    <t>10*1,015 "Přepočtené koeficientem množství</t>
  </si>
  <si>
    <t>28613110</t>
  </si>
  <si>
    <t>potrubí vodovodní jednovrstvé PE100 RC PN 16 SDR11 32x3,0mm</t>
  </si>
  <si>
    <t>22*1,015 "Přepočtené koeficientem množství</t>
  </si>
  <si>
    <t>871211811</t>
  </si>
  <si>
    <t>Bourání stávajícího potrubí z polyetylenu D do 50 mm</t>
  </si>
  <si>
    <t>Bourání stávajícího potrubí z polyetylenu v otevřeném výkopu D do 50 mm</t>
  </si>
  <si>
    <t>https://podminky.urs.cz/item/CS_URS_2026_01/871211811</t>
  </si>
  <si>
    <t>Rušená část stávající vodovodní přípojky</t>
  </si>
  <si>
    <t>6,0</t>
  </si>
  <si>
    <t>871265211R</t>
  </si>
  <si>
    <t>Kanalizační potrubí z tvrdého PVC v otevřeném výkopu ve sklonu do 20 %, hladkého plnostěnného jednovrstvého, tuhost třídy SN 4 DN 110</t>
  </si>
  <si>
    <t>13,0</t>
  </si>
  <si>
    <t>871275211R</t>
  </si>
  <si>
    <t>Kanalizační potrubí z tvrdého PVC v otevřeném výkopu ve sklonu do 20 %, hladkého plnostěnného jednovrstvého, tuhost třídy SN 4 DN 125</t>
  </si>
  <si>
    <t>20,0     "přípojka k WC</t>
  </si>
  <si>
    <t>9,0     "přípojka od RŠ k občerstvení</t>
  </si>
  <si>
    <t>871315221R</t>
  </si>
  <si>
    <t>Kanalizační potrubí z tvrdého PVC v otevřeném výkopu ve sklonu do 20 %, hladkého plnostěnného jednovrstvého, tuhost třídy SN 8 DN 160</t>
  </si>
  <si>
    <t>877161201</t>
  </si>
  <si>
    <t>Montáž oblouků svařovaných na tupo na vodovodním potrubí z PE trub d 32</t>
  </si>
  <si>
    <t>Montáž tvarovek na vodovodním plastovém potrubí z polyetylenu PE 100 svařovaných na tupo SDR 11/PN16 oblouků nebo redukcí d 32</t>
  </si>
  <si>
    <t>https://podminky.urs.cz/item/CS_URS_2026_01/877161201</t>
  </si>
  <si>
    <t>28653120</t>
  </si>
  <si>
    <t>redukce svařovací na tupo potrubí PE 100 SDR11 32/25</t>
  </si>
  <si>
    <t>877161210</t>
  </si>
  <si>
    <t>Montáž kolen 45° svařovaných na tupo na vodovodním potrubí z PE trub d 32</t>
  </si>
  <si>
    <t>Montáž tvarovek na vodovodním plastovém potrubí z polyetylenu PE 100 svařovaných na tupo SDR 11/PN16 kolen 15°, 30° nebo 45° d 32</t>
  </si>
  <si>
    <t>https://podminky.urs.cz/item/CS_URS_2026_01/877161210</t>
  </si>
  <si>
    <t>2,0</t>
  </si>
  <si>
    <t>28614198</t>
  </si>
  <si>
    <t>koleno 45° SDR11 PE 100 PN16 D 32mm</t>
  </si>
  <si>
    <t>877161213</t>
  </si>
  <si>
    <t>Montáž T-kusů svařovaných na tupo na vodovodním potrubí z PE trub d 32</t>
  </si>
  <si>
    <t>Montáž tvarovek na vodovodním plastovém potrubí z polyetylenu PE 100 svařovaných na tupo SDR 11/PN16 T-kusů d 32</t>
  </si>
  <si>
    <t>https://podminky.urs.cz/item/CS_URS_2026_01/877161213</t>
  </si>
  <si>
    <t>28615172</t>
  </si>
  <si>
    <t>T-kus SDR11 PE 100 d 32mm</t>
  </si>
  <si>
    <t>877265211R</t>
  </si>
  <si>
    <t>Montáž tvarovek na kanalizačním potrubí z trub z plastu z tvrdého PVC nebo z polypropylenu v otevřeném výkopu jednoosých DN 110</t>
  </si>
  <si>
    <t>viz. výkres č. ZT2 a ZT3</t>
  </si>
  <si>
    <t>3,0</t>
  </si>
  <si>
    <t>28611351</t>
  </si>
  <si>
    <t>koleno kanalizační PVC KG 110x45°</t>
  </si>
  <si>
    <t>28611353</t>
  </si>
  <si>
    <t>koleno kanalizační PVC KG 110x87°</t>
  </si>
  <si>
    <t>877275211R</t>
  </si>
  <si>
    <t>Montáž tvarovek na kanalizačním potrubí z trub z plastu z tvrdého PVC nebo z polypropylenu v otevřeném výkopu jednoosých DN 125</t>
  </si>
  <si>
    <t>28611356</t>
  </si>
  <si>
    <t>koleno kanalizační PVC KG 125x45°</t>
  </si>
  <si>
    <t>877315211R</t>
  </si>
  <si>
    <t>Montáž tvarovek na kanalizačním potrubí z trub z plastu z tvrdého PVC nebo z polypropylenu v otevřeném výkopu jednoosých DN 160</t>
  </si>
  <si>
    <t>28611506</t>
  </si>
  <si>
    <t>redukce kanalizační PVC 160/125</t>
  </si>
  <si>
    <t>877315221R</t>
  </si>
  <si>
    <t>Montáž tvarovek na kanalizačním potrubí z trub z plastu z tvrdého PVC nebo z polypropylenu v otevřeném výkopu dvouosých DN 160</t>
  </si>
  <si>
    <t>28611914</t>
  </si>
  <si>
    <t>odbočka kanalizační plastová s hrdlem KG 160/125/45°</t>
  </si>
  <si>
    <t>879230191</t>
  </si>
  <si>
    <t>Příplatek za práce sklon přes 20 % při montáži jakéhokoli kanalizačního potrubí DN 40 až 550</t>
  </si>
  <si>
    <t>Příplatek k ceně kanalizačního potrubí za montáž v otevřeném výkopu ve sklonu přes 20 % DN od 40 do 550</t>
  </si>
  <si>
    <t>https://podminky.urs.cz/item/CS_URS_2026_01/879230191</t>
  </si>
  <si>
    <t>892233122</t>
  </si>
  <si>
    <t>Proplach a dezinfekce vodovodního potrubí DN od 40 do 70</t>
  </si>
  <si>
    <t>https://podminky.urs.cz/item/CS_URS_2026_01/892233122</t>
  </si>
  <si>
    <t>Vodovodní přípojky</t>
  </si>
  <si>
    <t>892241111</t>
  </si>
  <si>
    <t>Tlaková zkouška vodou potrubí DN do 80</t>
  </si>
  <si>
    <t>Tlakové zkoušky vodou na potrubí DN do 80</t>
  </si>
  <si>
    <t>https://podminky.urs.cz/item/CS_URS_2026_01/892241111</t>
  </si>
  <si>
    <t>892271111</t>
  </si>
  <si>
    <t>Tlaková zkouška vodou potrubí DN 100 nebo 125</t>
  </si>
  <si>
    <t>Tlakové zkoušky vodou na potrubí DN 100 nebo 125</t>
  </si>
  <si>
    <t>https://podminky.urs.cz/item/CS_URS_2026_01/892271111</t>
  </si>
  <si>
    <t>892351111</t>
  </si>
  <si>
    <t>Tlaková zkouška vodou potrubí DN 150 nebo 200</t>
  </si>
  <si>
    <t>Tlakové zkoušky vodou na potrubí DN 150 nebo 200</t>
  </si>
  <si>
    <t>https://podminky.urs.cz/item/CS_URS_2026_01/892351111</t>
  </si>
  <si>
    <t>892372111</t>
  </si>
  <si>
    <t>Zabezpečení konců potrubí DN do 300 při tlakových zkouškách vodou</t>
  </si>
  <si>
    <t>Tlakové zkoušky vodou zabezpečení konců potrubí při tlakových zkouškách DN do 300</t>
  </si>
  <si>
    <t>https://podminky.urs.cz/item/CS_URS_2026_01/892372111</t>
  </si>
  <si>
    <t>894411311</t>
  </si>
  <si>
    <t>Osazení betonových nebo železobetonových dílců pro šachty skruží rovných</t>
  </si>
  <si>
    <t>https://podminky.urs.cz/item/CS_URS_2026_01/894411311</t>
  </si>
  <si>
    <t>viz. výkres vodoměrné šachty</t>
  </si>
  <si>
    <t>592PC03.1</t>
  </si>
  <si>
    <t>skruž TBS-Q 1200/500/150mm</t>
  </si>
  <si>
    <t>59224176</t>
  </si>
  <si>
    <t>prstenec šachtový vyrovnávací betonový 625x120x80mm</t>
  </si>
  <si>
    <t>894412411</t>
  </si>
  <si>
    <t>Osazení betonových nebo železobetonových dílců pro šachty skruží přechodových</t>
  </si>
  <si>
    <t>https://podminky.urs.cz/item/CS_URS_2026_01/894412411</t>
  </si>
  <si>
    <t>592PC03.2</t>
  </si>
  <si>
    <t>přechodová deska TZK-Q 1200(600)/200mm</t>
  </si>
  <si>
    <t>894414111</t>
  </si>
  <si>
    <t>Osazení betonových nebo železobetonových dílců pro šachty skruží základových (dno)</t>
  </si>
  <si>
    <t>https://podminky.urs.cz/item/CS_URS_2026_01/894414111</t>
  </si>
  <si>
    <t>592PC03.3</t>
  </si>
  <si>
    <t>základní díl TBZ-Q 1200/1200mm</t>
  </si>
  <si>
    <t>894811235</t>
  </si>
  <si>
    <t>Revizní šachta z PVC typ pravý/přímý/levý, DN 400/160 tlak 12,5 t hl od 1860 do 2230 mm</t>
  </si>
  <si>
    <t>Revizní šachta z tvrdého PVC v otevřeném výkopu typ pravý/přímý/levý (DN šachty/DN trubního vedení) DN 400/160, odolnost vnějšímu tlaku 12,5 t, hloubka od 1860 do 2230 mm</t>
  </si>
  <si>
    <t>https://podminky.urs.cz/item/CS_URS_2026_01/894811235</t>
  </si>
  <si>
    <t>895971R03.1</t>
  </si>
  <si>
    <t>Dodávka a montáž vsakovacího bloku z PP o rozměrech 800x800x320mm vč. příslušenství</t>
  </si>
  <si>
    <t>12,0</t>
  </si>
  <si>
    <t>899103112</t>
  </si>
  <si>
    <t>Osazení poklopů litinových, ocelových nebo železobetonových včetně rámů pro třídu zatížení B125, C250</t>
  </si>
  <si>
    <t>Osazení poklopů šachtových litinových, ocelových nebo železobetonových včetně rámů pro třídu zatížení B125, C250</t>
  </si>
  <si>
    <t>https://podminky.urs.cz/item/CS_URS_2026_01/899103112</t>
  </si>
  <si>
    <t>28661933</t>
  </si>
  <si>
    <t>poklop šachtový litinový DN 600 pro třídu zatížení B125</t>
  </si>
  <si>
    <t>144</t>
  </si>
  <si>
    <t>73</t>
  </si>
  <si>
    <t>899721111</t>
  </si>
  <si>
    <t>Signalizační vodič DN do 150 mm na potrubí</t>
  </si>
  <si>
    <t>146</t>
  </si>
  <si>
    <t>Signalizační vodič na potrubí DN do 150 mm</t>
  </si>
  <si>
    <t>https://podminky.urs.cz/item/CS_URS_2026_01/899721111</t>
  </si>
  <si>
    <t>899722113</t>
  </si>
  <si>
    <t>Krytí potrubí z plastů výstražnou fólií z PVC přes 25 do 34cm</t>
  </si>
  <si>
    <t>148</t>
  </si>
  <si>
    <t>Krytí potrubí z plastů výstražnou fólií z PVC šířky přes 25 do 34 cm</t>
  </si>
  <si>
    <t>https://podminky.urs.cz/item/CS_URS_2026_01/899722113</t>
  </si>
  <si>
    <t>75</t>
  </si>
  <si>
    <t>8R03.2</t>
  </si>
  <si>
    <t>Dodávka a montáž ventilačního komínku DN100</t>
  </si>
  <si>
    <t>150</t>
  </si>
  <si>
    <t>Vsak</t>
  </si>
  <si>
    <t>8R03.3</t>
  </si>
  <si>
    <t>Napojení nového kanalizačního potrubí na stávající</t>
  </si>
  <si>
    <t>152</t>
  </si>
  <si>
    <t>77</t>
  </si>
  <si>
    <t>935932111</t>
  </si>
  <si>
    <t>Osazení odvodňovacího plastového žlabu s krycím roštem šířky do 200 mm</t>
  </si>
  <si>
    <t>154</t>
  </si>
  <si>
    <t>https://podminky.urs.cz/item/CS_URS_2026_01/935932111</t>
  </si>
  <si>
    <t>P</t>
  </si>
  <si>
    <t>Poznámka k položce:
Poznámka k položce: Zpětná pokládka</t>
  </si>
  <si>
    <t>966008221</t>
  </si>
  <si>
    <t>Bourání betonového nebo polymerbetonového odvodňovacího žlabu š do 200 mm</t>
  </si>
  <si>
    <t>156</t>
  </si>
  <si>
    <t>Bourání odvodňovacího žlabu s odklizením a uložením vybouraného materiálu na skládku na vzdálenost do 10 m nebo s naložením na dopravní prostředek betonového nebo polymerbetonového s krycím roštem šířky do 200 mm</t>
  </si>
  <si>
    <t>https://podminky.urs.cz/item/CS_URS_2026_01/966008221</t>
  </si>
  <si>
    <t>79</t>
  </si>
  <si>
    <t>997013111</t>
  </si>
  <si>
    <t>Vnitrostaveništní doprava suti a vybouraných hmot pro budovy v do 6 m</t>
  </si>
  <si>
    <t>158</t>
  </si>
  <si>
    <t>Vnitrostaveništní doprava suti a vybouraných hmot vodorovně do 50 m s naložením základní pro budovy a haly výšky do 6 m</t>
  </si>
  <si>
    <t>https://podminky.urs.cz/item/CS_URS_2026_01/997013111</t>
  </si>
  <si>
    <t>0,004</t>
  </si>
  <si>
    <t>997013501</t>
  </si>
  <si>
    <t>Odvoz suti a vybouraných hmot na skládku nebo meziskládku do 1 km se složením</t>
  </si>
  <si>
    <t>160</t>
  </si>
  <si>
    <t>Odvoz suti a vybouraných hmot na skládku nebo meziskládku se složením, na vzdálenost do 1 km</t>
  </si>
  <si>
    <t>https://podminky.urs.cz/item/CS_URS_2026_01/997013501</t>
  </si>
  <si>
    <t>81</t>
  </si>
  <si>
    <t>997013509</t>
  </si>
  <si>
    <t>Příplatek k odvozu suti a vybouraných hmot na skládku ZKD 1 km přes 1 km</t>
  </si>
  <si>
    <t>162</t>
  </si>
  <si>
    <t>Odvoz suti a vybouraných hmot na skládku nebo meziskládku se složením, na vzdálenost Příplatek k ceně za každý další započatý 1 km přes 1 km</t>
  </si>
  <si>
    <t>https://podminky.urs.cz/item/CS_URS_2026_01/997013509</t>
  </si>
  <si>
    <t>0,004*11    "předpoklad skládka do 12km"</t>
  </si>
  <si>
    <t>997013813</t>
  </si>
  <si>
    <t>Poplatek za uložení na skládce (skládkovné) stavebního odpadu z plastických hmot kód odpadu 17 02 03</t>
  </si>
  <si>
    <t>164</t>
  </si>
  <si>
    <t>Poplatek za uložení stavebního odpadu na skládce (skládkovné) z plastických hmot zatříděného do Katalogu odpadů pod kódem 17 02 03</t>
  </si>
  <si>
    <t>https://podminky.urs.cz/item/CS_URS_2026_01/997013813</t>
  </si>
  <si>
    <t>83</t>
  </si>
  <si>
    <t>166</t>
  </si>
  <si>
    <t>Kamenivo pod zámkovou dlažbou</t>
  </si>
  <si>
    <t xml:space="preserve">1,74 </t>
  </si>
  <si>
    <t>168</t>
  </si>
  <si>
    <t>1,74*11    "předpoklad skládka do 12km"</t>
  </si>
  <si>
    <t>85</t>
  </si>
  <si>
    <t>170</t>
  </si>
  <si>
    <t>1,56</t>
  </si>
  <si>
    <t>172</t>
  </si>
  <si>
    <t>1,56*11    "předpoklad skládka do 12km"</t>
  </si>
  <si>
    <t>87</t>
  </si>
  <si>
    <t>174</t>
  </si>
  <si>
    <t>176</t>
  </si>
  <si>
    <t>89</t>
  </si>
  <si>
    <t>178</t>
  </si>
  <si>
    <t>998276101</t>
  </si>
  <si>
    <t>Přesun hmot pro trubní vedení z trub z plastických hmot otevřený výkop</t>
  </si>
  <si>
    <t>180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</si>
  <si>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</si>
  <si>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https://podminky.urs.cz/item/CS_URS_2026_01/998276101</t>
  </si>
  <si>
    <t>721</t>
  </si>
  <si>
    <t>Zdravotechnika - vnitřní kanalizace</t>
  </si>
  <si>
    <t>91</t>
  </si>
  <si>
    <t>721173402</t>
  </si>
  <si>
    <t>Potrubí kanalizační z PVC SN 4 svodné DN 125</t>
  </si>
  <si>
    <t>182</t>
  </si>
  <si>
    <t>Potrubí z trub PVC SN4 svodné (ležaté) DN 125</t>
  </si>
  <si>
    <t>https://podminky.urs.cz/item/CS_URS_2026_01/721173402</t>
  </si>
  <si>
    <t>viz. výkres č. ZT3</t>
  </si>
  <si>
    <t>5,0</t>
  </si>
  <si>
    <t>721174025</t>
  </si>
  <si>
    <t>Potrubí kanalizační z PP odpadní DN 110</t>
  </si>
  <si>
    <t>184</t>
  </si>
  <si>
    <t>Potrubí z trub polypropylenových odpadní (svislé) DN 110</t>
  </si>
  <si>
    <t>https://podminky.urs.cz/item/CS_URS_2026_01/721174025</t>
  </si>
  <si>
    <t>4,0</t>
  </si>
  <si>
    <t>93</t>
  </si>
  <si>
    <t>721174042</t>
  </si>
  <si>
    <t>Potrubí kanalizační z PP připojovací DN 40</t>
  </si>
  <si>
    <t>186</t>
  </si>
  <si>
    <t>Potrubí z trub polypropylenových připojovací DN 40</t>
  </si>
  <si>
    <t>https://podminky.urs.cz/item/CS_URS_2026_01/721174042</t>
  </si>
  <si>
    <t>721174043</t>
  </si>
  <si>
    <t>Potrubí kanalizační z PP připojovací DN 50</t>
  </si>
  <si>
    <t>188</t>
  </si>
  <si>
    <t>Potrubí z trub polypropylenových připojovací DN 50</t>
  </si>
  <si>
    <t>https://podminky.urs.cz/item/CS_URS_2026_01/721174043</t>
  </si>
  <si>
    <t>95</t>
  </si>
  <si>
    <t>721174045</t>
  </si>
  <si>
    <t>Potrubí kanalizační z PP připojovací DN 110</t>
  </si>
  <si>
    <t>190</t>
  </si>
  <si>
    <t>Potrubí z trub polypropylenových připojovací DN 110</t>
  </si>
  <si>
    <t>https://podminky.urs.cz/item/CS_URS_2026_01/721174045</t>
  </si>
  <si>
    <t>72117404R03.4</t>
  </si>
  <si>
    <t>Potrubí z plastových trub polypropylenové připojovací DN 32</t>
  </si>
  <si>
    <t>192</t>
  </si>
  <si>
    <t>97</t>
  </si>
  <si>
    <t>721174063</t>
  </si>
  <si>
    <t>Potrubí kanalizační z PP větrací DN 110</t>
  </si>
  <si>
    <t>194</t>
  </si>
  <si>
    <t>Potrubí z trub polypropylenových větrací DN 110</t>
  </si>
  <si>
    <t>https://podminky.urs.cz/item/CS_URS_2026_01/721174063</t>
  </si>
  <si>
    <t>721194104</t>
  </si>
  <si>
    <t>Vyvedení a upevnění odpadních výpustek DN 40</t>
  </si>
  <si>
    <t>196</t>
  </si>
  <si>
    <t>Vyměření přípojek na potrubí vyvedení a upevnění odpadních výpustek DN 40</t>
  </si>
  <si>
    <t>https://podminky.urs.cz/item/CS_URS_2026_01/721194104</t>
  </si>
  <si>
    <t>99</t>
  </si>
  <si>
    <t>721194105</t>
  </si>
  <si>
    <t>Vyvedení a upevnění odpadních výpustek DN 50</t>
  </si>
  <si>
    <t>198</t>
  </si>
  <si>
    <t>Vyměření přípojek na potrubí vyvedení a upevnění odpadních výpustek DN 50</t>
  </si>
  <si>
    <t>https://podminky.urs.cz/item/CS_URS_2026_01/721194105</t>
  </si>
  <si>
    <t>721194109</t>
  </si>
  <si>
    <t>Vyvedení a upevnění odpadních výpustek DN 110</t>
  </si>
  <si>
    <t>200</t>
  </si>
  <si>
    <t>Vyměření přípojek na potrubí vyvedení a upevnění odpadních výpustek DN 110</t>
  </si>
  <si>
    <t>https://podminky.urs.cz/item/CS_URS_2026_01/721194109</t>
  </si>
  <si>
    <t>101</t>
  </si>
  <si>
    <t>721242115</t>
  </si>
  <si>
    <t>Lapač střešních splavenin z PP s kulovým kloubem na odtoku DN 110</t>
  </si>
  <si>
    <t>202</t>
  </si>
  <si>
    <t>Lapače střešních splavenin polypropylenové (PP) s kulovým kloubem na odtoku DN 110</t>
  </si>
  <si>
    <t>https://podminky.urs.cz/item/CS_URS_2026_01/721242115</t>
  </si>
  <si>
    <t>721273153</t>
  </si>
  <si>
    <t>Hlavice ventilační polypropylen PP DN 110</t>
  </si>
  <si>
    <t>204</t>
  </si>
  <si>
    <t>Ventilační hlavice z polypropylenu (PP) DN 110</t>
  </si>
  <si>
    <t>https://podminky.urs.cz/item/CS_URS_2026_01/721273153</t>
  </si>
  <si>
    <t>103</t>
  </si>
  <si>
    <t>721290111</t>
  </si>
  <si>
    <t>Zkouška těsnosti potrubí kanalizace vodou DN do 125</t>
  </si>
  <si>
    <t>206</t>
  </si>
  <si>
    <t>Zkouška těsnosti kanalizace v objektech vodou do DN 125</t>
  </si>
  <si>
    <t>https://podminky.urs.cz/item/CS_URS_2026_01/721290111</t>
  </si>
  <si>
    <t>998721101</t>
  </si>
  <si>
    <t>Přesun hmot tonážní pro vnitřní kanalizaci v objektech v do 6 m</t>
  </si>
  <si>
    <t>208</t>
  </si>
  <si>
    <t>Přesun hmot pro vnitřní kanalizaci stanovený z hmotnosti přesunovaného materiálu vodorovná dopravní vzdálenost do 50 m základní v objektech výšky do 6 m</t>
  </si>
  <si>
    <t>https://podminky.urs.cz/item/CS_URS_2026_01/998721101</t>
  </si>
  <si>
    <t>722</t>
  </si>
  <si>
    <t>Zdravotechnika - vnitřní vodovod</t>
  </si>
  <si>
    <t>105</t>
  </si>
  <si>
    <t>722174022</t>
  </si>
  <si>
    <t>Potrubí vodovodní plastové PPR S2,5 spojované svařováním D 20x3,4 mm</t>
  </si>
  <si>
    <t>210</t>
  </si>
  <si>
    <t>Potrubí z trubek polypropylenových spojovaných svařováním z jednovrstvého PP-R S2,5 (PN 20) D 20/3,4</t>
  </si>
  <si>
    <t>https://podminky.urs.cz/item/CS_URS_2026_01/722174022</t>
  </si>
  <si>
    <t>viz. výkres č. ZT4</t>
  </si>
  <si>
    <t>3,0   "studená</t>
  </si>
  <si>
    <t>3,0   "teplá</t>
  </si>
  <si>
    <t>722174023</t>
  </si>
  <si>
    <t>Potrubí vodovodní plastové PPR S2,5 spojované svařováním D 25x4,2 mm</t>
  </si>
  <si>
    <t>212</t>
  </si>
  <si>
    <t>Potrubí z trubek polypropylenových spojovaných svařováním z jednovrstvého PP-R S2,5 (PN 20) D 25/4,2</t>
  </si>
  <si>
    <t>https://podminky.urs.cz/item/CS_URS_2026_01/722174023</t>
  </si>
  <si>
    <t>107</t>
  </si>
  <si>
    <t>722174024</t>
  </si>
  <si>
    <t>Potrubí vodovodní plastové PPR S2,5 spojované svařováním D 32x5,4 mm</t>
  </si>
  <si>
    <t>214</t>
  </si>
  <si>
    <t>Potrubí z trubek polypropylenových spojovaných svařováním z jednovrstvého PP-R S2,5 (PN 20) D 32/5,4</t>
  </si>
  <si>
    <t>https://podminky.urs.cz/item/CS_URS_2026_01/722174024</t>
  </si>
  <si>
    <t>2,0   "studená</t>
  </si>
  <si>
    <t>722179191</t>
  </si>
  <si>
    <t>Příplatek k rozvodu vody z plastů za malý rozsah prací na zakázce do 20 m</t>
  </si>
  <si>
    <t>soubor</t>
  </si>
  <si>
    <t>216</t>
  </si>
  <si>
    <t>Příplatek k ceně rozvody vody z plastů za práce malého rozsahu na zakázce do 20 m rozvodu</t>
  </si>
  <si>
    <t>https://podminky.urs.cz/item/CS_URS_2026_01/722179191</t>
  </si>
  <si>
    <t>109</t>
  </si>
  <si>
    <t>722181231</t>
  </si>
  <si>
    <t>Ochrana vodovodního potrubí přilepenými termoizolačními trubicemi z PE tl přes 9 do 13 mm DN do 22 mm</t>
  </si>
  <si>
    <t>218</t>
  </si>
  <si>
    <t>Ochrana potrubí termoizolačními trubicemi z pěnového polyetylenu PE přilepenými v příčných a podélných spojích, tloušťky izolace přes 9 do 13 mm, vnitřního průměru izolace DN do 22 mm</t>
  </si>
  <si>
    <t>https://podminky.urs.cz/item/CS_URS_2026_01/722181231</t>
  </si>
  <si>
    <t>viz. výkres č. ZT4 a Technická zpráva</t>
  </si>
  <si>
    <t>722181232</t>
  </si>
  <si>
    <t>Ochrana vodovodního potrubí přilepenými termoizolačními trubicemi z PE tl přes 9 do 13 mm DN přes 22 do 45 mm</t>
  </si>
  <si>
    <t>220</t>
  </si>
  <si>
    <t>Ochrana potrubí termoizolačními trubicemi z pěnového polyetylenu PE přilepenými v příčných a podélných spojích, tloušťky izolace přes 9 do 13 mm, vnitřního průměru izolace DN přes 22 do 45 mm</t>
  </si>
  <si>
    <t>https://podminky.urs.cz/item/CS_URS_2026_01/722181232</t>
  </si>
  <si>
    <t>3,0+2,0   "studená</t>
  </si>
  <si>
    <t>111</t>
  </si>
  <si>
    <t>722181241</t>
  </si>
  <si>
    <t>Ochrana vodovodního potrubí přilepenými termoizolačními trubicemi z PE tl přes 13 do 20 mm DN do 22 mm</t>
  </si>
  <si>
    <t>222</t>
  </si>
  <si>
    <t>Ochrana potrubí termoizolačními trubicemi z pěnového polyetylenu PE přilepenými v příčných a podélných spojích, tloušťky izolace přes 13 do 20 mm, vnitřního průměru izolace DN do 22 mm</t>
  </si>
  <si>
    <t>https://podminky.urs.cz/item/CS_URS_2026_01/722181241</t>
  </si>
  <si>
    <t>722181242</t>
  </si>
  <si>
    <t>Ochrana vodovodního potrubí přilepenými termoizolačními trubicemi z PE tl přes 13 do 20 mm DN přes 22 do 45 mm</t>
  </si>
  <si>
    <t>224</t>
  </si>
  <si>
    <t>Ochrana potrubí termoizolačními trubicemi z pěnového polyetylenu PE přilepenými v příčných a podélných spojích, tloušťky izolace přes 13 do 20 mm, vnitřního průměru izolace DN přes 22 do 45 mm</t>
  </si>
  <si>
    <t>https://podminky.urs.cz/item/CS_URS_2026_01/722181242</t>
  </si>
  <si>
    <t>113</t>
  </si>
  <si>
    <t>72218125R03.5</t>
  </si>
  <si>
    <t>Ochrana potrubí termoizolačními trubicemi z pěnového polyetylenu PE přilepenými v příčných a podélných spojích, tloušťky izolace přes 25 do 30 mm, vnitřního průměru izolace DN přes 22 do 45 mm</t>
  </si>
  <si>
    <t>226</t>
  </si>
  <si>
    <t>722190401</t>
  </si>
  <si>
    <t>Vyvedení a upevnění výpustku DN do 25</t>
  </si>
  <si>
    <t>228</t>
  </si>
  <si>
    <t>Zřízení přípojek na potrubí vyvedení a upevnění výpustek do DN 25</t>
  </si>
  <si>
    <t>https://podminky.urs.cz/item/CS_URS_2026_01/722190401</t>
  </si>
  <si>
    <t>115</t>
  </si>
  <si>
    <t>722232063</t>
  </si>
  <si>
    <t>Kohout kulový přímý G 1" PN 42 do 185°C vnitřní závit s vypouštěním</t>
  </si>
  <si>
    <t>230</t>
  </si>
  <si>
    <t>Armatury se dvěma závity kulové kohouty PN 42 do 185 °C přímé vnitřní závit s vypouštěním G 1"</t>
  </si>
  <si>
    <t>https://podminky.urs.cz/item/CS_URS_2026_01/722232063</t>
  </si>
  <si>
    <t>722262R03.6</t>
  </si>
  <si>
    <t>Dodávka a montáž vodoměru Qn=1,6m3/hod</t>
  </si>
  <si>
    <t>232</t>
  </si>
  <si>
    <t>117</t>
  </si>
  <si>
    <t>722270102</t>
  </si>
  <si>
    <t>Sestava vodoměrová závitová G 1"</t>
  </si>
  <si>
    <t>234</t>
  </si>
  <si>
    <t>Vodoměrové sestavy závitové G 1"</t>
  </si>
  <si>
    <t>https://podminky.urs.cz/item/CS_URS_2026_01/722270102</t>
  </si>
  <si>
    <t>722290226</t>
  </si>
  <si>
    <t>Zkouška těsnosti vodovodního potrubí závitového DN do 50</t>
  </si>
  <si>
    <t>236</t>
  </si>
  <si>
    <t>Zkoušky, proplach a desinfekce vodovodního potrubí zkoušky těsnosti vodovodního potrubí závitového do DN 50</t>
  </si>
  <si>
    <t>https://podminky.urs.cz/item/CS_URS_2026_01/722290226</t>
  </si>
  <si>
    <t>119</t>
  </si>
  <si>
    <t>722290234</t>
  </si>
  <si>
    <t>Proplach a dezinfekce vodovodního potrubí DN do 80</t>
  </si>
  <si>
    <t>238</t>
  </si>
  <si>
    <t>Zkoušky, proplach a desinfekce vodovodního potrubí proplach a desinfekce vodovodního potrubí do DN 80</t>
  </si>
  <si>
    <t>https://podminky.urs.cz/item/CS_URS_2026_01/722290234</t>
  </si>
  <si>
    <t>998722101</t>
  </si>
  <si>
    <t>Přesun hmot tonážní pro vnitřní vodovod v objektech v do 6 m</t>
  </si>
  <si>
    <t>240</t>
  </si>
  <si>
    <t>Přesun hmot pro vnitřní vodovod stanovený z hmotnosti přesunovaného materiálu vodorovná dopravní vzdálenost do 50 m základní v objektech výšky do 6 m</t>
  </si>
  <si>
    <t>https://podminky.urs.cz/item/CS_URS_2026_01/998722101</t>
  </si>
  <si>
    <t>725</t>
  </si>
  <si>
    <t>Zdravotechnika - zařizovací předměty</t>
  </si>
  <si>
    <t>121</t>
  </si>
  <si>
    <t>725813111</t>
  </si>
  <si>
    <t>Ventil rohový bez připojovací trubičky nebo flexi hadičky G 1/2"</t>
  </si>
  <si>
    <t>242</t>
  </si>
  <si>
    <t>Ventily rohové bez připojovací trubičky nebo flexi hadičky G 1/2"</t>
  </si>
  <si>
    <t>https://podminky.urs.cz/item/CS_URS_2026_01/725813111</t>
  </si>
  <si>
    <t>55190005</t>
  </si>
  <si>
    <t>flexi hadice ohebná k baterii D 8x12mm F 1/2"xM10 500mm</t>
  </si>
  <si>
    <t>244</t>
  </si>
  <si>
    <t>123</t>
  </si>
  <si>
    <t>725813112</t>
  </si>
  <si>
    <t>Ventil rohový pračkový G 3/4"</t>
  </si>
  <si>
    <t>246</t>
  </si>
  <si>
    <t>Ventily rohové bez připojovací trubičky nebo flexi hadičky pračkové G 3/4"</t>
  </si>
  <si>
    <t>https://podminky.urs.cz/item/CS_URS_2026_01/725813112</t>
  </si>
  <si>
    <t>998725101</t>
  </si>
  <si>
    <t>Přesun hmot tonážní pro zařizovací předměty v objektech v do 6 m</t>
  </si>
  <si>
    <t>248</t>
  </si>
  <si>
    <t>Přesun hmot pro zařizovací předměty stanovený z hmotnosti přesunovaného materiálu vodorovná dopravní vzdálenost do 50 m základní v objektech výšky do 6 m</t>
  </si>
  <si>
    <t>https://podminky.urs.cz/item/CS_URS_2026_01/998725101</t>
  </si>
  <si>
    <t>04 - Elektroinstalace</t>
  </si>
  <si>
    <t xml:space="preserve">741 - Elektroinstalace </t>
  </si>
  <si>
    <t xml:space="preserve">    741.1 - JEDNOŽILOVÉ VODIČE, IZOLACE PVC</t>
  </si>
  <si>
    <t xml:space="preserve">    741.2 - KABEL SILOVÝ, IZOLACE PVC</t>
  </si>
  <si>
    <t xml:space="preserve">    741.3 - Montáž elektroinstalačních lišt, ohebných trubek trubek</t>
  </si>
  <si>
    <t xml:space="preserve">    741.4 - Montáž elektroinstalačních přístrojů</t>
  </si>
  <si>
    <t xml:space="preserve">    741.5 - Montáž svítidel</t>
  </si>
  <si>
    <t xml:space="preserve">    741.6 - Montáž rozváděčů litinových, hliníkových nebo plastových skříněk hmotnosti</t>
  </si>
  <si>
    <t xml:space="preserve">    741.7 - Slaboproudé, datové rozvody</t>
  </si>
  <si>
    <t xml:space="preserve">    741.8 - Ukončení vodičů izolovaných s označením a zapojením v rozváděči nebo na přístroji</t>
  </si>
  <si>
    <t xml:space="preserve">    741.9 - Uzemnění</t>
  </si>
  <si>
    <t xml:space="preserve">    741.10 - Zkoušky a prohlídky elektrických rozvodů a zařízení celková prohlídka</t>
  </si>
  <si>
    <t xml:space="preserve">    741.11 - HODINOVE ZUCTOVACI SAZBY - stávající instalace</t>
  </si>
  <si>
    <t xml:space="preserve">    741.12 - HODINOVE ZUCTOVACI SAZBY</t>
  </si>
  <si>
    <t xml:space="preserve">    741.13 - Ostatní</t>
  </si>
  <si>
    <t>741</t>
  </si>
  <si>
    <t xml:space="preserve">Elektroinstalace </t>
  </si>
  <si>
    <t>741.1</t>
  </si>
  <si>
    <t>JEDNOŽILOVÉ VODIČE, IZOLACE PVC</t>
  </si>
  <si>
    <t>R04.1</t>
  </si>
  <si>
    <t>kabel zelenožlutý CY10</t>
  </si>
  <si>
    <t>R04.2</t>
  </si>
  <si>
    <t>kabel zelenožlutý CYA 6</t>
  </si>
  <si>
    <t>R04.3</t>
  </si>
  <si>
    <t>kabel červený CYA 4</t>
  </si>
  <si>
    <t>R04.4</t>
  </si>
  <si>
    <t>kabel černý CYA 4</t>
  </si>
  <si>
    <t>741.2</t>
  </si>
  <si>
    <t>KABEL SILOVÝ, IZOLACE PVC</t>
  </si>
  <si>
    <t>R04.10</t>
  </si>
  <si>
    <t>kabel CYKY-O 3x1,5mm2</t>
  </si>
  <si>
    <t>R04.11</t>
  </si>
  <si>
    <t>kabel CYKY-J 5x1,5mm2</t>
  </si>
  <si>
    <t>R04.5</t>
  </si>
  <si>
    <t>kabel CYKY-J 4x16mm2</t>
  </si>
  <si>
    <t>R04.6</t>
  </si>
  <si>
    <t>kabel CYKY-J 4x10mm2</t>
  </si>
  <si>
    <t>R04.7</t>
  </si>
  <si>
    <t>kabel CYKY-J 5x4mm2</t>
  </si>
  <si>
    <t>R04.8</t>
  </si>
  <si>
    <t>kabel CYKY-J 3x2,5mm2</t>
  </si>
  <si>
    <t>R04.9</t>
  </si>
  <si>
    <t>kabel CYKY-J 3x1,5mm2</t>
  </si>
  <si>
    <t>741.3</t>
  </si>
  <si>
    <t>Montáž elektroinstalačních lišt, ohebných trubek trubek</t>
  </si>
  <si>
    <t>R04.12</t>
  </si>
  <si>
    <t>lišta 70x40</t>
  </si>
  <si>
    <t>R04.13</t>
  </si>
  <si>
    <t>lišta 40x40</t>
  </si>
  <si>
    <t>R04.14</t>
  </si>
  <si>
    <t>lišta 20x20</t>
  </si>
  <si>
    <t>R04.15</t>
  </si>
  <si>
    <t>Chránička  50</t>
  </si>
  <si>
    <t>R04.16</t>
  </si>
  <si>
    <t>Chránička  75</t>
  </si>
  <si>
    <t>741.4</t>
  </si>
  <si>
    <t>Montáž elektroinstalačních přístrojů</t>
  </si>
  <si>
    <t>R04.17</t>
  </si>
  <si>
    <t>instalační krabice  A9</t>
  </si>
  <si>
    <t>R04.18</t>
  </si>
  <si>
    <t>vypínač č.1</t>
  </si>
  <si>
    <t>R04.19</t>
  </si>
  <si>
    <t>přepínač č.5</t>
  </si>
  <si>
    <t>R04.20</t>
  </si>
  <si>
    <t>přepínač č.6</t>
  </si>
  <si>
    <t>R04.21</t>
  </si>
  <si>
    <t>zásuvka 230V jednoduchá</t>
  </si>
  <si>
    <t>R04.22</t>
  </si>
  <si>
    <t>zásuvka 230V dvojitá</t>
  </si>
  <si>
    <t>741.5</t>
  </si>
  <si>
    <t>Montáž svítidel</t>
  </si>
  <si>
    <t>R04.23</t>
  </si>
  <si>
    <t>venkovní svítidlo LED IP65</t>
  </si>
  <si>
    <t>R04.24</t>
  </si>
  <si>
    <t>svítidlo LED 16W</t>
  </si>
  <si>
    <t>R04.25</t>
  </si>
  <si>
    <t>zářivkové svítidlo 1x58W</t>
  </si>
  <si>
    <t>R04.26</t>
  </si>
  <si>
    <t>zářivkové svítidlo 2x36W</t>
  </si>
  <si>
    <t>741.6</t>
  </si>
  <si>
    <t>Montáž rozváděčů litinových, hliníkových nebo plastových skříněk hmotnosti</t>
  </si>
  <si>
    <t>R04.27</t>
  </si>
  <si>
    <t>elektroměrový rozvaděč</t>
  </si>
  <si>
    <t>R04.28</t>
  </si>
  <si>
    <t>podružná rozvodnice</t>
  </si>
  <si>
    <t>R04.29</t>
  </si>
  <si>
    <t>LTN-32B/3 Jistič</t>
  </si>
  <si>
    <t>R04.30</t>
  </si>
  <si>
    <t>LTN-20B/3 jistič</t>
  </si>
  <si>
    <t>R04.31</t>
  </si>
  <si>
    <t>LTN-16B/1 Jistič</t>
  </si>
  <si>
    <t>R04.32</t>
  </si>
  <si>
    <t>LTN-10B/1 jistič</t>
  </si>
  <si>
    <t>R04.33</t>
  </si>
  <si>
    <t>LTN-6B/1 jistič</t>
  </si>
  <si>
    <t>R04.34</t>
  </si>
  <si>
    <t>instalační relé</t>
  </si>
  <si>
    <t>R04.35</t>
  </si>
  <si>
    <t>instalační vypínač 63/3</t>
  </si>
  <si>
    <t>R04.36</t>
  </si>
  <si>
    <t>svodič přepětí  SVBC-12,5-3-MZ</t>
  </si>
  <si>
    <t>R04.37</t>
  </si>
  <si>
    <t>proudový  LFE-40-4-030AC 40A 30mA AC</t>
  </si>
  <si>
    <t>R04.38</t>
  </si>
  <si>
    <t>proudový chránič  LFN-40-4-300AC 40A 300mA AC</t>
  </si>
  <si>
    <t>R04.39</t>
  </si>
  <si>
    <t>propojovací lišta  S3L-210-10 12M 3F</t>
  </si>
  <si>
    <t>741.7</t>
  </si>
  <si>
    <t>Slaboproudé, datové rozvody</t>
  </si>
  <si>
    <t>R04.40</t>
  </si>
  <si>
    <t>FTP kabel  SXKD-5E-FTP-PVC</t>
  </si>
  <si>
    <t>R04.41</t>
  </si>
  <si>
    <t>datová zásuvka dvojitá</t>
  </si>
  <si>
    <t>741.8</t>
  </si>
  <si>
    <t>Ukončení vodičů izolovaných s označením a zapojením v rozváděči nebo na přístroji</t>
  </si>
  <si>
    <t>R04.42</t>
  </si>
  <si>
    <t>Ukončení vodičů izolovaných s označením a zapojením v rozváděči nebo na přístroji nad 10 mm2</t>
  </si>
  <si>
    <t>R04.43</t>
  </si>
  <si>
    <t>Ukončení vodičů izolovaných s označením a zapojením v rozváděči nebo na přístrojido 2,5 mm2</t>
  </si>
  <si>
    <t>R04.44</t>
  </si>
  <si>
    <t>podružný a drobný materiál</t>
  </si>
  <si>
    <t>sada</t>
  </si>
  <si>
    <t>741.9</t>
  </si>
  <si>
    <t>Uzemnění</t>
  </si>
  <si>
    <t>R04.45</t>
  </si>
  <si>
    <t>zemnící tyč ZT 1,5</t>
  </si>
  <si>
    <t>R04.46</t>
  </si>
  <si>
    <t>svorka k zemnící tyči SJ2</t>
  </si>
  <si>
    <t>R04.47</t>
  </si>
  <si>
    <t>drát FeZn 10mm</t>
  </si>
  <si>
    <t>R04.48</t>
  </si>
  <si>
    <t>svorkovnice ekvipotenciální  EVP-SK s krytem</t>
  </si>
  <si>
    <t>741.10</t>
  </si>
  <si>
    <t>Zkoušky a prohlídky elektrických rozvodů a zařízení celková prohlídka</t>
  </si>
  <si>
    <t>R04.49</t>
  </si>
  <si>
    <t>Zkoušky a prohlídky elektrických rozvodů a zařízení celková prohlídka do 10 tis.Kč a vyhotovení revizní zprávy pro objem montážních prací</t>
  </si>
  <si>
    <t>741.11</t>
  </si>
  <si>
    <t>HODINOVE ZUCTOVACI SAZBY - stávající instalace</t>
  </si>
  <si>
    <t>R04.50</t>
  </si>
  <si>
    <t>Vyhledani pripojovaciho mista</t>
  </si>
  <si>
    <t>hod</t>
  </si>
  <si>
    <t>R04.51</t>
  </si>
  <si>
    <t>Uprava stavajiciho zarizení</t>
  </si>
  <si>
    <t>R04.52</t>
  </si>
  <si>
    <t>Napojeni na stavajici zarizeni</t>
  </si>
  <si>
    <t>R04.53</t>
  </si>
  <si>
    <t>Zabezpeceni pracoviste</t>
  </si>
  <si>
    <t>R04.54</t>
  </si>
  <si>
    <t>Ostatní montaz</t>
  </si>
  <si>
    <t>741.12</t>
  </si>
  <si>
    <t>HODINOVE ZUCTOVACI SAZBY</t>
  </si>
  <si>
    <t>R04.55</t>
  </si>
  <si>
    <t>Priprava ke komplexni zkousce</t>
  </si>
  <si>
    <t>R04.56</t>
  </si>
  <si>
    <t>Zkusebni provoz</t>
  </si>
  <si>
    <t>R04.57</t>
  </si>
  <si>
    <t>Zauceni obsluhy</t>
  </si>
  <si>
    <t>R04.58</t>
  </si>
  <si>
    <t>R04.59</t>
  </si>
  <si>
    <t>Montaz mimo výše uvedenou</t>
  </si>
  <si>
    <t>R04.60</t>
  </si>
  <si>
    <t>Spolupráce s dodavatelem při zapojovani a zkouskach</t>
  </si>
  <si>
    <t>R04.61</t>
  </si>
  <si>
    <t>Koordinace postupu prací s ostatnimi profesemi</t>
  </si>
  <si>
    <t>R04.62</t>
  </si>
  <si>
    <t>Revizni technik</t>
  </si>
  <si>
    <t>R04.63</t>
  </si>
  <si>
    <t>Spoluprace s reviz.technikem</t>
  </si>
  <si>
    <t>R04.64</t>
  </si>
  <si>
    <t>Autorský dozor projektanta</t>
  </si>
  <si>
    <t>R04.65</t>
  </si>
  <si>
    <t>Projektová dokumentace elektro skutečný stav elektroinstalace</t>
  </si>
  <si>
    <t>741.13</t>
  </si>
  <si>
    <t>Ostatní</t>
  </si>
  <si>
    <t>R04.66</t>
  </si>
  <si>
    <t>Čištění budov zametáním</t>
  </si>
  <si>
    <t>VON - Vedlejší a ostatní ...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</si>
  <si>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</si>
  <si>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</si>
  <si>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</si>
  <si>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</si>
  <si>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</si>
  <si>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</si>
  <si>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</si>
  <si>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</si>
  <si>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</si>
  <si>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</si>
  <si>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012002000</t>
  </si>
  <si>
    <t>Geodetické práce</t>
  </si>
  <si>
    <t>Kč</t>
  </si>
  <si>
    <t>013254000</t>
  </si>
  <si>
    <t>Dokumentace skutečného provedení stavby</t>
  </si>
  <si>
    <t>VRN3</t>
  </si>
  <si>
    <t>Zařízení staveniště</t>
  </si>
  <si>
    <t>030001000</t>
  </si>
  <si>
    <t>Poznámka k položce:
Poznámka k položce: Náklady spojené s vybudváním, provozováním a odstraněním staveniště vč. energií, médií pro stavbu, náklady na ostrahu stavby a staveniště, náklady na závěrečný úklid stavby a okolí</t>
  </si>
  <si>
    <t>VRN4</t>
  </si>
  <si>
    <t>Inženýrská činnost</t>
  </si>
  <si>
    <t>043154000</t>
  </si>
  <si>
    <t>Zkoušky hutnicí</t>
  </si>
  <si>
    <t>041903R.VON.1</t>
  </si>
  <si>
    <t>Dozor inženýrského geologa</t>
  </si>
  <si>
    <t>043194000</t>
  </si>
  <si>
    <t>Ostatní zkoušky</t>
  </si>
  <si>
    <t>Poznámka k položce:
Poznámka k položce: Náklady na zkoušky pro zajištění kontroly a kvality díla</t>
  </si>
  <si>
    <t>045203000</t>
  </si>
  <si>
    <t>Kompletační činnost</t>
  </si>
  <si>
    <t>Poznámka k položce:
Poznámka k položce: Náklady na zpracování dokladové části k předání stavby (protokoly o zkouškách apod.)</t>
  </si>
  <si>
    <t>045303000</t>
  </si>
  <si>
    <t>Koordinační činnost</t>
  </si>
  <si>
    <t>VRN7</t>
  </si>
  <si>
    <t>Provozní vlivy</t>
  </si>
  <si>
    <t>07210301R.VON.2</t>
  </si>
  <si>
    <t>Zajištění DIO</t>
  </si>
  <si>
    <t>VRN9</t>
  </si>
  <si>
    <t>Ostatní náklady</t>
  </si>
  <si>
    <t>091504000</t>
  </si>
  <si>
    <t>Náklady související s publikační činností</t>
  </si>
  <si>
    <t>Poznámka k položce:
Poznámka k položce: Informační tabule s potřebnými údaji o prováděcí firmě, o zahájení a ukončení výstavby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</si>
  <si>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</si>
  <si>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</si>
  <si>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</si>
  <si>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</si>
  <si>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</si>
  <si>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rPr>
        <sz val="8"/>
        <rFont val="Arial CE"/>
        <charset val="238"/>
      </rP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</si>
  <si>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</si>
  <si>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</si>
  <si>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rPr>
        <sz val="8"/>
        <rFont val="Arial CE"/>
        <charset val="238"/>
      </rP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</si>
  <si>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</si>
  <si>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</si>
  <si>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</si>
  <si>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</si>
  <si>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</si>
  <si>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</si>
  <si>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</si>
  <si>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</si>
  <si>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</si>
  <si>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</si>
  <si>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</si>
  <si>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</si>
  <si>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</si>
  <si>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</si>
  <si>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</si>
  <si>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</si>
  <si>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</si>
  <si>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</si>
  <si>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</si>
  <si>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</si>
  <si>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</si>
  <si>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</si>
  <si>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</si>
  <si>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</si>
  <si>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</si>
  <si>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</si>
  <si>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</si>
  <si>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</si>
  <si>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</si>
  <si>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</si>
  <si>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</si>
  <si>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</si>
  <si>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</si>
  <si>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</si>
  <si>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</si>
  <si>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</si>
  <si>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</si>
  <si>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</si>
  <si>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</si>
  <si>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</si>
  <si>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</si>
  <si>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</si>
  <si>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</si>
  <si>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</si>
  <si>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</si>
  <si>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</si>
  <si>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</si>
  <si>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</si>
  <si>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</si>
  <si>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</si>
  <si>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</si>
  <si>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</si>
  <si>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</si>
  <si>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</si>
  <si>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</si>
  <si>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</si>
  <si>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</si>
  <si>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</si>
  <si>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</si>
  <si>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</si>
  <si>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</si>
  <si>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</si>
  <si>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</si>
  <si>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</si>
  <si>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</si>
  <si>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</si>
  <si>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</si>
  <si>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</si>
  <si>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</si>
  <si>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</si>
  <si>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</si>
  <si>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</si>
  <si>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</si>
  <si>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</si>
  <si>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</si>
  <si>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</si>
  <si>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</si>
  <si>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</si>
  <si>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</si>
  <si>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</si>
  <si>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</si>
  <si>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</si>
  <si>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</si>
  <si>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</si>
  <si>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</si>
  <si>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</si>
  <si>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</si>
  <si>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</si>
  <si>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</si>
  <si>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</si>
  <si>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</si>
  <si>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</si>
  <si>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</si>
  <si>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</si>
  <si>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</si>
  <si>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</si>
  <si>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</si>
  <si>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</si>
  <si>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</si>
  <si>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</si>
  <si>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</si>
  <si>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</si>
  <si>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</si>
  <si>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</si>
  <si>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</si>
  <si>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</si>
  <si>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</si>
  <si>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</si>
  <si>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</si>
  <si>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</si>
  <si>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</si>
  <si>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</si>
  <si>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</si>
  <si>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</si>
  <si>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</si>
  <si>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</si>
  <si>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</si>
  <si>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</si>
  <si>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</si>
  <si>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</si>
  <si>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</si>
  <si>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</si>
  <si>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</si>
  <si>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</si>
  <si>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</si>
  <si>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</si>
  <si>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</si>
  <si>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</si>
  <si>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</si>
  <si>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</si>
  <si>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</si>
  <si>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</si>
  <si>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</si>
  <si>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</si>
  <si>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</si>
  <si>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</si>
  <si>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</si>
  <si>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</si>
  <si>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</si>
  <si>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</si>
  <si>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</si>
  <si>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</si>
  <si>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</si>
  <si>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</si>
  <si>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</si>
  <si>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</si>
  <si>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</si>
  <si>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</si>
  <si>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</si>
  <si>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</si>
  <si>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</si>
  <si>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</si>
  <si>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</si>
  <si>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</si>
  <si>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</si>
  <si>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</si>
  <si>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</si>
  <si>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</si>
  <si>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</si>
  <si>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</si>
  <si>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</si>
  <si>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</si>
  <si>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</si>
  <si>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</si>
  <si>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</si>
  <si>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</si>
  <si>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</si>
  <si>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</si>
  <si>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</si>
  <si>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</si>
  <si>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</si>
  <si>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</si>
  <si>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</si>
  <si>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</si>
  <si>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</si>
  <si>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</si>
  <si>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 xml:space="preserve">Dodávka a montáž modulárního kontejneru objektu veřejné toalety vč. bezkontaktní čtečky platebních karet, připojení k přípojným bodům v místě instalace WC, zprovoznění a dopravy
</t>
  </si>
  <si>
    <t>Dodávka a montáž modulárního kontejneru  objektu občerstvení  vč. dopravy a montážních prostředků (modul se střechou, stropem, podlahou, stěnami a technolog. rozvody) sestávající se ze 2 modulů v konstrukční skladbě shodné se skladbou, použitými materiály a provedením tak, jak je popsáno v Požárně bezpečnostním řešení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</si>
</sst>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%"/>
    <numFmt numFmtId="165" formatCode="dd\.mm\.yyyy"/>
    <numFmt numFmtId="166" formatCode="#,##0.00000"/>
    <numFmt numFmtId="167" formatCode="#,##0.000"/>
    <numFmt numFmtId="168" formatCode="0.000"/>
  </numFmts>
  <fonts count="54">
    <font>
      <sz val="8"/>
      <name val="Arial CE"/>
      <family val="2"/>
      <charset val="1"/>
    </font>
    <font>
      <sz val="8"/>
      <color rgb="FFFFFFFF"/>
      <name val="Arial CE"/>
      <charset val="1"/>
    </font>
    <font>
      <sz val="8"/>
      <color rgb="FF3366FF"/>
      <name val="Arial CE"/>
      <charset val="1"/>
    </font>
    <font>
      <b/>
      <sz val="14"/>
      <name val="Arial CE"/>
      <charset val="1"/>
    </font>
    <font>
      <b/>
      <sz val="12"/>
      <color rgb="FF969696"/>
      <name val="Arial CE"/>
      <charset val="1"/>
    </font>
    <font>
      <sz val="10"/>
      <color rgb="FF969696"/>
      <name val="Arial CE"/>
      <charset val="1"/>
    </font>
    <font>
      <sz val="10"/>
      <name val="Arial CE"/>
      <charset val="1"/>
    </font>
    <font>
      <b/>
      <sz val="8"/>
      <color rgb="FF969696"/>
      <name val="Arial CE"/>
      <charset val="1"/>
    </font>
    <font>
      <b/>
      <sz val="11"/>
      <name val="Arial CE"/>
      <charset val="1"/>
    </font>
    <font>
      <b/>
      <sz val="10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sz val="12"/>
      <color rgb="FF96969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b/>
      <sz val="12"/>
      <color rgb="FF960000"/>
      <name val="Arial CE"/>
      <charset val="1"/>
    </font>
    <font>
      <sz val="12"/>
      <name val="Arial CE"/>
      <charset val="1"/>
    </font>
    <font>
      <sz val="18"/>
      <color theme="10"/>
      <name val="Wingdings 2"/>
      <charset val="1"/>
    </font>
    <font>
      <u/>
      <sz val="11"/>
      <color theme="10"/>
      <name val="Calibri"/>
      <charset val="1"/>
    </font>
    <font>
      <sz val="11"/>
      <name val="Arial CE"/>
      <charset val="1"/>
    </font>
    <font>
      <b/>
      <sz val="11"/>
      <color rgb="FF003366"/>
      <name val="Arial CE"/>
      <charset val="1"/>
    </font>
    <font>
      <sz val="11"/>
      <color rgb="FF003366"/>
      <name val="Arial CE"/>
      <charset val="1"/>
    </font>
    <font>
      <sz val="11"/>
      <color rgb="FF969696"/>
      <name val="Arial CE"/>
      <charset val="1"/>
    </font>
    <font>
      <sz val="10"/>
      <color rgb="FF3366FF"/>
      <name val="Arial CE"/>
      <charset val="1"/>
    </font>
    <font>
      <sz val="8"/>
      <color rgb="FF969696"/>
      <name val="Arial CE"/>
      <charset val="1"/>
    </font>
    <font>
      <b/>
      <sz val="12"/>
      <color rgb="FF800000"/>
      <name val="Arial CE"/>
      <charset val="1"/>
    </font>
    <font>
      <sz val="12"/>
      <color rgb="FF003366"/>
      <name val="Arial CE"/>
      <charset val="1"/>
    </font>
    <font>
      <sz val="10"/>
      <color rgb="FF003366"/>
      <name val="Arial CE"/>
      <charset val="1"/>
    </font>
    <font>
      <sz val="8"/>
      <color rgb="FF960000"/>
      <name val="Arial CE"/>
      <charset val="1"/>
    </font>
    <font>
      <b/>
      <sz val="8"/>
      <name val="Arial CE"/>
      <charset val="1"/>
    </font>
    <font>
      <sz val="8"/>
      <color rgb="FF003366"/>
      <name val="Arial CE"/>
      <charset val="1"/>
    </font>
    <font>
      <sz val="7"/>
      <color rgb="FF969696"/>
      <name val="Arial CE"/>
      <charset val="1"/>
    </font>
    <font>
      <sz val="7"/>
      <name val="Arial CE"/>
      <charset val="1"/>
    </font>
    <font>
      <sz val="7"/>
      <color rgb="FF979797"/>
      <name val="Arial CE"/>
      <charset val="1"/>
    </font>
    <font>
      <i/>
      <u/>
      <sz val="7"/>
      <color rgb="FF979797"/>
      <name val="Calibri"/>
      <charset val="1"/>
    </font>
    <font>
      <sz val="8"/>
      <color rgb="FF800080"/>
      <name val="Arial CE"/>
      <charset val="1"/>
    </font>
    <font>
      <sz val="8"/>
      <color rgb="FF505050"/>
      <name val="Arial CE"/>
      <charset val="1"/>
    </font>
    <font>
      <sz val="8"/>
      <color rgb="FFFF0000"/>
      <name val="Arial CE"/>
      <charset val="1"/>
    </font>
    <font>
      <sz val="8"/>
      <color rgb="FF0000A8"/>
      <name val="Arial CE"/>
      <charset val="1"/>
    </font>
    <font>
      <i/>
      <sz val="9"/>
      <color rgb="FF0000FF"/>
      <name val="Arial CE"/>
      <charset val="1"/>
    </font>
    <font>
      <i/>
      <sz val="8"/>
      <color rgb="FF0000FF"/>
      <name val="Arial CE"/>
      <charset val="1"/>
    </font>
    <font>
      <sz val="9"/>
      <name val="Arial CE"/>
      <family val="2"/>
      <charset val="1"/>
    </font>
    <font>
      <sz val="9"/>
      <name val="Arial"/>
      <family val="2"/>
      <charset val="238"/>
    </font>
    <font>
      <i/>
      <sz val="7"/>
      <color rgb="FF969696"/>
      <name val="Arial CE"/>
      <charset val="1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i/>
      <sz val="8"/>
      <name val="Arial CE"/>
      <charset val="238"/>
    </font>
    <font>
      <b/>
      <sz val="8"/>
      <name val="Arial CE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FFFFCC"/>
        <bgColor rgb="FFFFFFD7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rgb="FFFFFFD7"/>
        <bgColor rgb="FFFFFFCC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8" fillId="0" borderId="0" applyBorder="0" applyProtection="0"/>
  </cellStyleXfs>
  <cellXfs count="313">
    <xf numFmtId="0" fontId="0" fillId="0" borderId="0" xfId="0"/>
    <xf numFmtId="165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11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11" fillId="4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13" fillId="5" borderId="8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" fontId="12" fillId="0" borderId="18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4" fontId="12" fillId="0" borderId="14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1" applyFont="1" applyBorder="1" applyAlignment="1" applyProtection="1">
      <alignment horizontal="center" vertical="center"/>
    </xf>
    <xf numFmtId="0" fontId="19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22" fillId="0" borderId="18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4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4" fontId="22" fillId="0" borderId="19" xfId="0" applyNumberFormat="1" applyFont="1" applyBorder="1" applyAlignment="1">
      <alignment vertical="center"/>
    </xf>
    <xf numFmtId="4" fontId="22" fillId="0" borderId="20" xfId="0" applyNumberFormat="1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4" fontId="22" fillId="0" borderId="21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center" vertical="center"/>
    </xf>
    <xf numFmtId="4" fontId="11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20" xfId="0" applyFont="1" applyBorder="1" applyAlignment="1">
      <alignment horizontal="left" vertical="center"/>
    </xf>
    <xf numFmtId="0" fontId="26" fillId="0" borderId="20" xfId="0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20" xfId="0" applyFont="1" applyBorder="1" applyAlignment="1">
      <alignment horizontal="left" vertical="center"/>
    </xf>
    <xf numFmtId="0" fontId="27" fillId="0" borderId="20" xfId="0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4" fontId="15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30" fillId="0" borderId="0" xfId="0" applyFont="1"/>
    <xf numFmtId="0" fontId="30" fillId="0" borderId="3" xfId="0" applyFont="1" applyBorder="1"/>
    <xf numFmtId="0" fontId="3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30" fillId="0" borderId="0" xfId="0" applyFont="1" applyProtection="1">
      <protection locked="0"/>
    </xf>
    <xf numFmtId="4" fontId="26" fillId="0" borderId="0" xfId="0" applyNumberFormat="1" applyFont="1"/>
    <xf numFmtId="0" fontId="30" fillId="0" borderId="18" xfId="0" applyFont="1" applyBorder="1"/>
    <xf numFmtId="166" fontId="30" fillId="0" borderId="0" xfId="0" applyNumberFormat="1" applyFont="1"/>
    <xf numFmtId="166" fontId="30" fillId="0" borderId="14" xfId="0" applyNumberFormat="1" applyFont="1" applyBorder="1"/>
    <xf numFmtId="0" fontId="30" fillId="0" borderId="0" xfId="0" applyFont="1" applyAlignment="1">
      <alignment horizontal="center"/>
    </xf>
    <xf numFmtId="4" fontId="30" fillId="0" borderId="0" xfId="0" applyNumberFormat="1" applyFont="1" applyAlignment="1">
      <alignment vertical="center"/>
    </xf>
    <xf numFmtId="0" fontId="27" fillId="0" borderId="0" xfId="0" applyFont="1" applyAlignment="1">
      <alignment horizontal="left"/>
    </xf>
    <xf numFmtId="4" fontId="2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49" fontId="13" fillId="0" borderId="22" xfId="0" applyNumberFormat="1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167" fontId="13" fillId="0" borderId="22" xfId="0" applyNumberFormat="1" applyFont="1" applyBorder="1" applyAlignment="1" applyProtection="1">
      <alignment vertical="center"/>
      <protection locked="0"/>
    </xf>
    <xf numFmtId="4" fontId="13" fillId="3" borderId="22" xfId="0" applyNumberFormat="1" applyFont="1" applyFill="1" applyBorder="1" applyAlignment="1" applyProtection="1">
      <alignment vertical="center"/>
      <protection locked="0"/>
    </xf>
    <xf numFmtId="4" fontId="13" fillId="0" borderId="22" xfId="0" applyNumberFormat="1" applyFont="1" applyBorder="1" applyAlignment="1" applyProtection="1">
      <alignment vertical="center"/>
      <protection locked="0"/>
    </xf>
    <xf numFmtId="0" fontId="14" fillId="3" borderId="18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166" fontId="14" fillId="0" borderId="0" xfId="0" applyNumberFormat="1" applyFont="1" applyAlignment="1">
      <alignment vertical="center"/>
    </xf>
    <xf numFmtId="166" fontId="14" fillId="0" borderId="14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8" xfId="0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Border="1" applyAlignment="1" applyProtection="1">
      <alignment vertical="center" wrapText="1"/>
    </xf>
    <xf numFmtId="0" fontId="35" fillId="0" borderId="0" xfId="0" applyFont="1" applyAlignment="1">
      <alignment vertical="center"/>
    </xf>
    <xf numFmtId="0" fontId="35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 applyProtection="1">
      <alignment vertical="center"/>
      <protection locked="0"/>
    </xf>
    <xf numFmtId="0" fontId="35" fillId="0" borderId="18" xfId="0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167" fontId="36" fillId="0" borderId="0" xfId="0" applyNumberFormat="1" applyFont="1" applyAlignment="1">
      <alignment vertical="center"/>
    </xf>
    <xf numFmtId="0" fontId="36" fillId="0" borderId="0" xfId="0" applyFont="1" applyAlignment="1" applyProtection="1">
      <alignment vertical="center"/>
      <protection locked="0"/>
    </xf>
    <xf numFmtId="0" fontId="36" fillId="0" borderId="18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7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167" fontId="37" fillId="0" borderId="0" xfId="0" applyNumberFormat="1" applyFont="1" applyAlignment="1">
      <alignment vertical="center"/>
    </xf>
    <xf numFmtId="0" fontId="37" fillId="0" borderId="0" xfId="0" applyFont="1" applyAlignment="1" applyProtection="1">
      <alignment vertical="center"/>
      <protection locked="0"/>
    </xf>
    <xf numFmtId="0" fontId="37" fillId="0" borderId="18" xfId="0" applyFont="1" applyBorder="1" applyAlignment="1">
      <alignment vertical="center"/>
    </xf>
    <xf numFmtId="0" fontId="37" fillId="0" borderId="14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167" fontId="38" fillId="0" borderId="0" xfId="0" applyNumberFormat="1" applyFont="1" applyAlignment="1">
      <alignment vertical="center"/>
    </xf>
    <xf numFmtId="0" fontId="38" fillId="0" borderId="0" xfId="0" applyFont="1" applyAlignment="1" applyProtection="1">
      <alignment vertical="center"/>
      <protection locked="0"/>
    </xf>
    <xf numFmtId="0" fontId="38" fillId="0" borderId="18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8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3" xfId="0" applyFont="1" applyBorder="1" applyAlignment="1">
      <alignment vertical="center"/>
    </xf>
    <xf numFmtId="0" fontId="41" fillId="0" borderId="18" xfId="0" applyFont="1" applyBorder="1" applyAlignment="1">
      <alignment vertical="center"/>
    </xf>
    <xf numFmtId="0" fontId="41" fillId="0" borderId="14" xfId="0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44" fillId="0" borderId="1" xfId="0" applyFont="1" applyBorder="1" applyAlignment="1">
      <alignment vertical="center" wrapText="1"/>
    </xf>
    <xf numFmtId="0" fontId="44" fillId="0" borderId="2" xfId="0" applyFont="1" applyBorder="1" applyAlignment="1">
      <alignment vertical="center" wrapText="1"/>
    </xf>
    <xf numFmtId="0" fontId="44" fillId="0" borderId="2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4" fillId="0" borderId="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3" xfId="0" applyFont="1" applyBorder="1" applyAlignment="1">
      <alignment vertical="center" wrapText="1"/>
    </xf>
    <xf numFmtId="0" fontId="44" fillId="0" borderId="24" xfId="0" applyFont="1" applyBorder="1" applyAlignment="1">
      <alignment vertical="center" wrapText="1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8" fillId="0" borderId="3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49" fontId="47" fillId="0" borderId="0" xfId="0" applyNumberFormat="1" applyFont="1" applyAlignment="1">
      <alignment vertical="center" wrapText="1"/>
    </xf>
    <xf numFmtId="0" fontId="44" fillId="0" borderId="9" xfId="0" applyFont="1" applyBorder="1" applyAlignment="1">
      <alignment vertical="center" wrapText="1"/>
    </xf>
    <xf numFmtId="0" fontId="51" fillId="0" borderId="10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0" xfId="0" applyFont="1" applyAlignment="1">
      <alignment vertical="top"/>
    </xf>
    <xf numFmtId="0" fontId="44" fillId="0" borderId="1" xfId="0" applyFont="1" applyBorder="1" applyAlignment="1">
      <alignment horizontal="left" vertical="center"/>
    </xf>
    <xf numFmtId="0" fontId="44" fillId="0" borderId="2" xfId="0" applyFont="1" applyBorder="1" applyAlignment="1">
      <alignment horizontal="left" vertical="center"/>
    </xf>
    <xf numFmtId="0" fontId="44" fillId="0" borderId="23" xfId="0" applyFont="1" applyBorder="1" applyAlignment="1">
      <alignment horizontal="left" vertical="center"/>
    </xf>
    <xf numFmtId="0" fontId="44" fillId="0" borderId="3" xfId="0" applyFont="1" applyBorder="1" applyAlignment="1">
      <alignment horizontal="left" vertical="center"/>
    </xf>
    <xf numFmtId="0" fontId="44" fillId="0" borderId="24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46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8" fillId="0" borderId="3" xfId="0" applyFont="1" applyBorder="1" applyAlignment="1">
      <alignment horizontal="left" vertical="center"/>
    </xf>
    <xf numFmtId="0" fontId="44" fillId="0" borderId="9" xfId="0" applyFont="1" applyBorder="1" applyAlignment="1">
      <alignment horizontal="left" vertical="center"/>
    </xf>
    <xf numFmtId="0" fontId="51" fillId="0" borderId="10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48" fillId="0" borderId="10" xfId="0" applyFont="1" applyBorder="1" applyAlignment="1">
      <alignment horizontal="left" vertical="center"/>
    </xf>
    <xf numFmtId="0" fontId="44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0" fontId="44" fillId="0" borderId="23" xfId="0" applyFont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 wrapText="1"/>
    </xf>
    <xf numFmtId="0" fontId="44" fillId="0" borderId="24" xfId="0" applyFont="1" applyBorder="1" applyAlignment="1">
      <alignment horizontal="left" vertical="center" wrapText="1"/>
    </xf>
    <xf numFmtId="0" fontId="52" fillId="0" borderId="3" xfId="0" applyFont="1" applyBorder="1" applyAlignment="1">
      <alignment horizontal="left" vertical="center" wrapText="1"/>
    </xf>
    <xf numFmtId="0" fontId="52" fillId="0" borderId="24" xfId="0" applyFont="1" applyBorder="1" applyAlignment="1">
      <alignment horizontal="left" vertical="center" wrapText="1"/>
    </xf>
    <xf numFmtId="0" fontId="48" fillId="0" borderId="3" xfId="0" applyFont="1" applyBorder="1" applyAlignment="1">
      <alignment horizontal="left" vertical="center" wrapText="1"/>
    </xf>
    <xf numFmtId="0" fontId="48" fillId="0" borderId="24" xfId="0" applyFont="1" applyBorder="1" applyAlignment="1">
      <alignment horizontal="left" vertical="center" wrapText="1"/>
    </xf>
    <xf numFmtId="0" fontId="48" fillId="0" borderId="24" xfId="0" applyFont="1" applyBorder="1" applyAlignment="1">
      <alignment horizontal="left" vertical="center"/>
    </xf>
    <xf numFmtId="0" fontId="48" fillId="0" borderId="9" xfId="0" applyFont="1" applyBorder="1" applyAlignment="1">
      <alignment horizontal="left" vertical="center" wrapText="1"/>
    </xf>
    <xf numFmtId="0" fontId="48" fillId="0" borderId="10" xfId="0" applyFont="1" applyBorder="1" applyAlignment="1">
      <alignment horizontal="left" vertical="center" wrapText="1"/>
    </xf>
    <xf numFmtId="0" fontId="48" fillId="0" borderId="25" xfId="0" applyFont="1" applyBorder="1" applyAlignment="1">
      <alignment horizontal="left" vertical="center" wrapText="1"/>
    </xf>
    <xf numFmtId="0" fontId="47" fillId="0" borderId="0" xfId="0" applyFont="1" applyAlignment="1">
      <alignment horizontal="left" vertical="top"/>
    </xf>
    <xf numFmtId="0" fontId="47" fillId="0" borderId="0" xfId="0" applyFont="1" applyAlignment="1">
      <alignment horizontal="center" vertical="top"/>
    </xf>
    <xf numFmtId="0" fontId="48" fillId="0" borderId="9" xfId="0" applyFont="1" applyBorder="1" applyAlignment="1">
      <alignment horizontal="left" vertical="center"/>
    </xf>
    <xf numFmtId="0" fontId="48" fillId="0" borderId="25" xfId="0" applyFont="1" applyBorder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52" fillId="0" borderId="10" xfId="0" applyFont="1" applyBorder="1" applyAlignment="1">
      <alignment vertical="center"/>
    </xf>
    <xf numFmtId="0" fontId="46" fillId="0" borderId="10" xfId="0" applyFont="1" applyBorder="1" applyAlignment="1">
      <alignment vertical="center"/>
    </xf>
    <xf numFmtId="0" fontId="47" fillId="0" borderId="0" xfId="0" applyFont="1" applyAlignment="1">
      <alignment vertical="top"/>
    </xf>
    <xf numFmtId="49" fontId="47" fillId="0" borderId="0" xfId="0" applyNumberFormat="1" applyFont="1" applyAlignment="1">
      <alignment horizontal="left" vertical="center"/>
    </xf>
    <xf numFmtId="0" fontId="0" fillId="0" borderId="10" xfId="0" applyBorder="1" applyAlignment="1">
      <alignment vertical="top"/>
    </xf>
    <xf numFmtId="0" fontId="46" fillId="0" borderId="10" xfId="0" applyFont="1" applyBorder="1" applyAlignment="1">
      <alignment horizontal="left"/>
    </xf>
    <xf numFmtId="0" fontId="52" fillId="0" borderId="10" xfId="0" applyFont="1" applyBorder="1"/>
    <xf numFmtId="0" fontId="44" fillId="0" borderId="3" xfId="0" applyFont="1" applyBorder="1" applyAlignment="1">
      <alignment vertical="top"/>
    </xf>
    <xf numFmtId="0" fontId="44" fillId="0" borderId="24" xfId="0" applyFont="1" applyBorder="1" applyAlignment="1">
      <alignment vertical="top"/>
    </xf>
    <xf numFmtId="0" fontId="44" fillId="0" borderId="9" xfId="0" applyFont="1" applyBorder="1" applyAlignment="1">
      <alignment vertical="top"/>
    </xf>
    <xf numFmtId="0" fontId="44" fillId="0" borderId="10" xfId="0" applyFont="1" applyBorder="1" applyAlignment="1">
      <alignment vertical="top"/>
    </xf>
    <xf numFmtId="0" fontId="44" fillId="0" borderId="25" xfId="0" applyFont="1" applyBorder="1" applyAlignment="1">
      <alignment vertical="top"/>
    </xf>
    <xf numFmtId="0" fontId="41" fillId="0" borderId="26" xfId="0" applyFont="1" applyBorder="1" applyAlignment="1">
      <alignment vertical="center"/>
    </xf>
    <xf numFmtId="0" fontId="14" fillId="0" borderId="26" xfId="0" applyFont="1" applyBorder="1" applyAlignment="1">
      <alignment horizontal="left" vertical="center"/>
    </xf>
    <xf numFmtId="0" fontId="42" fillId="0" borderId="26" xfId="0" applyFont="1" applyBorder="1" applyAlignment="1">
      <alignment vertical="center"/>
    </xf>
    <xf numFmtId="0" fontId="42" fillId="0" borderId="26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center" vertical="center"/>
    </xf>
    <xf numFmtId="168" fontId="41" fillId="0" borderId="26" xfId="0" applyNumberFormat="1" applyFont="1" applyBorder="1" applyAlignment="1">
      <alignment horizontal="right" vertical="center"/>
    </xf>
    <xf numFmtId="0" fontId="41" fillId="6" borderId="26" xfId="0" applyFont="1" applyFill="1" applyBorder="1" applyAlignment="1" applyProtection="1">
      <alignment vertical="center"/>
      <protection locked="0"/>
    </xf>
    <xf numFmtId="2" fontId="41" fillId="0" borderId="26" xfId="0" applyNumberFormat="1" applyFont="1" applyBorder="1" applyAlignment="1">
      <alignment vertical="center"/>
    </xf>
    <xf numFmtId="0" fontId="41" fillId="0" borderId="27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right" vertical="center"/>
    </xf>
    <xf numFmtId="4" fontId="15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4" borderId="7" xfId="0" applyFont="1" applyFill="1" applyBorder="1" applyAlignment="1">
      <alignment horizontal="left" vertical="center"/>
    </xf>
    <xf numFmtId="4" fontId="11" fillId="4" borderId="8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4" fontId="9" fillId="0" borderId="5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7" fillId="0" borderId="0" xfId="0" applyFont="1" applyAlignment="1">
      <alignment horizontal="left" vertical="top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 wrapText="1"/>
    </xf>
    <xf numFmtId="0" fontId="46" fillId="0" borderId="10" xfId="0" applyFont="1" applyBorder="1" applyAlignment="1">
      <alignment horizontal="left"/>
    </xf>
    <xf numFmtId="0" fontId="47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left" vertical="center" wrapText="1"/>
    </xf>
    <xf numFmtId="0" fontId="46" fillId="0" borderId="10" xfId="0" applyFont="1" applyBorder="1" applyAlignment="1">
      <alignment horizontal="left" wrapText="1"/>
    </xf>
    <xf numFmtId="0" fontId="50" fillId="0" borderId="0" xfId="0" applyFont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A8"/>
      <rgbColor rgb="FF808000"/>
      <rgbColor rgb="FF800080"/>
      <rgbColor rgb="FF008080"/>
      <rgbColor rgb="FFC0C0C0"/>
      <rgbColor rgb="FF979797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D7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4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6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7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8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9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283680</xdr:colOff>
      <xdr:row>1</xdr:row>
      <xdr:rowOff>120960</xdr:rowOff>
    </xdr:to>
    <xdr:pic>
      <xdr:nvPicPr>
        <xdr:cNvPr id="10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3680" cy="28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mpd="sng" algn="ctr">
          <a:prstDash val="solid"/>
        </a:ln>
        <a:ln w="25400" cmpd="sng" algn="ctr">
          <a:prstDash val="solid"/>
        </a:ln>
        <a:ln w="38100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53943211" TargetMode="External"/><Relationship Id="rId13" Type="http://schemas.openxmlformats.org/officeDocument/2006/relationships/hyperlink" Target="https://podminky.urs.cz/item/CS_URS_2026_01/764121401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https://podminky.urs.cz/item/CS_URS_2026_01/162751119" TargetMode="External"/><Relationship Id="rId7" Type="http://schemas.openxmlformats.org/officeDocument/2006/relationships/hyperlink" Target="https://podminky.urs.cz/item/CS_URS_2026_01/279361821" TargetMode="External"/><Relationship Id="rId12" Type="http://schemas.openxmlformats.org/officeDocument/2006/relationships/hyperlink" Target="https://podminky.urs.cz/item/CS_URS_2026_01/99876210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podminky.urs.cz/item/CS_URS_2026_01/162751117" TargetMode="External"/><Relationship Id="rId16" Type="http://schemas.openxmlformats.org/officeDocument/2006/relationships/hyperlink" Target="https://podminky.urs.cz/item/CS_URS_2026_01/998766102" TargetMode="External"/><Relationship Id="rId1" Type="http://schemas.openxmlformats.org/officeDocument/2006/relationships/hyperlink" Target="https://podminky.urs.cz/item/CS_URS_2026_01/133212811" TargetMode="External"/><Relationship Id="rId6" Type="http://schemas.openxmlformats.org/officeDocument/2006/relationships/hyperlink" Target="https://podminky.urs.cz/item/CS_URS_2026_01/275321511" TargetMode="External"/><Relationship Id="rId11" Type="http://schemas.openxmlformats.org/officeDocument/2006/relationships/hyperlink" Target="https://podminky.urs.cz/item/CS_URS_2026_01/762395000" TargetMode="External"/><Relationship Id="rId5" Type="http://schemas.openxmlformats.org/officeDocument/2006/relationships/hyperlink" Target="https://podminky.urs.cz/item/CS_URS_2026_01/171201231" TargetMode="External"/><Relationship Id="rId15" Type="http://schemas.openxmlformats.org/officeDocument/2006/relationships/hyperlink" Target="https://podminky.urs.cz/item/CS_URS_2026_01/998764101" TargetMode="External"/><Relationship Id="rId10" Type="http://schemas.openxmlformats.org/officeDocument/2006/relationships/hyperlink" Target="https://podminky.urs.cz/item/CS_URS_2026_01/762341047" TargetMode="External"/><Relationship Id="rId4" Type="http://schemas.openxmlformats.org/officeDocument/2006/relationships/hyperlink" Target="https://podminky.urs.cz/item/CS_URS_2026_01/171201201" TargetMode="External"/><Relationship Id="rId9" Type="http://schemas.openxmlformats.org/officeDocument/2006/relationships/hyperlink" Target="https://podminky.urs.cz/item/CS_URS_2026_01/998012021" TargetMode="External"/><Relationship Id="rId14" Type="http://schemas.openxmlformats.org/officeDocument/2006/relationships/hyperlink" Target="https://podminky.urs.cz/item/CS_URS_2026_01/7641214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podminky.urs.cz/item/CS_URS_2026_01/99876610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81951112" TargetMode="External"/><Relationship Id="rId13" Type="http://schemas.openxmlformats.org/officeDocument/2006/relationships/hyperlink" Target="https://podminky.urs.cz/item/CS_URS_2026_01/564710111" TargetMode="External"/><Relationship Id="rId18" Type="http://schemas.openxmlformats.org/officeDocument/2006/relationships/hyperlink" Target="https://podminky.urs.cz/item/CS_URS_2026_01/596212210" TargetMode="External"/><Relationship Id="rId3" Type="http://schemas.openxmlformats.org/officeDocument/2006/relationships/hyperlink" Target="https://podminky.urs.cz/item/CS_URS_2026_01/162751117" TargetMode="External"/><Relationship Id="rId7" Type="http://schemas.openxmlformats.org/officeDocument/2006/relationships/hyperlink" Target="https://podminky.urs.cz/item/CS_URS_2026_01/181351103" TargetMode="External"/><Relationship Id="rId12" Type="http://schemas.openxmlformats.org/officeDocument/2006/relationships/hyperlink" Target="https://podminky.urs.cz/item/CS_URS_2026_01/451579777" TargetMode="External"/><Relationship Id="rId17" Type="http://schemas.openxmlformats.org/officeDocument/2006/relationships/hyperlink" Target="https://podminky.urs.cz/item/CS_URS_2026_01/564751111" TargetMode="External"/><Relationship Id="rId2" Type="http://schemas.openxmlformats.org/officeDocument/2006/relationships/hyperlink" Target="https://podminky.urs.cz/item/CS_URS_2026_01/122251104" TargetMode="External"/><Relationship Id="rId16" Type="http://schemas.openxmlformats.org/officeDocument/2006/relationships/hyperlink" Target="https://podminky.urs.cz/item/CS_URS_2026_01/564710111" TargetMode="External"/><Relationship Id="rId20" Type="http://schemas.openxmlformats.org/officeDocument/2006/relationships/drawing" Target="../drawings/drawing4.xml"/><Relationship Id="rId1" Type="http://schemas.openxmlformats.org/officeDocument/2006/relationships/hyperlink" Target="https://podminky.urs.cz/item/CS_URS_2026_01/121151113" TargetMode="External"/><Relationship Id="rId6" Type="http://schemas.openxmlformats.org/officeDocument/2006/relationships/hyperlink" Target="https://podminky.urs.cz/item/CS_URS_2026_01/171201231" TargetMode="External"/><Relationship Id="rId11" Type="http://schemas.openxmlformats.org/officeDocument/2006/relationships/hyperlink" Target="https://podminky.urs.cz/item/CS_URS_2026_01/599432111" TargetMode="External"/><Relationship Id="rId5" Type="http://schemas.openxmlformats.org/officeDocument/2006/relationships/hyperlink" Target="https://podminky.urs.cz/item/CS_URS_2026_01/171201201" TargetMode="External"/><Relationship Id="rId15" Type="http://schemas.openxmlformats.org/officeDocument/2006/relationships/hyperlink" Target="https://podminky.urs.cz/item/CS_URS_2026_01/591411111" TargetMode="External"/><Relationship Id="rId10" Type="http://schemas.openxmlformats.org/officeDocument/2006/relationships/hyperlink" Target="https://podminky.urs.cz/item/CS_URS_2026_01/564751111" TargetMode="External"/><Relationship Id="rId19" Type="http://schemas.openxmlformats.org/officeDocument/2006/relationships/hyperlink" Target="https://podminky.urs.cz/item/CS_URS_2026_01/998223011" TargetMode="External"/><Relationship Id="rId4" Type="http://schemas.openxmlformats.org/officeDocument/2006/relationships/hyperlink" Target="https://podminky.urs.cz/item/CS_URS_2026_01/162751119" TargetMode="External"/><Relationship Id="rId9" Type="http://schemas.openxmlformats.org/officeDocument/2006/relationships/hyperlink" Target="https://podminky.urs.cz/item/CS_URS_2026_01/564710111" TargetMode="External"/><Relationship Id="rId14" Type="http://schemas.openxmlformats.org/officeDocument/2006/relationships/hyperlink" Target="https://podminky.urs.cz/item/CS_URS_2026_01/56475111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997221569" TargetMode="External"/><Relationship Id="rId13" Type="http://schemas.openxmlformats.org/officeDocument/2006/relationships/hyperlink" Target="https://podminky.urs.cz/item/CS_URS_2026_01/997221625" TargetMode="External"/><Relationship Id="rId3" Type="http://schemas.openxmlformats.org/officeDocument/2006/relationships/hyperlink" Target="https://podminky.urs.cz/item/CS_URS_2026_01/113107222" TargetMode="External"/><Relationship Id="rId7" Type="http://schemas.openxmlformats.org/officeDocument/2006/relationships/hyperlink" Target="https://podminky.urs.cz/item/CS_URS_2026_01/997221561" TargetMode="External"/><Relationship Id="rId12" Type="http://schemas.openxmlformats.org/officeDocument/2006/relationships/hyperlink" Target="https://podminky.urs.cz/item/CS_URS_2026_01/997221612" TargetMode="External"/><Relationship Id="rId2" Type="http://schemas.openxmlformats.org/officeDocument/2006/relationships/hyperlink" Target="https://podminky.urs.cz/item/CS_URS_2026_01/113106192" TargetMode="External"/><Relationship Id="rId16" Type="http://schemas.openxmlformats.org/officeDocument/2006/relationships/drawing" Target="../drawings/drawing5.xml"/><Relationship Id="rId1" Type="http://schemas.openxmlformats.org/officeDocument/2006/relationships/hyperlink" Target="https://podminky.urs.cz/item/CS_URS_2026_01/113106144" TargetMode="External"/><Relationship Id="rId6" Type="http://schemas.openxmlformats.org/officeDocument/2006/relationships/hyperlink" Target="https://podminky.urs.cz/item/CS_URS_2026_01/997221559" TargetMode="External"/><Relationship Id="rId11" Type="http://schemas.openxmlformats.org/officeDocument/2006/relationships/hyperlink" Target="https://podminky.urs.cz/item/CS_URS_2026_01/997221611" TargetMode="External"/><Relationship Id="rId5" Type="http://schemas.openxmlformats.org/officeDocument/2006/relationships/hyperlink" Target="https://podminky.urs.cz/item/CS_URS_2026_01/997221551" TargetMode="External"/><Relationship Id="rId15" Type="http://schemas.openxmlformats.org/officeDocument/2006/relationships/hyperlink" Target="https://podminky.urs.cz/item/CS_URS_2026_01/997221873" TargetMode="External"/><Relationship Id="rId10" Type="http://schemas.openxmlformats.org/officeDocument/2006/relationships/hyperlink" Target="https://podminky.urs.cz/item/CS_URS_2026_01/997221579" TargetMode="External"/><Relationship Id="rId4" Type="http://schemas.openxmlformats.org/officeDocument/2006/relationships/hyperlink" Target="https://podminky.urs.cz/item/CS_URS_2026_01/113201111" TargetMode="External"/><Relationship Id="rId9" Type="http://schemas.openxmlformats.org/officeDocument/2006/relationships/hyperlink" Target="https://podminky.urs.cz/item/CS_URS_2026_01/997221571" TargetMode="External"/><Relationship Id="rId14" Type="http://schemas.openxmlformats.org/officeDocument/2006/relationships/hyperlink" Target="https://podminky.urs.cz/item/CS_URS_2026_01/99722186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6_01/452351111" TargetMode="External"/><Relationship Id="rId21" Type="http://schemas.openxmlformats.org/officeDocument/2006/relationships/hyperlink" Target="https://podminky.urs.cz/item/CS_URS_2026_01/211561111" TargetMode="External"/><Relationship Id="rId42" Type="http://schemas.openxmlformats.org/officeDocument/2006/relationships/hyperlink" Target="https://podminky.urs.cz/item/CS_URS_2026_01/894412411" TargetMode="External"/><Relationship Id="rId47" Type="http://schemas.openxmlformats.org/officeDocument/2006/relationships/hyperlink" Target="https://podminky.urs.cz/item/CS_URS_2026_01/899722113" TargetMode="External"/><Relationship Id="rId63" Type="http://schemas.openxmlformats.org/officeDocument/2006/relationships/hyperlink" Target="https://podminky.urs.cz/item/CS_URS_2026_01/721174025" TargetMode="External"/><Relationship Id="rId68" Type="http://schemas.openxmlformats.org/officeDocument/2006/relationships/hyperlink" Target="https://podminky.urs.cz/item/CS_URS_2026_01/721194104" TargetMode="External"/><Relationship Id="rId84" Type="http://schemas.openxmlformats.org/officeDocument/2006/relationships/hyperlink" Target="https://podminky.urs.cz/item/CS_URS_2026_01/722232063" TargetMode="External"/><Relationship Id="rId89" Type="http://schemas.openxmlformats.org/officeDocument/2006/relationships/hyperlink" Target="https://podminky.urs.cz/item/CS_URS_2026_01/725813111" TargetMode="External"/><Relationship Id="rId16" Type="http://schemas.openxmlformats.org/officeDocument/2006/relationships/hyperlink" Target="https://podminky.urs.cz/item/CS_URS_2026_01/167151111" TargetMode="External"/><Relationship Id="rId11" Type="http://schemas.openxmlformats.org/officeDocument/2006/relationships/hyperlink" Target="https://podminky.urs.cz/item/CS_URS_2026_01/151101111" TargetMode="External"/><Relationship Id="rId32" Type="http://schemas.openxmlformats.org/officeDocument/2006/relationships/hyperlink" Target="https://podminky.urs.cz/item/CS_URS_2026_01/877161201" TargetMode="External"/><Relationship Id="rId37" Type="http://schemas.openxmlformats.org/officeDocument/2006/relationships/hyperlink" Target="https://podminky.urs.cz/item/CS_URS_2026_01/892241111" TargetMode="External"/><Relationship Id="rId53" Type="http://schemas.openxmlformats.org/officeDocument/2006/relationships/hyperlink" Target="https://podminky.urs.cz/item/CS_URS_2026_01/997013813" TargetMode="External"/><Relationship Id="rId58" Type="http://schemas.openxmlformats.org/officeDocument/2006/relationships/hyperlink" Target="https://podminky.urs.cz/item/CS_URS_2026_01/997221611" TargetMode="External"/><Relationship Id="rId74" Type="http://schemas.openxmlformats.org/officeDocument/2006/relationships/hyperlink" Target="https://podminky.urs.cz/item/CS_URS_2026_01/998721101" TargetMode="External"/><Relationship Id="rId79" Type="http://schemas.openxmlformats.org/officeDocument/2006/relationships/hyperlink" Target="https://podminky.urs.cz/item/CS_URS_2026_01/722181231" TargetMode="External"/><Relationship Id="rId5" Type="http://schemas.openxmlformats.org/officeDocument/2006/relationships/hyperlink" Target="https://podminky.urs.cz/item/CS_URS_2026_01/131251100" TargetMode="External"/><Relationship Id="rId90" Type="http://schemas.openxmlformats.org/officeDocument/2006/relationships/hyperlink" Target="https://podminky.urs.cz/item/CS_URS_2026_01/725813112" TargetMode="External"/><Relationship Id="rId14" Type="http://schemas.openxmlformats.org/officeDocument/2006/relationships/hyperlink" Target="https://podminky.urs.cz/item/CS_URS_2026_01/162751117" TargetMode="External"/><Relationship Id="rId22" Type="http://schemas.openxmlformats.org/officeDocument/2006/relationships/hyperlink" Target="https://podminky.urs.cz/item/CS_URS_2026_01/211971122" TargetMode="External"/><Relationship Id="rId27" Type="http://schemas.openxmlformats.org/officeDocument/2006/relationships/hyperlink" Target="https://podminky.urs.cz/item/CS_URS_2026_01/564710111" TargetMode="External"/><Relationship Id="rId30" Type="http://schemas.openxmlformats.org/officeDocument/2006/relationships/hyperlink" Target="https://podminky.urs.cz/item/CS_URS_2026_01/871161141" TargetMode="External"/><Relationship Id="rId35" Type="http://schemas.openxmlformats.org/officeDocument/2006/relationships/hyperlink" Target="https://podminky.urs.cz/item/CS_URS_2026_01/879230191" TargetMode="External"/><Relationship Id="rId43" Type="http://schemas.openxmlformats.org/officeDocument/2006/relationships/hyperlink" Target="https://podminky.urs.cz/item/CS_URS_2026_01/894414111" TargetMode="External"/><Relationship Id="rId48" Type="http://schemas.openxmlformats.org/officeDocument/2006/relationships/hyperlink" Target="https://podminky.urs.cz/item/CS_URS_2026_01/935932111" TargetMode="External"/><Relationship Id="rId56" Type="http://schemas.openxmlformats.org/officeDocument/2006/relationships/hyperlink" Target="https://podminky.urs.cz/item/CS_URS_2026_01/997221561" TargetMode="External"/><Relationship Id="rId64" Type="http://schemas.openxmlformats.org/officeDocument/2006/relationships/hyperlink" Target="https://podminky.urs.cz/item/CS_URS_2026_01/721174042" TargetMode="External"/><Relationship Id="rId69" Type="http://schemas.openxmlformats.org/officeDocument/2006/relationships/hyperlink" Target="https://podminky.urs.cz/item/CS_URS_2026_01/721194105" TargetMode="External"/><Relationship Id="rId77" Type="http://schemas.openxmlformats.org/officeDocument/2006/relationships/hyperlink" Target="https://podminky.urs.cz/item/CS_URS_2026_01/722174024" TargetMode="External"/><Relationship Id="rId8" Type="http://schemas.openxmlformats.org/officeDocument/2006/relationships/hyperlink" Target="https://podminky.urs.cz/item/CS_URS_2026_01/132254201" TargetMode="External"/><Relationship Id="rId51" Type="http://schemas.openxmlformats.org/officeDocument/2006/relationships/hyperlink" Target="https://podminky.urs.cz/item/CS_URS_2026_01/997013501" TargetMode="External"/><Relationship Id="rId72" Type="http://schemas.openxmlformats.org/officeDocument/2006/relationships/hyperlink" Target="https://podminky.urs.cz/item/CS_URS_2026_01/721273153" TargetMode="External"/><Relationship Id="rId80" Type="http://schemas.openxmlformats.org/officeDocument/2006/relationships/hyperlink" Target="https://podminky.urs.cz/item/CS_URS_2026_01/722181232" TargetMode="External"/><Relationship Id="rId85" Type="http://schemas.openxmlformats.org/officeDocument/2006/relationships/hyperlink" Target="https://podminky.urs.cz/item/CS_URS_2026_01/722270102" TargetMode="External"/><Relationship Id="rId3" Type="http://schemas.openxmlformats.org/officeDocument/2006/relationships/hyperlink" Target="https://podminky.urs.cz/item/CS_URS_2026_01/119001405" TargetMode="External"/><Relationship Id="rId12" Type="http://schemas.openxmlformats.org/officeDocument/2006/relationships/hyperlink" Target="https://podminky.urs.cz/item/CS_URS_2026_01/151101112" TargetMode="External"/><Relationship Id="rId17" Type="http://schemas.openxmlformats.org/officeDocument/2006/relationships/hyperlink" Target="https://podminky.urs.cz/item/CS_URS_2026_01/171201201" TargetMode="External"/><Relationship Id="rId25" Type="http://schemas.openxmlformats.org/officeDocument/2006/relationships/hyperlink" Target="https://podminky.urs.cz/item/CS_URS_2026_01/452311151" TargetMode="External"/><Relationship Id="rId33" Type="http://schemas.openxmlformats.org/officeDocument/2006/relationships/hyperlink" Target="https://podminky.urs.cz/item/CS_URS_2026_01/877161210" TargetMode="External"/><Relationship Id="rId38" Type="http://schemas.openxmlformats.org/officeDocument/2006/relationships/hyperlink" Target="https://podminky.urs.cz/item/CS_URS_2026_01/892271111" TargetMode="External"/><Relationship Id="rId46" Type="http://schemas.openxmlformats.org/officeDocument/2006/relationships/hyperlink" Target="https://podminky.urs.cz/item/CS_URS_2026_01/899721111" TargetMode="External"/><Relationship Id="rId59" Type="http://schemas.openxmlformats.org/officeDocument/2006/relationships/hyperlink" Target="https://podminky.urs.cz/item/CS_URS_2026_01/997221861" TargetMode="External"/><Relationship Id="rId67" Type="http://schemas.openxmlformats.org/officeDocument/2006/relationships/hyperlink" Target="https://podminky.urs.cz/item/CS_URS_2026_01/721174063" TargetMode="External"/><Relationship Id="rId20" Type="http://schemas.openxmlformats.org/officeDocument/2006/relationships/hyperlink" Target="https://podminky.urs.cz/item/CS_URS_2026_01/175151101" TargetMode="External"/><Relationship Id="rId41" Type="http://schemas.openxmlformats.org/officeDocument/2006/relationships/hyperlink" Target="https://podminky.urs.cz/item/CS_URS_2026_01/894411311" TargetMode="External"/><Relationship Id="rId54" Type="http://schemas.openxmlformats.org/officeDocument/2006/relationships/hyperlink" Target="https://podminky.urs.cz/item/CS_URS_2026_01/997221551" TargetMode="External"/><Relationship Id="rId62" Type="http://schemas.openxmlformats.org/officeDocument/2006/relationships/hyperlink" Target="https://podminky.urs.cz/item/CS_URS_2026_01/721173402" TargetMode="External"/><Relationship Id="rId70" Type="http://schemas.openxmlformats.org/officeDocument/2006/relationships/hyperlink" Target="https://podminky.urs.cz/item/CS_URS_2026_01/721194109" TargetMode="External"/><Relationship Id="rId75" Type="http://schemas.openxmlformats.org/officeDocument/2006/relationships/hyperlink" Target="https://podminky.urs.cz/item/CS_URS_2026_01/722174022" TargetMode="External"/><Relationship Id="rId83" Type="http://schemas.openxmlformats.org/officeDocument/2006/relationships/hyperlink" Target="https://podminky.urs.cz/item/CS_URS_2026_01/722190401" TargetMode="External"/><Relationship Id="rId88" Type="http://schemas.openxmlformats.org/officeDocument/2006/relationships/hyperlink" Target="https://podminky.urs.cz/item/CS_URS_2026_01/998722101" TargetMode="External"/><Relationship Id="rId91" Type="http://schemas.openxmlformats.org/officeDocument/2006/relationships/hyperlink" Target="https://podminky.urs.cz/item/CS_URS_2026_01/998725101" TargetMode="External"/><Relationship Id="rId1" Type="http://schemas.openxmlformats.org/officeDocument/2006/relationships/hyperlink" Target="https://podminky.urs.cz/item/CS_URS_2026_01/113106123" TargetMode="External"/><Relationship Id="rId6" Type="http://schemas.openxmlformats.org/officeDocument/2006/relationships/hyperlink" Target="https://podminky.urs.cz/item/CS_URS_2026_01/132251101" TargetMode="External"/><Relationship Id="rId15" Type="http://schemas.openxmlformats.org/officeDocument/2006/relationships/hyperlink" Target="https://podminky.urs.cz/item/CS_URS_2026_01/162751119" TargetMode="External"/><Relationship Id="rId23" Type="http://schemas.openxmlformats.org/officeDocument/2006/relationships/hyperlink" Target="https://podminky.urs.cz/item/CS_URS_2026_01/212572121" TargetMode="External"/><Relationship Id="rId28" Type="http://schemas.openxmlformats.org/officeDocument/2006/relationships/hyperlink" Target="https://podminky.urs.cz/item/CS_URS_2026_01/564751111" TargetMode="External"/><Relationship Id="rId36" Type="http://schemas.openxmlformats.org/officeDocument/2006/relationships/hyperlink" Target="https://podminky.urs.cz/item/CS_URS_2026_01/892233122" TargetMode="External"/><Relationship Id="rId49" Type="http://schemas.openxmlformats.org/officeDocument/2006/relationships/hyperlink" Target="https://podminky.urs.cz/item/CS_URS_2026_01/966008221" TargetMode="External"/><Relationship Id="rId57" Type="http://schemas.openxmlformats.org/officeDocument/2006/relationships/hyperlink" Target="https://podminky.urs.cz/item/CS_URS_2026_01/997221569" TargetMode="External"/><Relationship Id="rId10" Type="http://schemas.openxmlformats.org/officeDocument/2006/relationships/hyperlink" Target="https://podminky.urs.cz/item/CS_URS_2026_01/151101102" TargetMode="External"/><Relationship Id="rId31" Type="http://schemas.openxmlformats.org/officeDocument/2006/relationships/hyperlink" Target="https://podminky.urs.cz/item/CS_URS_2026_01/871211811" TargetMode="External"/><Relationship Id="rId44" Type="http://schemas.openxmlformats.org/officeDocument/2006/relationships/hyperlink" Target="https://podminky.urs.cz/item/CS_URS_2026_01/894811235" TargetMode="External"/><Relationship Id="rId52" Type="http://schemas.openxmlformats.org/officeDocument/2006/relationships/hyperlink" Target="https://podminky.urs.cz/item/CS_URS_2026_01/997013509" TargetMode="External"/><Relationship Id="rId60" Type="http://schemas.openxmlformats.org/officeDocument/2006/relationships/hyperlink" Target="https://podminky.urs.cz/item/CS_URS_2026_01/997221873" TargetMode="External"/><Relationship Id="rId65" Type="http://schemas.openxmlformats.org/officeDocument/2006/relationships/hyperlink" Target="https://podminky.urs.cz/item/CS_URS_2026_01/721174043" TargetMode="External"/><Relationship Id="rId73" Type="http://schemas.openxmlformats.org/officeDocument/2006/relationships/hyperlink" Target="https://podminky.urs.cz/item/CS_URS_2026_01/721290111" TargetMode="External"/><Relationship Id="rId78" Type="http://schemas.openxmlformats.org/officeDocument/2006/relationships/hyperlink" Target="https://podminky.urs.cz/item/CS_URS_2026_01/722179191" TargetMode="External"/><Relationship Id="rId81" Type="http://schemas.openxmlformats.org/officeDocument/2006/relationships/hyperlink" Target="https://podminky.urs.cz/item/CS_URS_2026_01/722181241" TargetMode="External"/><Relationship Id="rId86" Type="http://schemas.openxmlformats.org/officeDocument/2006/relationships/hyperlink" Target="https://podminky.urs.cz/item/CS_URS_2026_01/722290226" TargetMode="External"/><Relationship Id="rId4" Type="http://schemas.openxmlformats.org/officeDocument/2006/relationships/hyperlink" Target="https://podminky.urs.cz/item/CS_URS_2026_01/119001421" TargetMode="External"/><Relationship Id="rId9" Type="http://schemas.openxmlformats.org/officeDocument/2006/relationships/hyperlink" Target="https://podminky.urs.cz/item/CS_URS_2026_01/151101101" TargetMode="External"/><Relationship Id="rId13" Type="http://schemas.openxmlformats.org/officeDocument/2006/relationships/hyperlink" Target="https://podminky.urs.cz/item/CS_URS_2026_01/162251102" TargetMode="External"/><Relationship Id="rId18" Type="http://schemas.openxmlformats.org/officeDocument/2006/relationships/hyperlink" Target="https://podminky.urs.cz/item/CS_URS_2026_01/171201231" TargetMode="External"/><Relationship Id="rId39" Type="http://schemas.openxmlformats.org/officeDocument/2006/relationships/hyperlink" Target="https://podminky.urs.cz/item/CS_URS_2026_01/892351111" TargetMode="External"/><Relationship Id="rId34" Type="http://schemas.openxmlformats.org/officeDocument/2006/relationships/hyperlink" Target="https://podminky.urs.cz/item/CS_URS_2026_01/877161213" TargetMode="External"/><Relationship Id="rId50" Type="http://schemas.openxmlformats.org/officeDocument/2006/relationships/hyperlink" Target="https://podminky.urs.cz/item/CS_URS_2026_01/997013111" TargetMode="External"/><Relationship Id="rId55" Type="http://schemas.openxmlformats.org/officeDocument/2006/relationships/hyperlink" Target="https://podminky.urs.cz/item/CS_URS_2026_01/997221559" TargetMode="External"/><Relationship Id="rId76" Type="http://schemas.openxmlformats.org/officeDocument/2006/relationships/hyperlink" Target="https://podminky.urs.cz/item/CS_URS_2026_01/722174023" TargetMode="External"/><Relationship Id="rId7" Type="http://schemas.openxmlformats.org/officeDocument/2006/relationships/hyperlink" Target="https://podminky.urs.cz/item/CS_URS_2026_01/132254103" TargetMode="External"/><Relationship Id="rId71" Type="http://schemas.openxmlformats.org/officeDocument/2006/relationships/hyperlink" Target="https://podminky.urs.cz/item/CS_URS_2026_01/721242115" TargetMode="External"/><Relationship Id="rId92" Type="http://schemas.openxmlformats.org/officeDocument/2006/relationships/drawing" Target="../drawings/drawing8.xml"/><Relationship Id="rId2" Type="http://schemas.openxmlformats.org/officeDocument/2006/relationships/hyperlink" Target="https://podminky.urs.cz/item/CS_URS_2026_01/113107122" TargetMode="External"/><Relationship Id="rId29" Type="http://schemas.openxmlformats.org/officeDocument/2006/relationships/hyperlink" Target="https://podminky.urs.cz/item/CS_URS_2026_01/596212210" TargetMode="External"/><Relationship Id="rId24" Type="http://schemas.openxmlformats.org/officeDocument/2006/relationships/hyperlink" Target="https://podminky.urs.cz/item/CS_URS_2026_01/451573111" TargetMode="External"/><Relationship Id="rId40" Type="http://schemas.openxmlformats.org/officeDocument/2006/relationships/hyperlink" Target="https://podminky.urs.cz/item/CS_URS_2026_01/892372111" TargetMode="External"/><Relationship Id="rId45" Type="http://schemas.openxmlformats.org/officeDocument/2006/relationships/hyperlink" Target="https://podminky.urs.cz/item/CS_URS_2026_01/899103112" TargetMode="External"/><Relationship Id="rId66" Type="http://schemas.openxmlformats.org/officeDocument/2006/relationships/hyperlink" Target="https://podminky.urs.cz/item/CS_URS_2026_01/721174045" TargetMode="External"/><Relationship Id="rId87" Type="http://schemas.openxmlformats.org/officeDocument/2006/relationships/hyperlink" Target="https://podminky.urs.cz/item/CS_URS_2026_01/722290234" TargetMode="External"/><Relationship Id="rId61" Type="http://schemas.openxmlformats.org/officeDocument/2006/relationships/hyperlink" Target="https://podminky.urs.cz/item/CS_URS_2026_01/998276101" TargetMode="External"/><Relationship Id="rId82" Type="http://schemas.openxmlformats.org/officeDocument/2006/relationships/hyperlink" Target="https://podminky.urs.cz/item/CS_URS_2026_01/722181242" TargetMode="External"/><Relationship Id="rId19" Type="http://schemas.openxmlformats.org/officeDocument/2006/relationships/hyperlink" Target="https://podminky.urs.cz/item/CS_URS_2026_01/17410110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5"/>
  <sheetViews>
    <sheetView showGridLines="0" tabSelected="1" topLeftCell="A23" zoomScale="140" zoomScaleNormal="140" workbookViewId="0"/>
  </sheetViews>
  <sheetFormatPr defaultColWidth="8.42578125"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 customWidth="1"/>
  </cols>
  <sheetData>
    <row r="1" spans="1:74">
      <c r="A1" s="6" t="s">
        <v>0</v>
      </c>
      <c r="AZ1" s="6" t="s">
        <v>1</v>
      </c>
      <c r="BA1" s="6" t="s">
        <v>2</v>
      </c>
      <c r="BB1" s="6"/>
      <c r="BT1" s="6" t="s">
        <v>3</v>
      </c>
      <c r="BU1" s="6" t="s">
        <v>3</v>
      </c>
      <c r="BV1" s="6" t="s">
        <v>4</v>
      </c>
    </row>
    <row r="2" spans="1:74" ht="36.9" customHeight="1">
      <c r="AR2" s="280" t="s">
        <v>5</v>
      </c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S2" s="7" t="s">
        <v>6</v>
      </c>
      <c r="BT2" s="7" t="s">
        <v>7</v>
      </c>
    </row>
    <row r="3" spans="1:74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10"/>
      <c r="BS3" s="7" t="s">
        <v>6</v>
      </c>
      <c r="BT3" s="7" t="s">
        <v>8</v>
      </c>
    </row>
    <row r="4" spans="1:74" ht="24.9" customHeight="1">
      <c r="B4" s="10"/>
      <c r="D4" s="11" t="s">
        <v>9</v>
      </c>
      <c r="AR4" s="10"/>
      <c r="AS4" s="12" t="s">
        <v>10</v>
      </c>
      <c r="BE4" s="13" t="s">
        <v>11</v>
      </c>
      <c r="BS4" s="7" t="s">
        <v>12</v>
      </c>
    </row>
    <row r="5" spans="1:74" ht="12" customHeight="1">
      <c r="B5" s="10"/>
      <c r="D5" s="14" t="s">
        <v>13</v>
      </c>
      <c r="K5" s="297" t="s">
        <v>14</v>
      </c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R5" s="10"/>
      <c r="BE5" s="298" t="s">
        <v>15</v>
      </c>
      <c r="BS5" s="7" t="s">
        <v>6</v>
      </c>
    </row>
    <row r="6" spans="1:74" ht="36.9" customHeight="1">
      <c r="B6" s="10"/>
      <c r="D6" s="15" t="s">
        <v>16</v>
      </c>
      <c r="K6" s="299" t="s">
        <v>17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R6" s="10"/>
      <c r="BE6" s="298"/>
      <c r="BS6" s="7" t="s">
        <v>6</v>
      </c>
    </row>
    <row r="7" spans="1:74" ht="12" customHeight="1">
      <c r="B7" s="10"/>
      <c r="D7" s="16" t="s">
        <v>18</v>
      </c>
      <c r="K7" s="5"/>
      <c r="AK7" s="16" t="s">
        <v>19</v>
      </c>
      <c r="AN7" s="5" t="s">
        <v>20</v>
      </c>
      <c r="AR7" s="10"/>
      <c r="BE7" s="298"/>
      <c r="BS7" s="7" t="s">
        <v>6</v>
      </c>
    </row>
    <row r="8" spans="1:74" ht="12" customHeight="1">
      <c r="B8" s="10"/>
      <c r="D8" s="16" t="s">
        <v>21</v>
      </c>
      <c r="K8" s="5" t="s">
        <v>22</v>
      </c>
      <c r="AK8" s="16" t="s">
        <v>23</v>
      </c>
      <c r="AN8" s="17" t="s">
        <v>24</v>
      </c>
      <c r="AR8" s="10"/>
      <c r="BE8" s="298"/>
      <c r="BS8" s="7" t="s">
        <v>6</v>
      </c>
    </row>
    <row r="9" spans="1:74" ht="14.4" customHeight="1">
      <c r="B9" s="10"/>
      <c r="AR9" s="10"/>
      <c r="BE9" s="298"/>
      <c r="BS9" s="7" t="s">
        <v>6</v>
      </c>
    </row>
    <row r="10" spans="1:74" ht="12" customHeight="1">
      <c r="B10" s="10"/>
      <c r="D10" s="16" t="s">
        <v>25</v>
      </c>
      <c r="AK10" s="16" t="s">
        <v>26</v>
      </c>
      <c r="AN10" s="5"/>
      <c r="AR10" s="10"/>
      <c r="BE10" s="298"/>
      <c r="BS10" s="7" t="s">
        <v>6</v>
      </c>
    </row>
    <row r="11" spans="1:74" ht="18.600000000000001" customHeight="1">
      <c r="B11" s="10"/>
      <c r="E11" s="5" t="s">
        <v>27</v>
      </c>
      <c r="AK11" s="16" t="s">
        <v>28</v>
      </c>
      <c r="AN11" s="5"/>
      <c r="AR11" s="10"/>
      <c r="BE11" s="298"/>
      <c r="BS11" s="7" t="s">
        <v>6</v>
      </c>
    </row>
    <row r="12" spans="1:74" ht="6.9" customHeight="1">
      <c r="B12" s="10"/>
      <c r="AR12" s="10"/>
      <c r="BE12" s="298"/>
      <c r="BS12" s="7" t="s">
        <v>6</v>
      </c>
    </row>
    <row r="13" spans="1:74" ht="12" customHeight="1">
      <c r="B13" s="10"/>
      <c r="D13" s="16" t="s">
        <v>29</v>
      </c>
      <c r="AK13" s="16" t="s">
        <v>26</v>
      </c>
      <c r="AN13" s="4" t="s">
        <v>30</v>
      </c>
      <c r="AR13" s="10"/>
      <c r="BE13" s="298"/>
      <c r="BS13" s="7" t="s">
        <v>6</v>
      </c>
    </row>
    <row r="14" spans="1:74" ht="13.2">
      <c r="B14" s="10"/>
      <c r="E14" s="300" t="s">
        <v>30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16" t="s">
        <v>28</v>
      </c>
      <c r="AN14" s="4" t="s">
        <v>30</v>
      </c>
      <c r="AR14" s="10"/>
      <c r="BE14" s="298"/>
      <c r="BS14" s="7" t="s">
        <v>6</v>
      </c>
    </row>
    <row r="15" spans="1:74" ht="6.9" customHeight="1">
      <c r="B15" s="10"/>
      <c r="AR15" s="10"/>
      <c r="BE15" s="298"/>
      <c r="BS15" s="7" t="s">
        <v>3</v>
      </c>
    </row>
    <row r="16" spans="1:74" ht="12" customHeight="1">
      <c r="B16" s="10"/>
      <c r="D16" s="16" t="s">
        <v>31</v>
      </c>
      <c r="AK16" s="16" t="s">
        <v>26</v>
      </c>
      <c r="AN16" s="5"/>
      <c r="AR16" s="10"/>
      <c r="BE16" s="298"/>
      <c r="BS16" s="7" t="s">
        <v>3</v>
      </c>
    </row>
    <row r="17" spans="2:71" ht="18.600000000000001" customHeight="1">
      <c r="B17" s="10"/>
      <c r="E17" s="5" t="s">
        <v>32</v>
      </c>
      <c r="AK17" s="16" t="s">
        <v>28</v>
      </c>
      <c r="AN17" s="5"/>
      <c r="AR17" s="10"/>
      <c r="BE17" s="298"/>
      <c r="BS17" s="7" t="s">
        <v>33</v>
      </c>
    </row>
    <row r="18" spans="2:71" ht="6.9" customHeight="1">
      <c r="B18" s="10"/>
      <c r="AR18" s="10"/>
      <c r="BE18" s="298"/>
      <c r="BS18" s="7" t="s">
        <v>6</v>
      </c>
    </row>
    <row r="19" spans="2:71" ht="12" customHeight="1">
      <c r="B19" s="10"/>
      <c r="D19" s="16" t="s">
        <v>34</v>
      </c>
      <c r="AK19" s="16" t="s">
        <v>26</v>
      </c>
      <c r="AN19" s="5"/>
      <c r="AR19" s="10"/>
      <c r="BE19" s="298"/>
      <c r="BS19" s="7" t="s">
        <v>6</v>
      </c>
    </row>
    <row r="20" spans="2:71" ht="18.600000000000001" customHeight="1">
      <c r="B20" s="10"/>
      <c r="E20" s="5" t="s">
        <v>32</v>
      </c>
      <c r="AK20" s="16" t="s">
        <v>28</v>
      </c>
      <c r="AN20" s="5"/>
      <c r="AR20" s="10"/>
      <c r="BE20" s="298"/>
      <c r="BS20" s="7" t="s">
        <v>33</v>
      </c>
    </row>
    <row r="21" spans="2:71" ht="6.9" customHeight="1">
      <c r="B21" s="10"/>
      <c r="AR21" s="10"/>
      <c r="BE21" s="298"/>
    </row>
    <row r="22" spans="2:71" ht="12" customHeight="1">
      <c r="B22" s="10"/>
      <c r="D22" s="16" t="s">
        <v>35</v>
      </c>
      <c r="AR22" s="10"/>
      <c r="BE22" s="298"/>
    </row>
    <row r="23" spans="2:71" ht="47.25" customHeight="1">
      <c r="B23" s="10"/>
      <c r="E23" s="282" t="s">
        <v>36</v>
      </c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R23" s="10"/>
      <c r="BE23" s="298"/>
    </row>
    <row r="24" spans="2:71" ht="6.9" customHeight="1">
      <c r="B24" s="10"/>
      <c r="AR24" s="10"/>
      <c r="BE24" s="298"/>
    </row>
    <row r="25" spans="2:71" ht="6.9" customHeight="1">
      <c r="B25" s="10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R25" s="10"/>
      <c r="BE25" s="298"/>
    </row>
    <row r="26" spans="2:71" s="19" customFormat="1" ht="25.95" customHeight="1">
      <c r="B26" s="20"/>
      <c r="D26" s="21" t="s">
        <v>37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301">
        <f>ROUND(AG54,2)</f>
        <v>0</v>
      </c>
      <c r="AL26" s="301"/>
      <c r="AM26" s="301"/>
      <c r="AN26" s="301"/>
      <c r="AO26" s="301"/>
      <c r="AR26" s="20"/>
      <c r="BE26" s="298"/>
    </row>
    <row r="27" spans="2:71" s="19" customFormat="1" ht="6.9" customHeight="1">
      <c r="B27" s="20"/>
      <c r="AR27" s="20"/>
      <c r="BE27" s="298"/>
    </row>
    <row r="28" spans="2:71" s="19" customFormat="1" ht="13.2">
      <c r="B28" s="20"/>
      <c r="L28" s="302" t="s">
        <v>38</v>
      </c>
      <c r="M28" s="302"/>
      <c r="N28" s="302"/>
      <c r="O28" s="302"/>
      <c r="P28" s="302"/>
      <c r="W28" s="302" t="s">
        <v>39</v>
      </c>
      <c r="X28" s="302"/>
      <c r="Y28" s="302"/>
      <c r="Z28" s="302"/>
      <c r="AA28" s="302"/>
      <c r="AB28" s="302"/>
      <c r="AC28" s="302"/>
      <c r="AD28" s="302"/>
      <c r="AE28" s="302"/>
      <c r="AK28" s="302" t="s">
        <v>40</v>
      </c>
      <c r="AL28" s="302"/>
      <c r="AM28" s="302"/>
      <c r="AN28" s="302"/>
      <c r="AO28" s="302"/>
      <c r="AR28" s="20"/>
      <c r="BE28" s="298"/>
    </row>
    <row r="29" spans="2:71" s="23" customFormat="1" ht="14.4" customHeight="1">
      <c r="B29" s="24"/>
      <c r="D29" s="16" t="s">
        <v>41</v>
      </c>
      <c r="F29" s="16" t="s">
        <v>42</v>
      </c>
      <c r="L29" s="293">
        <v>0.21</v>
      </c>
      <c r="M29" s="293"/>
      <c r="N29" s="293"/>
      <c r="O29" s="293"/>
      <c r="P29" s="293"/>
      <c r="W29" s="294">
        <f>ROUND(AZ54, 2)</f>
        <v>0</v>
      </c>
      <c r="X29" s="294"/>
      <c r="Y29" s="294"/>
      <c r="Z29" s="294"/>
      <c r="AA29" s="294"/>
      <c r="AB29" s="294"/>
      <c r="AC29" s="294"/>
      <c r="AD29" s="294"/>
      <c r="AE29" s="294"/>
      <c r="AK29" s="294">
        <f>ROUND(AV54, 2)</f>
        <v>0</v>
      </c>
      <c r="AL29" s="294"/>
      <c r="AM29" s="294"/>
      <c r="AN29" s="294"/>
      <c r="AO29" s="294"/>
      <c r="AR29" s="24"/>
      <c r="BE29" s="298"/>
    </row>
    <row r="30" spans="2:71" s="23" customFormat="1" ht="14.4" customHeight="1">
      <c r="B30" s="24"/>
      <c r="F30" s="16" t="s">
        <v>43</v>
      </c>
      <c r="L30" s="293">
        <v>0.12</v>
      </c>
      <c r="M30" s="293"/>
      <c r="N30" s="293"/>
      <c r="O30" s="293"/>
      <c r="P30" s="293"/>
      <c r="W30" s="294">
        <f>ROUND(BA54, 2)</f>
        <v>0</v>
      </c>
      <c r="X30" s="294"/>
      <c r="Y30" s="294"/>
      <c r="Z30" s="294"/>
      <c r="AA30" s="294"/>
      <c r="AB30" s="294"/>
      <c r="AC30" s="294"/>
      <c r="AD30" s="294"/>
      <c r="AE30" s="294"/>
      <c r="AK30" s="294">
        <f>ROUND(AW54, 2)</f>
        <v>0</v>
      </c>
      <c r="AL30" s="294"/>
      <c r="AM30" s="294"/>
      <c r="AN30" s="294"/>
      <c r="AO30" s="294"/>
      <c r="AR30" s="24"/>
      <c r="BE30" s="298"/>
    </row>
    <row r="31" spans="2:71" s="23" customFormat="1" ht="14.4" hidden="1" customHeight="1">
      <c r="B31" s="24"/>
      <c r="F31" s="16" t="s">
        <v>44</v>
      </c>
      <c r="L31" s="293">
        <v>0.21</v>
      </c>
      <c r="M31" s="293"/>
      <c r="N31" s="293"/>
      <c r="O31" s="293"/>
      <c r="P31" s="293"/>
      <c r="W31" s="294">
        <f>ROUND(BB54, 2)</f>
        <v>0</v>
      </c>
      <c r="X31" s="294"/>
      <c r="Y31" s="294"/>
      <c r="Z31" s="294"/>
      <c r="AA31" s="294"/>
      <c r="AB31" s="294"/>
      <c r="AC31" s="294"/>
      <c r="AD31" s="294"/>
      <c r="AE31" s="294"/>
      <c r="AK31" s="294">
        <v>0</v>
      </c>
      <c r="AL31" s="294"/>
      <c r="AM31" s="294"/>
      <c r="AN31" s="294"/>
      <c r="AO31" s="294"/>
      <c r="AR31" s="24"/>
      <c r="BE31" s="298"/>
    </row>
    <row r="32" spans="2:71" s="23" customFormat="1" ht="14.4" hidden="1" customHeight="1">
      <c r="B32" s="24"/>
      <c r="F32" s="16" t="s">
        <v>45</v>
      </c>
      <c r="L32" s="293">
        <v>0.12</v>
      </c>
      <c r="M32" s="293"/>
      <c r="N32" s="293"/>
      <c r="O32" s="293"/>
      <c r="P32" s="293"/>
      <c r="W32" s="294">
        <f>ROUND(BC54, 2)</f>
        <v>0</v>
      </c>
      <c r="X32" s="294"/>
      <c r="Y32" s="294"/>
      <c r="Z32" s="294"/>
      <c r="AA32" s="294"/>
      <c r="AB32" s="294"/>
      <c r="AC32" s="294"/>
      <c r="AD32" s="294"/>
      <c r="AE32" s="294"/>
      <c r="AK32" s="294">
        <v>0</v>
      </c>
      <c r="AL32" s="294"/>
      <c r="AM32" s="294"/>
      <c r="AN32" s="294"/>
      <c r="AO32" s="294"/>
      <c r="AR32" s="24"/>
      <c r="BE32" s="298"/>
    </row>
    <row r="33" spans="2:44" s="23" customFormat="1" ht="14.4" hidden="1" customHeight="1">
      <c r="B33" s="24"/>
      <c r="F33" s="16" t="s">
        <v>46</v>
      </c>
      <c r="L33" s="293">
        <v>0</v>
      </c>
      <c r="M33" s="293"/>
      <c r="N33" s="293"/>
      <c r="O33" s="293"/>
      <c r="P33" s="293"/>
      <c r="W33" s="294">
        <f>ROUND(BD54, 2)</f>
        <v>0</v>
      </c>
      <c r="X33" s="294"/>
      <c r="Y33" s="294"/>
      <c r="Z33" s="294"/>
      <c r="AA33" s="294"/>
      <c r="AB33" s="294"/>
      <c r="AC33" s="294"/>
      <c r="AD33" s="294"/>
      <c r="AE33" s="294"/>
      <c r="AK33" s="294">
        <v>0</v>
      </c>
      <c r="AL33" s="294"/>
      <c r="AM33" s="294"/>
      <c r="AN33" s="294"/>
      <c r="AO33" s="294"/>
      <c r="AR33" s="24"/>
    </row>
    <row r="34" spans="2:44" s="19" customFormat="1" ht="6.9" customHeight="1">
      <c r="B34" s="20"/>
      <c r="AR34" s="20"/>
    </row>
    <row r="35" spans="2:44" s="19" customFormat="1" ht="25.95" customHeight="1">
      <c r="B35" s="20"/>
      <c r="C35" s="25"/>
      <c r="D35" s="26" t="s">
        <v>47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 t="s">
        <v>48</v>
      </c>
      <c r="U35" s="27"/>
      <c r="V35" s="27"/>
      <c r="W35" s="27"/>
      <c r="X35" s="295" t="s">
        <v>49</v>
      </c>
      <c r="Y35" s="295"/>
      <c r="Z35" s="295"/>
      <c r="AA35" s="295"/>
      <c r="AB35" s="295"/>
      <c r="AC35" s="27"/>
      <c r="AD35" s="27"/>
      <c r="AE35" s="27"/>
      <c r="AF35" s="27"/>
      <c r="AG35" s="27"/>
      <c r="AH35" s="27"/>
      <c r="AI35" s="27"/>
      <c r="AJ35" s="27"/>
      <c r="AK35" s="296">
        <f>SUM(AK26:AK33)</f>
        <v>0</v>
      </c>
      <c r="AL35" s="296"/>
      <c r="AM35" s="296"/>
      <c r="AN35" s="296"/>
      <c r="AO35" s="296"/>
      <c r="AP35" s="25"/>
      <c r="AQ35" s="25"/>
      <c r="AR35" s="20"/>
    </row>
    <row r="36" spans="2:44" s="19" customFormat="1" ht="6.9" customHeight="1">
      <c r="B36" s="20"/>
      <c r="AR36" s="20"/>
    </row>
    <row r="37" spans="2:44" s="19" customFormat="1" ht="6.9" customHeight="1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20"/>
    </row>
    <row r="41" spans="2:44" s="19" customFormat="1" ht="6.9" customHeight="1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20"/>
    </row>
    <row r="42" spans="2:44" s="19" customFormat="1" ht="24.9" customHeight="1">
      <c r="B42" s="20"/>
      <c r="C42" s="11" t="s">
        <v>50</v>
      </c>
      <c r="AR42" s="20"/>
    </row>
    <row r="43" spans="2:44" s="19" customFormat="1" ht="6.9" customHeight="1">
      <c r="B43" s="20"/>
      <c r="AR43" s="20"/>
    </row>
    <row r="44" spans="2:44" s="33" customFormat="1" ht="12" customHeight="1">
      <c r="B44" s="34"/>
      <c r="C44" s="16" t="s">
        <v>13</v>
      </c>
      <c r="L44" s="33" t="str">
        <f>K5</f>
        <v>260624</v>
      </c>
      <c r="AR44" s="34"/>
    </row>
    <row r="45" spans="2:44" s="35" customFormat="1" ht="36.9" customHeight="1">
      <c r="B45" s="36"/>
      <c r="C45" s="37" t="s">
        <v>16</v>
      </c>
      <c r="L45" s="279" t="str">
        <f>K6</f>
        <v>Revitalizace zázemí městské knihovny a předprostoru Lázeňského parku Poděbrady</v>
      </c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R45" s="36"/>
    </row>
    <row r="46" spans="2:44" s="19" customFormat="1" ht="6.9" customHeight="1">
      <c r="B46" s="20"/>
      <c r="AR46" s="20"/>
    </row>
    <row r="47" spans="2:44" s="19" customFormat="1" ht="12" customHeight="1">
      <c r="B47" s="20"/>
      <c r="C47" s="16" t="s">
        <v>21</v>
      </c>
      <c r="L47" s="38" t="str">
        <f>IF(K8="","",K8)</f>
        <v>par.č. 1889/1, k.ú. Poděbrady</v>
      </c>
      <c r="AI47" s="16" t="s">
        <v>23</v>
      </c>
      <c r="AM47" s="290" t="str">
        <f>IF(AN8= "","",AN8)</f>
        <v>24. 6. 2026</v>
      </c>
      <c r="AN47" s="290"/>
      <c r="AR47" s="20"/>
    </row>
    <row r="48" spans="2:44" s="19" customFormat="1" ht="6.9" customHeight="1">
      <c r="B48" s="20"/>
      <c r="AR48" s="20"/>
    </row>
    <row r="49" spans="1:91" s="19" customFormat="1" ht="15.15" customHeight="1">
      <c r="B49" s="20"/>
      <c r="C49" s="16" t="s">
        <v>25</v>
      </c>
      <c r="L49" s="33" t="str">
        <f>IF(E11= "","",E11)</f>
        <v>Město Poděbrady</v>
      </c>
      <c r="AI49" s="16" t="s">
        <v>31</v>
      </c>
      <c r="AM49" s="291" t="str">
        <f>IF(E17="","",E17)</f>
        <v xml:space="preserve"> </v>
      </c>
      <c r="AN49" s="291"/>
      <c r="AO49" s="291"/>
      <c r="AP49" s="291"/>
      <c r="AR49" s="20"/>
      <c r="AS49" s="292" t="s">
        <v>51</v>
      </c>
      <c r="AT49" s="292"/>
      <c r="AU49" s="39"/>
      <c r="AV49" s="39"/>
      <c r="AW49" s="39"/>
      <c r="AX49" s="39"/>
      <c r="AY49" s="39"/>
      <c r="AZ49" s="39"/>
      <c r="BA49" s="39"/>
      <c r="BB49" s="39"/>
      <c r="BC49" s="39"/>
      <c r="BD49" s="40"/>
    </row>
    <row r="50" spans="1:91" s="19" customFormat="1" ht="15.15" customHeight="1">
      <c r="B50" s="20"/>
      <c r="C50" s="16" t="s">
        <v>29</v>
      </c>
      <c r="L50" s="33" t="str">
        <f>IF(E14= "Vyplň údaj","",E14)</f>
        <v/>
      </c>
      <c r="AI50" s="16" t="s">
        <v>34</v>
      </c>
      <c r="AM50" s="291" t="str">
        <f>IF(E20="","",E20)</f>
        <v xml:space="preserve"> </v>
      </c>
      <c r="AN50" s="291"/>
      <c r="AO50" s="291"/>
      <c r="AP50" s="291"/>
      <c r="AR50" s="20"/>
      <c r="AS50" s="292"/>
      <c r="AT50" s="292"/>
      <c r="BD50" s="41"/>
    </row>
    <row r="51" spans="1:91" s="19" customFormat="1" ht="10.95" customHeight="1">
      <c r="B51" s="20"/>
      <c r="AR51" s="20"/>
      <c r="AS51" s="292"/>
      <c r="AT51" s="292"/>
      <c r="BD51" s="41"/>
    </row>
    <row r="52" spans="1:91" s="19" customFormat="1" ht="29.25" customHeight="1">
      <c r="B52" s="20"/>
      <c r="C52" s="285" t="s">
        <v>52</v>
      </c>
      <c r="D52" s="285"/>
      <c r="E52" s="285"/>
      <c r="F52" s="285"/>
      <c r="G52" s="285"/>
      <c r="H52" s="42"/>
      <c r="I52" s="286" t="s">
        <v>53</v>
      </c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7" t="s">
        <v>54</v>
      </c>
      <c r="AH52" s="287"/>
      <c r="AI52" s="287"/>
      <c r="AJ52" s="287"/>
      <c r="AK52" s="287"/>
      <c r="AL52" s="287"/>
      <c r="AM52" s="287"/>
      <c r="AN52" s="286" t="s">
        <v>55</v>
      </c>
      <c r="AO52" s="286"/>
      <c r="AP52" s="286"/>
      <c r="AQ52" s="43" t="s">
        <v>56</v>
      </c>
      <c r="AR52" s="20"/>
      <c r="AS52" s="44" t="s">
        <v>57</v>
      </c>
      <c r="AT52" s="45" t="s">
        <v>58</v>
      </c>
      <c r="AU52" s="45" t="s">
        <v>59</v>
      </c>
      <c r="AV52" s="45" t="s">
        <v>60</v>
      </c>
      <c r="AW52" s="45" t="s">
        <v>61</v>
      </c>
      <c r="AX52" s="45" t="s">
        <v>62</v>
      </c>
      <c r="AY52" s="45" t="s">
        <v>63</v>
      </c>
      <c r="AZ52" s="45" t="s">
        <v>64</v>
      </c>
      <c r="BA52" s="45" t="s">
        <v>65</v>
      </c>
      <c r="BB52" s="45" t="s">
        <v>66</v>
      </c>
      <c r="BC52" s="45" t="s">
        <v>67</v>
      </c>
      <c r="BD52" s="46" t="s">
        <v>68</v>
      </c>
    </row>
    <row r="53" spans="1:91" s="19" customFormat="1" ht="10.95" customHeight="1">
      <c r="B53" s="20"/>
      <c r="AR53" s="20"/>
      <c r="AS53" s="47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40"/>
    </row>
    <row r="54" spans="1:91" s="48" customFormat="1" ht="32.4" customHeight="1">
      <c r="B54" s="49"/>
      <c r="C54" s="50" t="s">
        <v>69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88">
        <f>ROUND(SUM(AG55:AG63),2)</f>
        <v>0</v>
      </c>
      <c r="AH54" s="288"/>
      <c r="AI54" s="288"/>
      <c r="AJ54" s="288"/>
      <c r="AK54" s="288"/>
      <c r="AL54" s="288"/>
      <c r="AM54" s="288"/>
      <c r="AN54" s="289">
        <f t="shared" ref="AN54:AN63" si="0">SUM(AG54,AT54)</f>
        <v>0</v>
      </c>
      <c r="AO54" s="289"/>
      <c r="AP54" s="289"/>
      <c r="AQ54" s="52"/>
      <c r="AR54" s="49"/>
      <c r="AS54" s="53">
        <f>ROUND(SUM(AS55:AS63),2)</f>
        <v>0</v>
      </c>
      <c r="AT54" s="54">
        <f t="shared" ref="AT54:AT63" si="1">ROUND(SUM(AV54:AW54),2)</f>
        <v>0</v>
      </c>
      <c r="AU54" s="55">
        <f>ROUND(SUM(AU55:AU63),5)</f>
        <v>0</v>
      </c>
      <c r="AV54" s="54">
        <f>ROUND(AZ54*L29,2)</f>
        <v>0</v>
      </c>
      <c r="AW54" s="54">
        <f>ROUND(BA54*L30,2)</f>
        <v>0</v>
      </c>
      <c r="AX54" s="54">
        <f>ROUND(BB54*L29,2)</f>
        <v>0</v>
      </c>
      <c r="AY54" s="54">
        <f>ROUND(BC54*L30,2)</f>
        <v>0</v>
      </c>
      <c r="AZ54" s="54">
        <f>ROUND(SUM(AZ55:AZ63),2)</f>
        <v>0</v>
      </c>
      <c r="BA54" s="54">
        <f>ROUND(SUM(BA55:BA63),2)</f>
        <v>0</v>
      </c>
      <c r="BB54" s="54">
        <f>ROUND(SUM(BB55:BB63),2)</f>
        <v>0</v>
      </c>
      <c r="BC54" s="54">
        <f>ROUND(SUM(BC55:BC63),2)</f>
        <v>0</v>
      </c>
      <c r="BD54" s="56">
        <f>ROUND(SUM(BD55:BD63),2)</f>
        <v>0</v>
      </c>
      <c r="BS54" s="57" t="s">
        <v>70</v>
      </c>
      <c r="BT54" s="57" t="s">
        <v>71</v>
      </c>
      <c r="BU54" s="58" t="s">
        <v>72</v>
      </c>
      <c r="BV54" s="57" t="s">
        <v>73</v>
      </c>
      <c r="BW54" s="57" t="s">
        <v>4</v>
      </c>
      <c r="BX54" s="57" t="s">
        <v>74</v>
      </c>
      <c r="CL54" s="57"/>
    </row>
    <row r="55" spans="1:91" s="68" customFormat="1" ht="16.5" customHeight="1">
      <c r="A55" s="59" t="s">
        <v>75</v>
      </c>
      <c r="B55" s="60"/>
      <c r="C55" s="61"/>
      <c r="D55" s="283" t="s">
        <v>76</v>
      </c>
      <c r="E55" s="283"/>
      <c r="F55" s="283"/>
      <c r="G55" s="283"/>
      <c r="H55" s="283"/>
      <c r="I55" s="62"/>
      <c r="J55" s="283" t="s">
        <v>77</v>
      </c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4">
        <f>'01.1 - Nový objekt občers...'!J30</f>
        <v>0</v>
      </c>
      <c r="AH55" s="284"/>
      <c r="AI55" s="284"/>
      <c r="AJ55" s="284"/>
      <c r="AK55" s="284"/>
      <c r="AL55" s="284"/>
      <c r="AM55" s="284"/>
      <c r="AN55" s="284">
        <f t="shared" si="0"/>
        <v>0</v>
      </c>
      <c r="AO55" s="284"/>
      <c r="AP55" s="284"/>
      <c r="AQ55" s="63" t="s">
        <v>78</v>
      </c>
      <c r="AR55" s="60"/>
      <c r="AS55" s="64">
        <v>0</v>
      </c>
      <c r="AT55" s="65">
        <f t="shared" si="1"/>
        <v>0</v>
      </c>
      <c r="AU55" s="66">
        <f>'01.1 - Nový objekt občers...'!P89</f>
        <v>0</v>
      </c>
      <c r="AV55" s="65">
        <f>'01.1 - Nový objekt občers...'!J33</f>
        <v>0</v>
      </c>
      <c r="AW55" s="65">
        <f>'01.1 - Nový objekt občers...'!J34</f>
        <v>0</v>
      </c>
      <c r="AX55" s="65">
        <f>'01.1 - Nový objekt občers...'!J35</f>
        <v>0</v>
      </c>
      <c r="AY55" s="65">
        <f>'01.1 - Nový objekt občers...'!J36</f>
        <v>0</v>
      </c>
      <c r="AZ55" s="65">
        <f>'01.1 - Nový objekt občers...'!F33</f>
        <v>0</v>
      </c>
      <c r="BA55" s="65">
        <f>'01.1 - Nový objekt občers...'!F34</f>
        <v>0</v>
      </c>
      <c r="BB55" s="65">
        <f>'01.1 - Nový objekt občers...'!F35</f>
        <v>0</v>
      </c>
      <c r="BC55" s="65">
        <f>'01.1 - Nový objekt občers...'!F36</f>
        <v>0</v>
      </c>
      <c r="BD55" s="67">
        <f>'01.1 - Nový objekt občers...'!F37</f>
        <v>0</v>
      </c>
      <c r="BT55" s="69" t="s">
        <v>79</v>
      </c>
      <c r="BV55" s="69" t="s">
        <v>73</v>
      </c>
      <c r="BW55" s="69" t="s">
        <v>80</v>
      </c>
      <c r="BX55" s="69" t="s">
        <v>4</v>
      </c>
      <c r="CL55" s="69"/>
      <c r="CM55" s="69" t="s">
        <v>81</v>
      </c>
    </row>
    <row r="56" spans="1:91" s="68" customFormat="1" ht="16.5" customHeight="1">
      <c r="A56" s="59" t="s">
        <v>75</v>
      </c>
      <c r="B56" s="60"/>
      <c r="C56" s="61"/>
      <c r="D56" s="283" t="s">
        <v>82</v>
      </c>
      <c r="E56" s="283"/>
      <c r="F56" s="283"/>
      <c r="G56" s="283"/>
      <c r="H56" s="283"/>
      <c r="I56" s="62"/>
      <c r="J56" s="283" t="s">
        <v>83</v>
      </c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4">
        <f>'01.2 - Nový objekt veřejn...'!J30</f>
        <v>0</v>
      </c>
      <c r="AH56" s="284"/>
      <c r="AI56" s="284"/>
      <c r="AJ56" s="284"/>
      <c r="AK56" s="284"/>
      <c r="AL56" s="284"/>
      <c r="AM56" s="284"/>
      <c r="AN56" s="284">
        <f t="shared" si="0"/>
        <v>0</v>
      </c>
      <c r="AO56" s="284"/>
      <c r="AP56" s="284"/>
      <c r="AQ56" s="63" t="s">
        <v>78</v>
      </c>
      <c r="AR56" s="60"/>
      <c r="AS56" s="64">
        <v>0</v>
      </c>
      <c r="AT56" s="65">
        <f t="shared" si="1"/>
        <v>0</v>
      </c>
      <c r="AU56" s="66">
        <f>'01.2 - Nový objekt veřejn...'!P84</f>
        <v>0</v>
      </c>
      <c r="AV56" s="65">
        <f>'01.2 - Nový objekt veřejn...'!J33</f>
        <v>0</v>
      </c>
      <c r="AW56" s="65">
        <f>'01.2 - Nový objekt veřejn...'!J34</f>
        <v>0</v>
      </c>
      <c r="AX56" s="65">
        <f>'01.2 - Nový objekt veřejn...'!J35</f>
        <v>0</v>
      </c>
      <c r="AY56" s="65">
        <f>'01.2 - Nový objekt veřejn...'!J36</f>
        <v>0</v>
      </c>
      <c r="AZ56" s="65">
        <f>'01.2 - Nový objekt veřejn...'!F33</f>
        <v>0</v>
      </c>
      <c r="BA56" s="65">
        <f>'01.2 - Nový objekt veřejn...'!F34</f>
        <v>0</v>
      </c>
      <c r="BB56" s="65">
        <f>'01.2 - Nový objekt veřejn...'!F35</f>
        <v>0</v>
      </c>
      <c r="BC56" s="65">
        <f>'01.2 - Nový objekt veřejn...'!F36</f>
        <v>0</v>
      </c>
      <c r="BD56" s="67">
        <f>'01.2 - Nový objekt veřejn...'!F37</f>
        <v>0</v>
      </c>
      <c r="BT56" s="69" t="s">
        <v>79</v>
      </c>
      <c r="BV56" s="69" t="s">
        <v>73</v>
      </c>
      <c r="BW56" s="69" t="s">
        <v>84</v>
      </c>
      <c r="BX56" s="69" t="s">
        <v>4</v>
      </c>
      <c r="CL56" s="69"/>
      <c r="CM56" s="69" t="s">
        <v>81</v>
      </c>
    </row>
    <row r="57" spans="1:91" s="68" customFormat="1" ht="16.5" customHeight="1">
      <c r="A57" s="59" t="s">
        <v>75</v>
      </c>
      <c r="B57" s="60"/>
      <c r="C57" s="61"/>
      <c r="D57" s="283" t="s">
        <v>85</v>
      </c>
      <c r="E57" s="283"/>
      <c r="F57" s="283"/>
      <c r="G57" s="283"/>
      <c r="H57" s="283"/>
      <c r="I57" s="62"/>
      <c r="J57" s="283" t="s">
        <v>86</v>
      </c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4">
        <f>'01.3 - Zpevněné plochy'!J30</f>
        <v>0</v>
      </c>
      <c r="AH57" s="284"/>
      <c r="AI57" s="284"/>
      <c r="AJ57" s="284"/>
      <c r="AK57" s="284"/>
      <c r="AL57" s="284"/>
      <c r="AM57" s="284"/>
      <c r="AN57" s="284">
        <f t="shared" si="0"/>
        <v>0</v>
      </c>
      <c r="AO57" s="284"/>
      <c r="AP57" s="284"/>
      <c r="AQ57" s="63" t="s">
        <v>78</v>
      </c>
      <c r="AR57" s="60"/>
      <c r="AS57" s="64">
        <v>0</v>
      </c>
      <c r="AT57" s="65">
        <f t="shared" si="1"/>
        <v>0</v>
      </c>
      <c r="AU57" s="66">
        <f>'01.3 - Zpevněné plochy'!P87</f>
        <v>0</v>
      </c>
      <c r="AV57" s="65">
        <f>'01.3 - Zpevněné plochy'!J33</f>
        <v>0</v>
      </c>
      <c r="AW57" s="65">
        <f>'01.3 - Zpevněné plochy'!J34</f>
        <v>0</v>
      </c>
      <c r="AX57" s="65">
        <f>'01.3 - Zpevněné plochy'!J35</f>
        <v>0</v>
      </c>
      <c r="AY57" s="65">
        <f>'01.3 - Zpevněné plochy'!J36</f>
        <v>0</v>
      </c>
      <c r="AZ57" s="65">
        <f>'01.3 - Zpevněné plochy'!F33</f>
        <v>0</v>
      </c>
      <c r="BA57" s="65">
        <f>'01.3 - Zpevněné plochy'!F34</f>
        <v>0</v>
      </c>
      <c r="BB57" s="65">
        <f>'01.3 - Zpevněné plochy'!F35</f>
        <v>0</v>
      </c>
      <c r="BC57" s="65">
        <f>'01.3 - Zpevněné plochy'!F36</f>
        <v>0</v>
      </c>
      <c r="BD57" s="67">
        <f>'01.3 - Zpevněné plochy'!F37</f>
        <v>0</v>
      </c>
      <c r="BT57" s="69" t="s">
        <v>79</v>
      </c>
      <c r="BV57" s="69" t="s">
        <v>73</v>
      </c>
      <c r="BW57" s="69" t="s">
        <v>87</v>
      </c>
      <c r="BX57" s="69" t="s">
        <v>4</v>
      </c>
      <c r="CL57" s="69"/>
      <c r="CM57" s="69" t="s">
        <v>81</v>
      </c>
    </row>
    <row r="58" spans="1:91" s="68" customFormat="1" ht="16.5" customHeight="1">
      <c r="A58" s="59" t="s">
        <v>75</v>
      </c>
      <c r="B58" s="60"/>
      <c r="C58" s="61"/>
      <c r="D58" s="283" t="s">
        <v>88</v>
      </c>
      <c r="E58" s="283"/>
      <c r="F58" s="283"/>
      <c r="G58" s="283"/>
      <c r="H58" s="283"/>
      <c r="I58" s="62"/>
      <c r="J58" s="283" t="s">
        <v>89</v>
      </c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3"/>
      <c r="AE58" s="283"/>
      <c r="AF58" s="283"/>
      <c r="AG58" s="284">
        <f>'01.4 - Bourací práce'!J30</f>
        <v>0</v>
      </c>
      <c r="AH58" s="284"/>
      <c r="AI58" s="284"/>
      <c r="AJ58" s="284"/>
      <c r="AK58" s="284"/>
      <c r="AL58" s="284"/>
      <c r="AM58" s="284"/>
      <c r="AN58" s="284">
        <f t="shared" si="0"/>
        <v>0</v>
      </c>
      <c r="AO58" s="284"/>
      <c r="AP58" s="284"/>
      <c r="AQ58" s="63" t="s">
        <v>78</v>
      </c>
      <c r="AR58" s="60"/>
      <c r="AS58" s="64">
        <v>0</v>
      </c>
      <c r="AT58" s="65">
        <f t="shared" si="1"/>
        <v>0</v>
      </c>
      <c r="AU58" s="66">
        <f>'01.4 - Bourací práce'!P82</f>
        <v>0</v>
      </c>
      <c r="AV58" s="65">
        <f>'01.4 - Bourací práce'!J33</f>
        <v>0</v>
      </c>
      <c r="AW58" s="65">
        <f>'01.4 - Bourací práce'!J34</f>
        <v>0</v>
      </c>
      <c r="AX58" s="65">
        <f>'01.4 - Bourací práce'!J35</f>
        <v>0</v>
      </c>
      <c r="AY58" s="65">
        <f>'01.4 - Bourací práce'!J36</f>
        <v>0</v>
      </c>
      <c r="AZ58" s="65">
        <f>'01.4 - Bourací práce'!F33</f>
        <v>0</v>
      </c>
      <c r="BA58" s="65">
        <f>'01.4 - Bourací práce'!F34</f>
        <v>0</v>
      </c>
      <c r="BB58" s="65">
        <f>'01.4 - Bourací práce'!F35</f>
        <v>0</v>
      </c>
      <c r="BC58" s="65">
        <f>'01.4 - Bourací práce'!F36</f>
        <v>0</v>
      </c>
      <c r="BD58" s="67">
        <f>'01.4 - Bourací práce'!F37</f>
        <v>0</v>
      </c>
      <c r="BT58" s="69" t="s">
        <v>79</v>
      </c>
      <c r="BV58" s="69" t="s">
        <v>73</v>
      </c>
      <c r="BW58" s="69" t="s">
        <v>90</v>
      </c>
      <c r="BX58" s="69" t="s">
        <v>4</v>
      </c>
      <c r="CL58" s="69"/>
      <c r="CM58" s="69" t="s">
        <v>81</v>
      </c>
    </row>
    <row r="59" spans="1:91" s="68" customFormat="1" ht="16.5" customHeight="1">
      <c r="A59" s="59" t="s">
        <v>75</v>
      </c>
      <c r="B59" s="60"/>
      <c r="C59" s="61"/>
      <c r="D59" s="283" t="s">
        <v>91</v>
      </c>
      <c r="E59" s="283"/>
      <c r="F59" s="283"/>
      <c r="G59" s="283"/>
      <c r="H59" s="283"/>
      <c r="I59" s="62"/>
      <c r="J59" s="283" t="s">
        <v>92</v>
      </c>
      <c r="K59" s="283"/>
      <c r="L59" s="283"/>
      <c r="M59" s="283"/>
      <c r="N59" s="283"/>
      <c r="O59" s="283"/>
      <c r="P59" s="283"/>
      <c r="Q59" s="283"/>
      <c r="R59" s="283"/>
      <c r="S59" s="283"/>
      <c r="T59" s="283"/>
      <c r="U59" s="283"/>
      <c r="V59" s="283"/>
      <c r="W59" s="283"/>
      <c r="X59" s="283"/>
      <c r="Y59" s="283"/>
      <c r="Z59" s="283"/>
      <c r="AA59" s="283"/>
      <c r="AB59" s="283"/>
      <c r="AC59" s="283"/>
      <c r="AD59" s="283"/>
      <c r="AE59" s="283"/>
      <c r="AF59" s="283"/>
      <c r="AG59" s="284">
        <f>'02.1 - Vegetační úpravy'!J30</f>
        <v>0</v>
      </c>
      <c r="AH59" s="284"/>
      <c r="AI59" s="284"/>
      <c r="AJ59" s="284"/>
      <c r="AK59" s="284"/>
      <c r="AL59" s="284"/>
      <c r="AM59" s="284"/>
      <c r="AN59" s="284">
        <f t="shared" si="0"/>
        <v>0</v>
      </c>
      <c r="AO59" s="284"/>
      <c r="AP59" s="284"/>
      <c r="AQ59" s="63" t="s">
        <v>78</v>
      </c>
      <c r="AR59" s="60"/>
      <c r="AS59" s="64">
        <v>0</v>
      </c>
      <c r="AT59" s="65">
        <f t="shared" si="1"/>
        <v>0</v>
      </c>
      <c r="AU59" s="66">
        <f>'02.1 - Vegetační úpravy'!P82</f>
        <v>0</v>
      </c>
      <c r="AV59" s="65">
        <f>'02.1 - Vegetační úpravy'!J33</f>
        <v>0</v>
      </c>
      <c r="AW59" s="65">
        <f>'02.1 - Vegetační úpravy'!J34</f>
        <v>0</v>
      </c>
      <c r="AX59" s="65">
        <f>'02.1 - Vegetační úpravy'!J35</f>
        <v>0</v>
      </c>
      <c r="AY59" s="65">
        <f>'02.1 - Vegetační úpravy'!J36</f>
        <v>0</v>
      </c>
      <c r="AZ59" s="65">
        <f>'02.1 - Vegetační úpravy'!F33</f>
        <v>0</v>
      </c>
      <c r="BA59" s="65">
        <f>'02.1 - Vegetační úpravy'!F34</f>
        <v>0</v>
      </c>
      <c r="BB59" s="65">
        <f>'02.1 - Vegetační úpravy'!F35</f>
        <v>0</v>
      </c>
      <c r="BC59" s="65">
        <f>'02.1 - Vegetační úpravy'!F36</f>
        <v>0</v>
      </c>
      <c r="BD59" s="67">
        <f>'02.1 - Vegetační úpravy'!F37</f>
        <v>0</v>
      </c>
      <c r="BT59" s="69" t="s">
        <v>79</v>
      </c>
      <c r="BV59" s="69" t="s">
        <v>73</v>
      </c>
      <c r="BW59" s="69" t="s">
        <v>93</v>
      </c>
      <c r="BX59" s="69" t="s">
        <v>4</v>
      </c>
      <c r="CL59" s="69"/>
      <c r="CM59" s="69" t="s">
        <v>81</v>
      </c>
    </row>
    <row r="60" spans="1:91" s="68" customFormat="1" ht="16.5" customHeight="1">
      <c r="A60" s="59" t="s">
        <v>75</v>
      </c>
      <c r="B60" s="60"/>
      <c r="C60" s="61"/>
      <c r="D60" s="283" t="s">
        <v>94</v>
      </c>
      <c r="E60" s="283"/>
      <c r="F60" s="283"/>
      <c r="G60" s="283"/>
      <c r="H60" s="283"/>
      <c r="I60" s="62"/>
      <c r="J60" s="283" t="s">
        <v>95</v>
      </c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4">
        <f>'02.2 - Mobiliář'!J30</f>
        <v>0</v>
      </c>
      <c r="AH60" s="284"/>
      <c r="AI60" s="284"/>
      <c r="AJ60" s="284"/>
      <c r="AK60" s="284"/>
      <c r="AL60" s="284"/>
      <c r="AM60" s="284"/>
      <c r="AN60" s="284">
        <f t="shared" si="0"/>
        <v>0</v>
      </c>
      <c r="AO60" s="284"/>
      <c r="AP60" s="284"/>
      <c r="AQ60" s="63" t="s">
        <v>78</v>
      </c>
      <c r="AR60" s="60"/>
      <c r="AS60" s="64">
        <v>0</v>
      </c>
      <c r="AT60" s="65">
        <f t="shared" si="1"/>
        <v>0</v>
      </c>
      <c r="AU60" s="66">
        <f>'02.2 - Mobiliář'!P81</f>
        <v>0</v>
      </c>
      <c r="AV60" s="65">
        <f>'02.2 - Mobiliář'!J33</f>
        <v>0</v>
      </c>
      <c r="AW60" s="65">
        <f>'02.2 - Mobiliář'!J34</f>
        <v>0</v>
      </c>
      <c r="AX60" s="65">
        <f>'02.2 - Mobiliář'!J35</f>
        <v>0</v>
      </c>
      <c r="AY60" s="65">
        <f>'02.2 - Mobiliář'!J36</f>
        <v>0</v>
      </c>
      <c r="AZ60" s="65">
        <f>'02.2 - Mobiliář'!F33</f>
        <v>0</v>
      </c>
      <c r="BA60" s="65">
        <f>'02.2 - Mobiliář'!F34</f>
        <v>0</v>
      </c>
      <c r="BB60" s="65">
        <f>'02.2 - Mobiliář'!F35</f>
        <v>0</v>
      </c>
      <c r="BC60" s="65">
        <f>'02.2 - Mobiliář'!F36</f>
        <v>0</v>
      </c>
      <c r="BD60" s="67">
        <f>'02.2 - Mobiliář'!F37</f>
        <v>0</v>
      </c>
      <c r="BT60" s="69" t="s">
        <v>79</v>
      </c>
      <c r="BV60" s="69" t="s">
        <v>73</v>
      </c>
      <c r="BW60" s="69" t="s">
        <v>96</v>
      </c>
      <c r="BX60" s="69" t="s">
        <v>4</v>
      </c>
      <c r="CL60" s="69"/>
      <c r="CM60" s="69" t="s">
        <v>81</v>
      </c>
    </row>
    <row r="61" spans="1:91" s="68" customFormat="1" ht="16.5" customHeight="1">
      <c r="A61" s="59" t="s">
        <v>75</v>
      </c>
      <c r="B61" s="60"/>
      <c r="C61" s="61"/>
      <c r="D61" s="283" t="s">
        <v>97</v>
      </c>
      <c r="E61" s="283"/>
      <c r="F61" s="283"/>
      <c r="G61" s="283"/>
      <c r="H61" s="283"/>
      <c r="I61" s="62"/>
      <c r="J61" s="283" t="s">
        <v>98</v>
      </c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3"/>
      <c r="AA61" s="283"/>
      <c r="AB61" s="283"/>
      <c r="AC61" s="283"/>
      <c r="AD61" s="283"/>
      <c r="AE61" s="283"/>
      <c r="AF61" s="283"/>
      <c r="AG61" s="284">
        <f>'03 - Zdravotně technické ...'!J30</f>
        <v>0</v>
      </c>
      <c r="AH61" s="284"/>
      <c r="AI61" s="284"/>
      <c r="AJ61" s="284"/>
      <c r="AK61" s="284"/>
      <c r="AL61" s="284"/>
      <c r="AM61" s="284"/>
      <c r="AN61" s="284">
        <f t="shared" si="0"/>
        <v>0</v>
      </c>
      <c r="AO61" s="284"/>
      <c r="AP61" s="284"/>
      <c r="AQ61" s="63" t="s">
        <v>78</v>
      </c>
      <c r="AR61" s="60"/>
      <c r="AS61" s="64">
        <v>0</v>
      </c>
      <c r="AT61" s="65">
        <f t="shared" si="1"/>
        <v>0</v>
      </c>
      <c r="AU61" s="66">
        <f>'03 - Zdravotně technické ...'!P92</f>
        <v>0</v>
      </c>
      <c r="AV61" s="65">
        <f>'03 - Zdravotně technické ...'!J33</f>
        <v>0</v>
      </c>
      <c r="AW61" s="65">
        <f>'03 - Zdravotně technické ...'!J34</f>
        <v>0</v>
      </c>
      <c r="AX61" s="65">
        <f>'03 - Zdravotně technické ...'!J35</f>
        <v>0</v>
      </c>
      <c r="AY61" s="65">
        <f>'03 - Zdravotně technické ...'!J36</f>
        <v>0</v>
      </c>
      <c r="AZ61" s="65">
        <f>'03 - Zdravotně technické ...'!F33</f>
        <v>0</v>
      </c>
      <c r="BA61" s="65">
        <f>'03 - Zdravotně technické ...'!F34</f>
        <v>0</v>
      </c>
      <c r="BB61" s="65">
        <f>'03 - Zdravotně technické ...'!F35</f>
        <v>0</v>
      </c>
      <c r="BC61" s="65">
        <f>'03 - Zdravotně technické ...'!F36</f>
        <v>0</v>
      </c>
      <c r="BD61" s="67">
        <f>'03 - Zdravotně technické ...'!F37</f>
        <v>0</v>
      </c>
      <c r="BT61" s="69" t="s">
        <v>79</v>
      </c>
      <c r="BV61" s="69" t="s">
        <v>73</v>
      </c>
      <c r="BW61" s="69" t="s">
        <v>99</v>
      </c>
      <c r="BX61" s="69" t="s">
        <v>4</v>
      </c>
      <c r="CL61" s="69"/>
      <c r="CM61" s="69" t="s">
        <v>81</v>
      </c>
    </row>
    <row r="62" spans="1:91" s="68" customFormat="1" ht="16.5" customHeight="1">
      <c r="A62" s="59" t="s">
        <v>75</v>
      </c>
      <c r="B62" s="60"/>
      <c r="C62" s="61"/>
      <c r="D62" s="283" t="s">
        <v>100</v>
      </c>
      <c r="E62" s="283"/>
      <c r="F62" s="283"/>
      <c r="G62" s="283"/>
      <c r="H62" s="283"/>
      <c r="I62" s="62"/>
      <c r="J62" s="283" t="s">
        <v>101</v>
      </c>
      <c r="K62" s="283"/>
      <c r="L62" s="283"/>
      <c r="M62" s="283"/>
      <c r="N62" s="283"/>
      <c r="O62" s="283"/>
      <c r="P62" s="283"/>
      <c r="Q62" s="283"/>
      <c r="R62" s="283"/>
      <c r="S62" s="283"/>
      <c r="T62" s="283"/>
      <c r="U62" s="283"/>
      <c r="V62" s="283"/>
      <c r="W62" s="283"/>
      <c r="X62" s="283"/>
      <c r="Y62" s="283"/>
      <c r="Z62" s="283"/>
      <c r="AA62" s="283"/>
      <c r="AB62" s="283"/>
      <c r="AC62" s="283"/>
      <c r="AD62" s="283"/>
      <c r="AE62" s="283"/>
      <c r="AF62" s="283"/>
      <c r="AG62" s="284">
        <f>'04 - Elektroinstalace'!J30</f>
        <v>0</v>
      </c>
      <c r="AH62" s="284"/>
      <c r="AI62" s="284"/>
      <c r="AJ62" s="284"/>
      <c r="AK62" s="284"/>
      <c r="AL62" s="284"/>
      <c r="AM62" s="284"/>
      <c r="AN62" s="284">
        <f t="shared" si="0"/>
        <v>0</v>
      </c>
      <c r="AO62" s="284"/>
      <c r="AP62" s="284"/>
      <c r="AQ62" s="63" t="s">
        <v>78</v>
      </c>
      <c r="AR62" s="60"/>
      <c r="AS62" s="64">
        <v>0</v>
      </c>
      <c r="AT62" s="65">
        <f t="shared" si="1"/>
        <v>0</v>
      </c>
      <c r="AU62" s="66">
        <f>'04 - Elektroinstalace'!P93</f>
        <v>0</v>
      </c>
      <c r="AV62" s="65">
        <f>'04 - Elektroinstalace'!J33</f>
        <v>0</v>
      </c>
      <c r="AW62" s="65">
        <f>'04 - Elektroinstalace'!J34</f>
        <v>0</v>
      </c>
      <c r="AX62" s="65">
        <f>'04 - Elektroinstalace'!J35</f>
        <v>0</v>
      </c>
      <c r="AY62" s="65">
        <f>'04 - Elektroinstalace'!J36</f>
        <v>0</v>
      </c>
      <c r="AZ62" s="65">
        <f>'04 - Elektroinstalace'!F33</f>
        <v>0</v>
      </c>
      <c r="BA62" s="65">
        <f>'04 - Elektroinstalace'!F34</f>
        <v>0</v>
      </c>
      <c r="BB62" s="65">
        <f>'04 - Elektroinstalace'!F35</f>
        <v>0</v>
      </c>
      <c r="BC62" s="65">
        <f>'04 - Elektroinstalace'!F36</f>
        <v>0</v>
      </c>
      <c r="BD62" s="67">
        <f>'04 - Elektroinstalace'!F37</f>
        <v>0</v>
      </c>
      <c r="BT62" s="69" t="s">
        <v>79</v>
      </c>
      <c r="BV62" s="69" t="s">
        <v>73</v>
      </c>
      <c r="BW62" s="69" t="s">
        <v>102</v>
      </c>
      <c r="BX62" s="69" t="s">
        <v>4</v>
      </c>
      <c r="CL62" s="69"/>
      <c r="CM62" s="69" t="s">
        <v>81</v>
      </c>
    </row>
    <row r="63" spans="1:91" s="68" customFormat="1" ht="16.5" customHeight="1">
      <c r="A63" s="59" t="s">
        <v>75</v>
      </c>
      <c r="B63" s="60"/>
      <c r="C63" s="61"/>
      <c r="D63" s="283" t="s">
        <v>103</v>
      </c>
      <c r="E63" s="283"/>
      <c r="F63" s="283"/>
      <c r="G63" s="283"/>
      <c r="H63" s="283"/>
      <c r="I63" s="62"/>
      <c r="J63" s="283" t="s">
        <v>104</v>
      </c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4">
        <f>'VON - Vedlejší a ostatní ...'!J30</f>
        <v>0</v>
      </c>
      <c r="AH63" s="284"/>
      <c r="AI63" s="284"/>
      <c r="AJ63" s="284"/>
      <c r="AK63" s="284"/>
      <c r="AL63" s="284"/>
      <c r="AM63" s="284"/>
      <c r="AN63" s="284">
        <f t="shared" si="0"/>
        <v>0</v>
      </c>
      <c r="AO63" s="284"/>
      <c r="AP63" s="284"/>
      <c r="AQ63" s="63" t="s">
        <v>78</v>
      </c>
      <c r="AR63" s="60"/>
      <c r="AS63" s="70">
        <v>0</v>
      </c>
      <c r="AT63" s="71">
        <f t="shared" si="1"/>
        <v>0</v>
      </c>
      <c r="AU63" s="72">
        <f>'VON - Vedlejší a ostatní ...'!P85</f>
        <v>0</v>
      </c>
      <c r="AV63" s="71">
        <f>'VON - Vedlejší a ostatní ...'!J33</f>
        <v>0</v>
      </c>
      <c r="AW63" s="71">
        <f>'VON - Vedlejší a ostatní ...'!J34</f>
        <v>0</v>
      </c>
      <c r="AX63" s="71">
        <f>'VON - Vedlejší a ostatní ...'!J35</f>
        <v>0</v>
      </c>
      <c r="AY63" s="71">
        <f>'VON - Vedlejší a ostatní ...'!J36</f>
        <v>0</v>
      </c>
      <c r="AZ63" s="71">
        <f>'VON - Vedlejší a ostatní ...'!F33</f>
        <v>0</v>
      </c>
      <c r="BA63" s="71">
        <f>'VON - Vedlejší a ostatní ...'!F34</f>
        <v>0</v>
      </c>
      <c r="BB63" s="71">
        <f>'VON - Vedlejší a ostatní ...'!F35</f>
        <v>0</v>
      </c>
      <c r="BC63" s="71">
        <f>'VON - Vedlejší a ostatní ...'!F36</f>
        <v>0</v>
      </c>
      <c r="BD63" s="73">
        <f>'VON - Vedlejší a ostatní ...'!F37</f>
        <v>0</v>
      </c>
      <c r="BT63" s="69" t="s">
        <v>79</v>
      </c>
      <c r="BV63" s="69" t="s">
        <v>73</v>
      </c>
      <c r="BW63" s="69" t="s">
        <v>105</v>
      </c>
      <c r="BX63" s="69" t="s">
        <v>4</v>
      </c>
      <c r="CL63" s="69"/>
      <c r="CM63" s="69" t="s">
        <v>81</v>
      </c>
    </row>
    <row r="64" spans="1:91" s="19" customFormat="1" ht="30" customHeight="1">
      <c r="B64" s="20"/>
      <c r="AR64" s="20"/>
    </row>
    <row r="65" spans="2:44" s="19" customFormat="1" ht="6.9" customHeight="1">
      <c r="B65" s="29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20"/>
    </row>
  </sheetData>
  <mergeCells count="74">
    <mergeCell ref="AR2:BE2"/>
    <mergeCell ref="K5:AO5"/>
    <mergeCell ref="BE5:BE32"/>
    <mergeCell ref="K6:AO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G54:AM54"/>
    <mergeCell ref="AN54:AP54"/>
    <mergeCell ref="D55:H55"/>
    <mergeCell ref="J55:AF55"/>
    <mergeCell ref="AG55:AM55"/>
    <mergeCell ref="AN55:AP55"/>
    <mergeCell ref="D56:H56"/>
    <mergeCell ref="J56:AF56"/>
    <mergeCell ref="AG56:AM56"/>
    <mergeCell ref="AN56:AP56"/>
    <mergeCell ref="D57:H57"/>
    <mergeCell ref="J57:AF57"/>
    <mergeCell ref="AG57:AM57"/>
    <mergeCell ref="AN57:AP57"/>
    <mergeCell ref="D58:H58"/>
    <mergeCell ref="J58:AF58"/>
    <mergeCell ref="AG58:AM58"/>
    <mergeCell ref="AN58:AP58"/>
    <mergeCell ref="D59:H59"/>
    <mergeCell ref="J59:AF59"/>
    <mergeCell ref="AG59:AM59"/>
    <mergeCell ref="AN59:AP59"/>
    <mergeCell ref="D60:H60"/>
    <mergeCell ref="J60:AF60"/>
    <mergeCell ref="AG60:AM60"/>
    <mergeCell ref="AN60:AP60"/>
    <mergeCell ref="D63:H63"/>
    <mergeCell ref="J63:AF63"/>
    <mergeCell ref="AG63:AM63"/>
    <mergeCell ref="AN63:AP63"/>
    <mergeCell ref="D61:H61"/>
    <mergeCell ref="J61:AF61"/>
    <mergeCell ref="AG61:AM61"/>
    <mergeCell ref="AN61:AP61"/>
    <mergeCell ref="D62:H62"/>
    <mergeCell ref="J62:AF62"/>
    <mergeCell ref="AG62:AM62"/>
    <mergeCell ref="AN62:AP62"/>
  </mergeCells>
  <hyperlinks>
    <hyperlink ref="A55" location="'01.1 - Nový objekt občers...'!C2" display="/" xr:uid="{00000000-0004-0000-0000-000000000000}"/>
    <hyperlink ref="A56" location="'01.2 - Nový objekt veřejn...'!C2" display="/" xr:uid="{00000000-0004-0000-0000-000001000000}"/>
    <hyperlink ref="A57" location="'01.3 - Zpevněné plochy'!C2" display="/" xr:uid="{00000000-0004-0000-0000-000002000000}"/>
    <hyperlink ref="A58" location="'01.4 - Bourací práce'!C2" display="/" xr:uid="{00000000-0004-0000-0000-000003000000}"/>
    <hyperlink ref="A59" location="'02.1 - Vegetační úpravy'!C2" display="/" xr:uid="{00000000-0004-0000-0000-000004000000}"/>
    <hyperlink ref="A60" location="'02.2 - Mobiliář'!C2" display="/" xr:uid="{00000000-0004-0000-0000-000005000000}"/>
    <hyperlink ref="A61" location="'03 - Zdravotně technické ...'!C2" display="/" xr:uid="{00000000-0004-0000-0000-000006000000}"/>
    <hyperlink ref="A62" location="'04 - Elektroinstalace'!C2" display="/" xr:uid="{00000000-0004-0000-0000-000007000000}"/>
    <hyperlink ref="A63" location="'VON - Vedlejší a ostatní ...'!C2" display="/" xr:uid="{00000000-0004-0000-0000-000008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04"/>
  <sheetViews>
    <sheetView showGridLines="0" topLeftCell="A131" zoomScale="140" zoomScaleNormal="140" workbookViewId="0">
      <selection activeCell="I151" sqref="I151"/>
    </sheetView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80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108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ROUND(J89,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ROUND((SUM(BE89:BE203)),  2)</f>
        <v>0</v>
      </c>
      <c r="I33" s="81">
        <v>0.21</v>
      </c>
      <c r="J33" s="80">
        <f>ROUND(((SUM(BE89:BE203))*I33),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ROUND((SUM(BF89:BF203)),  2)</f>
        <v>0</v>
      </c>
      <c r="I34" s="81">
        <v>0.12</v>
      </c>
      <c r="J34" s="80">
        <f>ROUND(((SUM(BF89:BF203))*I34),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ROUND((SUM(BG89:BG203)),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ROUND((SUM(BH89:BH203)),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ROUND((SUM(BI89:BI203)),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01.1 - Nový objekt občers...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J89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J90</f>
        <v>0</v>
      </c>
      <c r="L60" s="92"/>
    </row>
    <row r="61" spans="2:47" s="96" customFormat="1" ht="19.95" customHeight="1">
      <c r="B61" s="97"/>
      <c r="D61" s="98" t="s">
        <v>114</v>
      </c>
      <c r="E61" s="99"/>
      <c r="F61" s="99"/>
      <c r="G61" s="99"/>
      <c r="H61" s="99"/>
      <c r="I61" s="99"/>
      <c r="J61" s="100">
        <f>J91</f>
        <v>0</v>
      </c>
      <c r="L61" s="97"/>
    </row>
    <row r="62" spans="2:47" s="96" customFormat="1" ht="19.95" customHeight="1">
      <c r="B62" s="97"/>
      <c r="D62" s="98" t="s">
        <v>115</v>
      </c>
      <c r="E62" s="99"/>
      <c r="F62" s="99"/>
      <c r="G62" s="99"/>
      <c r="H62" s="99"/>
      <c r="I62" s="99"/>
      <c r="J62" s="100">
        <f>J119</f>
        <v>0</v>
      </c>
      <c r="L62" s="97"/>
    </row>
    <row r="63" spans="2:47" s="96" customFormat="1" ht="19.95" customHeight="1">
      <c r="B63" s="97"/>
      <c r="D63" s="98" t="s">
        <v>116</v>
      </c>
      <c r="E63" s="99"/>
      <c r="F63" s="99"/>
      <c r="G63" s="99"/>
      <c r="H63" s="99"/>
      <c r="I63" s="99"/>
      <c r="J63" s="100">
        <f>J137</f>
        <v>0</v>
      </c>
      <c r="L63" s="97"/>
    </row>
    <row r="64" spans="2:47" s="96" customFormat="1" ht="19.95" customHeight="1">
      <c r="B64" s="97"/>
      <c r="D64" s="98" t="s">
        <v>117</v>
      </c>
      <c r="E64" s="99"/>
      <c r="F64" s="99"/>
      <c r="G64" s="99"/>
      <c r="H64" s="99"/>
      <c r="I64" s="99"/>
      <c r="J64" s="100">
        <f>J147</f>
        <v>0</v>
      </c>
      <c r="L64" s="97"/>
    </row>
    <row r="65" spans="2:12" s="91" customFormat="1" ht="24.9" customHeight="1">
      <c r="B65" s="92"/>
      <c r="D65" s="93" t="s">
        <v>118</v>
      </c>
      <c r="E65" s="94"/>
      <c r="F65" s="94"/>
      <c r="G65" s="94"/>
      <c r="H65" s="94"/>
      <c r="I65" s="94"/>
      <c r="J65" s="95">
        <f>J151</f>
        <v>0</v>
      </c>
      <c r="L65" s="92"/>
    </row>
    <row r="66" spans="2:12" s="96" customFormat="1" ht="19.95" customHeight="1">
      <c r="B66" s="97"/>
      <c r="D66" s="98" t="s">
        <v>119</v>
      </c>
      <c r="E66" s="99"/>
      <c r="F66" s="99"/>
      <c r="G66" s="99"/>
      <c r="H66" s="99"/>
      <c r="I66" s="99"/>
      <c r="J66" s="100">
        <f>J152</f>
        <v>0</v>
      </c>
      <c r="L66" s="97"/>
    </row>
    <row r="67" spans="2:12" s="96" customFormat="1" ht="19.95" customHeight="1">
      <c r="B67" s="97"/>
      <c r="D67" s="98" t="s">
        <v>120</v>
      </c>
      <c r="E67" s="99"/>
      <c r="F67" s="99"/>
      <c r="G67" s="99"/>
      <c r="H67" s="99"/>
      <c r="I67" s="99"/>
      <c r="J67" s="100">
        <f>J169</f>
        <v>0</v>
      </c>
      <c r="L67" s="97"/>
    </row>
    <row r="68" spans="2:12" s="96" customFormat="1" ht="19.95" customHeight="1">
      <c r="B68" s="97"/>
      <c r="D68" s="98" t="s">
        <v>121</v>
      </c>
      <c r="E68" s="99"/>
      <c r="F68" s="99"/>
      <c r="G68" s="99"/>
      <c r="H68" s="99"/>
      <c r="I68" s="99"/>
      <c r="J68" s="100">
        <f>J183</f>
        <v>0</v>
      </c>
      <c r="L68" s="97"/>
    </row>
    <row r="69" spans="2:12" s="96" customFormat="1" ht="19.95" customHeight="1">
      <c r="B69" s="97"/>
      <c r="D69" s="98" t="s">
        <v>122</v>
      </c>
      <c r="E69" s="99"/>
      <c r="F69" s="99"/>
      <c r="G69" s="99"/>
      <c r="H69" s="99"/>
      <c r="I69" s="99"/>
      <c r="J69" s="100">
        <f>J201</f>
        <v>0</v>
      </c>
      <c r="L69" s="97"/>
    </row>
    <row r="70" spans="2:12" s="19" customFormat="1" ht="21.9" customHeight="1">
      <c r="B70" s="20"/>
      <c r="L70" s="20"/>
    </row>
    <row r="71" spans="2:12" s="19" customFormat="1" ht="6.9" customHeight="1">
      <c r="B71" s="29"/>
      <c r="C71" s="30"/>
      <c r="D71" s="30"/>
      <c r="E71" s="30"/>
      <c r="F71" s="30"/>
      <c r="G71" s="30"/>
      <c r="H71" s="30"/>
      <c r="I71" s="30"/>
      <c r="J71" s="30"/>
      <c r="K71" s="30"/>
      <c r="L71" s="20"/>
    </row>
    <row r="75" spans="2:12" s="19" customFormat="1" ht="6.9" customHeight="1"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20"/>
    </row>
    <row r="76" spans="2:12" s="19" customFormat="1" ht="24.9" customHeight="1">
      <c r="B76" s="20"/>
      <c r="C76" s="11" t="s">
        <v>123</v>
      </c>
      <c r="L76" s="20"/>
    </row>
    <row r="77" spans="2:12" s="19" customFormat="1" ht="6.9" customHeight="1">
      <c r="B77" s="20"/>
      <c r="L77" s="20"/>
    </row>
    <row r="78" spans="2:12" s="19" customFormat="1" ht="12" customHeight="1">
      <c r="B78" s="20"/>
      <c r="C78" s="16" t="s">
        <v>16</v>
      </c>
      <c r="L78" s="20"/>
    </row>
    <row r="79" spans="2:12" s="19" customFormat="1" ht="16.5" customHeight="1">
      <c r="B79" s="20"/>
      <c r="E79" s="278" t="str">
        <f>E7</f>
        <v>Revitalizace zázemí městské knihovny a předprostoru Lázeňského parku Poděbrady</v>
      </c>
      <c r="F79" s="278"/>
      <c r="G79" s="278"/>
      <c r="H79" s="278"/>
      <c r="L79" s="20"/>
    </row>
    <row r="80" spans="2:12" s="19" customFormat="1" ht="12" customHeight="1">
      <c r="B80" s="20"/>
      <c r="C80" s="16" t="s">
        <v>107</v>
      </c>
      <c r="L80" s="20"/>
    </row>
    <row r="81" spans="1:65" s="19" customFormat="1" ht="16.5" customHeight="1">
      <c r="B81" s="20"/>
      <c r="E81" s="279" t="str">
        <f>E9</f>
        <v>01.1 - Nový objekt občers...</v>
      </c>
      <c r="F81" s="279"/>
      <c r="G81" s="279"/>
      <c r="H81" s="279"/>
      <c r="L81" s="20"/>
    </row>
    <row r="82" spans="1:65" s="19" customFormat="1" ht="6.9" customHeight="1">
      <c r="B82" s="20"/>
      <c r="L82" s="20"/>
    </row>
    <row r="83" spans="1:65" s="19" customFormat="1" ht="12" customHeight="1">
      <c r="B83" s="20"/>
      <c r="C83" s="16" t="s">
        <v>21</v>
      </c>
      <c r="F83" s="5" t="str">
        <f>F12</f>
        <v xml:space="preserve"> </v>
      </c>
      <c r="I83" s="16" t="s">
        <v>23</v>
      </c>
      <c r="J83" s="1" t="str">
        <f>IF(J12="","",J12)</f>
        <v>24. 6. 2026</v>
      </c>
      <c r="L83" s="20"/>
    </row>
    <row r="84" spans="1:65" s="19" customFormat="1" ht="6.9" customHeight="1">
      <c r="B84" s="20"/>
      <c r="L84" s="20"/>
    </row>
    <row r="85" spans="1:65" s="19" customFormat="1" ht="15.15" customHeight="1">
      <c r="B85" s="20"/>
      <c r="C85" s="16" t="s">
        <v>25</v>
      </c>
      <c r="F85" s="5" t="str">
        <f>E15</f>
        <v>Město Poděbrady</v>
      </c>
      <c r="I85" s="16" t="s">
        <v>31</v>
      </c>
      <c r="J85" s="3" t="str">
        <f>E21</f>
        <v xml:space="preserve"> </v>
      </c>
      <c r="L85" s="20"/>
    </row>
    <row r="86" spans="1:65" s="19" customFormat="1" ht="15.15" customHeight="1">
      <c r="B86" s="20"/>
      <c r="C86" s="16" t="s">
        <v>29</v>
      </c>
      <c r="F86" s="5" t="str">
        <f>IF(E18="","",E18)</f>
        <v>Vyplň údaj</v>
      </c>
      <c r="I86" s="16" t="s">
        <v>34</v>
      </c>
      <c r="J86" s="3" t="str">
        <f>E24</f>
        <v xml:space="preserve"> </v>
      </c>
      <c r="L86" s="20"/>
    </row>
    <row r="87" spans="1:65" s="19" customFormat="1" ht="10.35" customHeight="1">
      <c r="B87" s="20"/>
      <c r="L87" s="20"/>
    </row>
    <row r="88" spans="1:65" s="19" customFormat="1" ht="29.25" customHeight="1">
      <c r="A88" s="101"/>
      <c r="B88" s="102"/>
      <c r="C88" s="103" t="s">
        <v>124</v>
      </c>
      <c r="D88" s="104" t="s">
        <v>56</v>
      </c>
      <c r="E88" s="104" t="s">
        <v>52</v>
      </c>
      <c r="F88" s="104" t="s">
        <v>53</v>
      </c>
      <c r="G88" s="104" t="s">
        <v>125</v>
      </c>
      <c r="H88" s="104" t="s">
        <v>126</v>
      </c>
      <c r="I88" s="104" t="s">
        <v>127</v>
      </c>
      <c r="J88" s="104" t="s">
        <v>111</v>
      </c>
      <c r="K88" s="105" t="s">
        <v>128</v>
      </c>
      <c r="L88" s="102"/>
      <c r="M88" s="44"/>
      <c r="N88" s="45" t="s">
        <v>41</v>
      </c>
      <c r="O88" s="45" t="s">
        <v>129</v>
      </c>
      <c r="P88" s="45" t="s">
        <v>130</v>
      </c>
      <c r="Q88" s="45" t="s">
        <v>131</v>
      </c>
      <c r="R88" s="45" t="s">
        <v>132</v>
      </c>
      <c r="S88" s="45" t="s">
        <v>133</v>
      </c>
      <c r="T88" s="46" t="s">
        <v>134</v>
      </c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</row>
    <row r="89" spans="1:65" s="110" customFormat="1" ht="22.95" customHeight="1">
      <c r="A89" s="19"/>
      <c r="B89" s="20"/>
      <c r="C89" s="50" t="s">
        <v>135</v>
      </c>
      <c r="D89" s="19"/>
      <c r="E89" s="19"/>
      <c r="F89" s="19"/>
      <c r="G89" s="19"/>
      <c r="H89" s="19"/>
      <c r="I89" s="19"/>
      <c r="J89" s="106">
        <f>SUM(J90,J151)</f>
        <v>0</v>
      </c>
      <c r="K89" s="19"/>
      <c r="L89" s="20"/>
      <c r="M89" s="47"/>
      <c r="N89" s="39"/>
      <c r="O89" s="39"/>
      <c r="P89" s="107">
        <f>P90+P151</f>
        <v>0</v>
      </c>
      <c r="Q89" s="39"/>
      <c r="R89" s="107">
        <f>R90+R151</f>
        <v>2.3847519137840001</v>
      </c>
      <c r="S89" s="39"/>
      <c r="T89" s="108">
        <f>T90+T151</f>
        <v>0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7" t="s">
        <v>70</v>
      </c>
      <c r="AU89" s="7" t="s">
        <v>112</v>
      </c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09">
        <f>BK90+BK151</f>
        <v>0</v>
      </c>
      <c r="BL89" s="19"/>
      <c r="BM89" s="19"/>
    </row>
    <row r="90" spans="1:65" s="110" customFormat="1" ht="25.95" customHeight="1">
      <c r="B90" s="111"/>
      <c r="D90" s="112" t="s">
        <v>70</v>
      </c>
      <c r="E90" s="113" t="s">
        <v>136</v>
      </c>
      <c r="F90" s="113" t="s">
        <v>137</v>
      </c>
      <c r="I90" s="114"/>
      <c r="J90" s="115">
        <f>SUM(J91,J119,J137,J147)</f>
        <v>0</v>
      </c>
      <c r="L90" s="111"/>
      <c r="M90" s="116"/>
      <c r="P90" s="117">
        <f>P91+P119+P137+P147</f>
        <v>0</v>
      </c>
      <c r="R90" s="117">
        <f>R91+R119+R137+R147</f>
        <v>1.8285894544840002</v>
      </c>
      <c r="T90" s="118">
        <f>T91+T119+T137+T147</f>
        <v>0</v>
      </c>
      <c r="AR90" s="112" t="s">
        <v>79</v>
      </c>
      <c r="AT90" s="119" t="s">
        <v>70</v>
      </c>
      <c r="AU90" s="119" t="s">
        <v>71</v>
      </c>
      <c r="AY90" s="112" t="s">
        <v>138</v>
      </c>
      <c r="BK90" s="120">
        <f>BK91+BK119+BK137+BK147</f>
        <v>0</v>
      </c>
    </row>
    <row r="91" spans="1:65" s="19" customFormat="1" ht="22.95" customHeight="1">
      <c r="A91" s="110"/>
      <c r="B91" s="111"/>
      <c r="C91" s="110"/>
      <c r="D91" s="112" t="s">
        <v>70</v>
      </c>
      <c r="E91" s="121" t="s">
        <v>79</v>
      </c>
      <c r="F91" s="121" t="s">
        <v>139</v>
      </c>
      <c r="G91" s="110"/>
      <c r="H91" s="110"/>
      <c r="I91" s="114"/>
      <c r="J91" s="122">
        <f>BK91</f>
        <v>0</v>
      </c>
      <c r="K91" s="110"/>
      <c r="L91" s="111"/>
      <c r="M91" s="116"/>
      <c r="N91" s="110"/>
      <c r="O91" s="110"/>
      <c r="P91" s="117">
        <f>SUM(P92:P118)</f>
        <v>0</v>
      </c>
      <c r="Q91" s="110"/>
      <c r="R91" s="117">
        <f>SUM(R92:R118)</f>
        <v>0</v>
      </c>
      <c r="S91" s="110"/>
      <c r="T91" s="118">
        <f>SUM(T92:T118)</f>
        <v>0</v>
      </c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2" t="s">
        <v>79</v>
      </c>
      <c r="AS91" s="110"/>
      <c r="AT91" s="119" t="s">
        <v>70</v>
      </c>
      <c r="AU91" s="119" t="s">
        <v>79</v>
      </c>
      <c r="AV91" s="110"/>
      <c r="AW91" s="110"/>
      <c r="AX91" s="110"/>
      <c r="AY91" s="112" t="s">
        <v>138</v>
      </c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20">
        <f>SUM(BK92:BK118)</f>
        <v>0</v>
      </c>
      <c r="BL91" s="110"/>
      <c r="BM91" s="110"/>
    </row>
    <row r="92" spans="1:65" s="19" customFormat="1" ht="21.75" customHeight="1">
      <c r="B92" s="123"/>
      <c r="C92" s="124" t="s">
        <v>79</v>
      </c>
      <c r="D92" s="124" t="s">
        <v>140</v>
      </c>
      <c r="E92" s="125" t="s">
        <v>141</v>
      </c>
      <c r="F92" s="126" t="s">
        <v>142</v>
      </c>
      <c r="G92" s="127" t="s">
        <v>143</v>
      </c>
      <c r="H92" s="128">
        <v>0.64800000000000002</v>
      </c>
      <c r="I92" s="129"/>
      <c r="J92" s="130">
        <f>ROUND(I92*H92,2)</f>
        <v>0</v>
      </c>
      <c r="K92" s="126" t="s">
        <v>144</v>
      </c>
      <c r="L92" s="20"/>
      <c r="M92" s="131"/>
      <c r="N92" s="132" t="s">
        <v>42</v>
      </c>
      <c r="P92" s="133">
        <f>O92*H92</f>
        <v>0</v>
      </c>
      <c r="Q92" s="133">
        <v>0</v>
      </c>
      <c r="R92" s="133">
        <f>Q92*H92</f>
        <v>0</v>
      </c>
      <c r="S92" s="133">
        <v>0</v>
      </c>
      <c r="T92" s="134">
        <f>S92*H92</f>
        <v>0</v>
      </c>
      <c r="AR92" s="135" t="s">
        <v>145</v>
      </c>
      <c r="AT92" s="135" t="s">
        <v>140</v>
      </c>
      <c r="AU92" s="135" t="s">
        <v>81</v>
      </c>
      <c r="AY92" s="7" t="s">
        <v>138</v>
      </c>
      <c r="BE92" s="136">
        <f>IF(N92="základní",J92,0)</f>
        <v>0</v>
      </c>
      <c r="BF92" s="136">
        <f>IF(N92="snížená",J92,0)</f>
        <v>0</v>
      </c>
      <c r="BG92" s="136">
        <f>IF(N92="zákl. přenesená",J92,0)</f>
        <v>0</v>
      </c>
      <c r="BH92" s="136">
        <f>IF(N92="sníž. přenesená",J92,0)</f>
        <v>0</v>
      </c>
      <c r="BI92" s="136">
        <f>IF(N92="nulová",J92,0)</f>
        <v>0</v>
      </c>
      <c r="BJ92" s="7" t="s">
        <v>79</v>
      </c>
      <c r="BK92" s="136">
        <f>ROUND(I92*H92,2)</f>
        <v>0</v>
      </c>
      <c r="BL92" s="7" t="s">
        <v>145</v>
      </c>
      <c r="BM92" s="135" t="s">
        <v>81</v>
      </c>
    </row>
    <row r="93" spans="1:65" s="19" customFormat="1">
      <c r="B93" s="20"/>
      <c r="D93" s="137" t="s">
        <v>146</v>
      </c>
      <c r="F93" s="138" t="s">
        <v>147</v>
      </c>
      <c r="I93" s="139"/>
      <c r="L93" s="20"/>
      <c r="M93" s="140"/>
      <c r="T93" s="41"/>
      <c r="AT93" s="7" t="s">
        <v>146</v>
      </c>
      <c r="AU93" s="7" t="s">
        <v>81</v>
      </c>
    </row>
    <row r="94" spans="1:65" s="143" customFormat="1">
      <c r="A94" s="19"/>
      <c r="B94" s="20"/>
      <c r="C94" s="19"/>
      <c r="D94" s="141" t="s">
        <v>148</v>
      </c>
      <c r="E94" s="19"/>
      <c r="F94" s="142" t="s">
        <v>149</v>
      </c>
      <c r="G94" s="19"/>
      <c r="H94" s="19"/>
      <c r="I94" s="139"/>
      <c r="J94" s="19"/>
      <c r="K94" s="19"/>
      <c r="L94" s="20"/>
      <c r="M94" s="140"/>
      <c r="N94" s="19"/>
      <c r="O94" s="19"/>
      <c r="P94" s="19"/>
      <c r="Q94" s="19"/>
      <c r="R94" s="19"/>
      <c r="S94" s="19"/>
      <c r="T94" s="41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7" t="s">
        <v>148</v>
      </c>
      <c r="AU94" s="7" t="s">
        <v>81</v>
      </c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</row>
    <row r="95" spans="1:65" s="143" customFormat="1">
      <c r="B95" s="144"/>
      <c r="D95" s="137" t="s">
        <v>150</v>
      </c>
      <c r="E95" s="145"/>
      <c r="F95" s="146" t="s">
        <v>151</v>
      </c>
      <c r="H95" s="145"/>
      <c r="I95" s="147"/>
      <c r="L95" s="144"/>
      <c r="M95" s="148"/>
      <c r="T95" s="149"/>
      <c r="AT95" s="145" t="s">
        <v>150</v>
      </c>
      <c r="AU95" s="145" t="s">
        <v>81</v>
      </c>
      <c r="AV95" s="143" t="s">
        <v>79</v>
      </c>
      <c r="AW95" s="143" t="s">
        <v>33</v>
      </c>
      <c r="AX95" s="143" t="s">
        <v>71</v>
      </c>
      <c r="AY95" s="145" t="s">
        <v>138</v>
      </c>
    </row>
    <row r="96" spans="1:65" s="150" customFormat="1">
      <c r="A96" s="143"/>
      <c r="B96" s="144"/>
      <c r="C96" s="143"/>
      <c r="D96" s="137" t="s">
        <v>150</v>
      </c>
      <c r="E96" s="145"/>
      <c r="F96" s="146" t="s">
        <v>152</v>
      </c>
      <c r="G96" s="143"/>
      <c r="H96" s="145"/>
      <c r="I96" s="147"/>
      <c r="J96" s="143"/>
      <c r="K96" s="143"/>
      <c r="L96" s="144"/>
      <c r="M96" s="148"/>
      <c r="N96" s="143"/>
      <c r="O96" s="143"/>
      <c r="P96" s="143"/>
      <c r="Q96" s="143"/>
      <c r="R96" s="143"/>
      <c r="S96" s="143"/>
      <c r="T96" s="149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5" t="s">
        <v>150</v>
      </c>
      <c r="AU96" s="145" t="s">
        <v>81</v>
      </c>
      <c r="AV96" s="143" t="s">
        <v>79</v>
      </c>
      <c r="AW96" s="143" t="s">
        <v>33</v>
      </c>
      <c r="AX96" s="143" t="s">
        <v>71</v>
      </c>
      <c r="AY96" s="145" t="s">
        <v>138</v>
      </c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</row>
    <row r="97" spans="1:65" s="158" customFormat="1">
      <c r="A97" s="150"/>
      <c r="B97" s="151"/>
      <c r="C97" s="150"/>
      <c r="D97" s="137" t="s">
        <v>150</v>
      </c>
      <c r="E97" s="152"/>
      <c r="F97" s="153" t="s">
        <v>153</v>
      </c>
      <c r="G97" s="150"/>
      <c r="H97" s="154">
        <v>0.64800000000000002</v>
      </c>
      <c r="I97" s="155"/>
      <c r="J97" s="150"/>
      <c r="K97" s="150"/>
      <c r="L97" s="151"/>
      <c r="M97" s="156"/>
      <c r="N97" s="150"/>
      <c r="O97" s="150"/>
      <c r="P97" s="150"/>
      <c r="Q97" s="150"/>
      <c r="R97" s="150"/>
      <c r="S97" s="150"/>
      <c r="T97" s="157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2" t="s">
        <v>150</v>
      </c>
      <c r="AU97" s="152" t="s">
        <v>81</v>
      </c>
      <c r="AV97" s="150" t="s">
        <v>81</v>
      </c>
      <c r="AW97" s="150" t="s">
        <v>33</v>
      </c>
      <c r="AX97" s="150" t="s">
        <v>71</v>
      </c>
      <c r="AY97" s="152" t="s">
        <v>138</v>
      </c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</row>
    <row r="98" spans="1:65" s="19" customFormat="1">
      <c r="A98" s="158"/>
      <c r="B98" s="159"/>
      <c r="C98" s="158"/>
      <c r="D98" s="137" t="s">
        <v>150</v>
      </c>
      <c r="E98" s="160"/>
      <c r="F98" s="161" t="s">
        <v>154</v>
      </c>
      <c r="G98" s="158"/>
      <c r="H98" s="162">
        <v>0.64800000000000002</v>
      </c>
      <c r="I98" s="163"/>
      <c r="J98" s="158"/>
      <c r="K98" s="158"/>
      <c r="L98" s="159"/>
      <c r="M98" s="164"/>
      <c r="N98" s="158"/>
      <c r="O98" s="158"/>
      <c r="P98" s="158"/>
      <c r="Q98" s="158"/>
      <c r="R98" s="158"/>
      <c r="S98" s="158"/>
      <c r="T98" s="165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60" t="s">
        <v>150</v>
      </c>
      <c r="AU98" s="160" t="s">
        <v>81</v>
      </c>
      <c r="AV98" s="158" t="s">
        <v>145</v>
      </c>
      <c r="AW98" s="158" t="s">
        <v>33</v>
      </c>
      <c r="AX98" s="158" t="s">
        <v>79</v>
      </c>
      <c r="AY98" s="160" t="s">
        <v>138</v>
      </c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</row>
    <row r="99" spans="1:65" s="19" customFormat="1" ht="21.75" customHeight="1">
      <c r="B99" s="123"/>
      <c r="C99" s="124" t="s">
        <v>81</v>
      </c>
      <c r="D99" s="124" t="s">
        <v>140</v>
      </c>
      <c r="E99" s="125" t="s">
        <v>155</v>
      </c>
      <c r="F99" s="126" t="s">
        <v>156</v>
      </c>
      <c r="G99" s="127" t="s">
        <v>143</v>
      </c>
      <c r="H99" s="128">
        <v>0.64800000000000002</v>
      </c>
      <c r="I99" s="129"/>
      <c r="J99" s="130">
        <f>ROUND(I99*H99,2)</f>
        <v>0</v>
      </c>
      <c r="K99" s="126" t="s">
        <v>144</v>
      </c>
      <c r="L99" s="20"/>
      <c r="M99" s="131"/>
      <c r="N99" s="132" t="s">
        <v>42</v>
      </c>
      <c r="P99" s="133">
        <f>O99*H99</f>
        <v>0</v>
      </c>
      <c r="Q99" s="133">
        <v>0</v>
      </c>
      <c r="R99" s="133">
        <f>Q99*H99</f>
        <v>0</v>
      </c>
      <c r="S99" s="133">
        <v>0</v>
      </c>
      <c r="T99" s="134">
        <f>S99*H99</f>
        <v>0</v>
      </c>
      <c r="AR99" s="135" t="s">
        <v>145</v>
      </c>
      <c r="AT99" s="135" t="s">
        <v>140</v>
      </c>
      <c r="AU99" s="135" t="s">
        <v>81</v>
      </c>
      <c r="AY99" s="7" t="s">
        <v>138</v>
      </c>
      <c r="BE99" s="136">
        <f>IF(N99="základní",J99,0)</f>
        <v>0</v>
      </c>
      <c r="BF99" s="136">
        <f>IF(N99="snížená",J99,0)</f>
        <v>0</v>
      </c>
      <c r="BG99" s="136">
        <f>IF(N99="zákl. přenesená",J99,0)</f>
        <v>0</v>
      </c>
      <c r="BH99" s="136">
        <f>IF(N99="sníž. přenesená",J99,0)</f>
        <v>0</v>
      </c>
      <c r="BI99" s="136">
        <f>IF(N99="nulová",J99,0)</f>
        <v>0</v>
      </c>
      <c r="BJ99" s="7" t="s">
        <v>79</v>
      </c>
      <c r="BK99" s="136">
        <f>ROUND(I99*H99,2)</f>
        <v>0</v>
      </c>
      <c r="BL99" s="7" t="s">
        <v>145</v>
      </c>
      <c r="BM99" s="135" t="s">
        <v>145</v>
      </c>
    </row>
    <row r="100" spans="1:65" s="19" customFormat="1" ht="19.2">
      <c r="B100" s="20"/>
      <c r="D100" s="137" t="s">
        <v>146</v>
      </c>
      <c r="F100" s="138" t="s">
        <v>157</v>
      </c>
      <c r="I100" s="139"/>
      <c r="L100" s="20"/>
      <c r="M100" s="140"/>
      <c r="T100" s="41"/>
      <c r="AT100" s="7" t="s">
        <v>146</v>
      </c>
      <c r="AU100" s="7" t="s">
        <v>81</v>
      </c>
    </row>
    <row r="101" spans="1:65" s="150" customFormat="1">
      <c r="A101" s="19"/>
      <c r="B101" s="20"/>
      <c r="C101" s="19"/>
      <c r="D101" s="141" t="s">
        <v>148</v>
      </c>
      <c r="E101" s="19"/>
      <c r="F101" s="142" t="s">
        <v>158</v>
      </c>
      <c r="G101" s="19"/>
      <c r="H101" s="19"/>
      <c r="I101" s="139"/>
      <c r="J101" s="19"/>
      <c r="K101" s="19"/>
      <c r="L101" s="20"/>
      <c r="M101" s="140"/>
      <c r="N101" s="19"/>
      <c r="O101" s="19"/>
      <c r="P101" s="19"/>
      <c r="Q101" s="19"/>
      <c r="R101" s="19"/>
      <c r="S101" s="19"/>
      <c r="T101" s="41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7" t="s">
        <v>148</v>
      </c>
      <c r="AU101" s="7" t="s">
        <v>81</v>
      </c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</row>
    <row r="102" spans="1:65" s="158" customFormat="1">
      <c r="A102" s="150"/>
      <c r="B102" s="151"/>
      <c r="C102" s="150"/>
      <c r="D102" s="137" t="s">
        <v>150</v>
      </c>
      <c r="E102" s="152"/>
      <c r="F102" s="153" t="s">
        <v>159</v>
      </c>
      <c r="G102" s="150"/>
      <c r="H102" s="154">
        <v>0.64800000000000002</v>
      </c>
      <c r="I102" s="155"/>
      <c r="J102" s="150"/>
      <c r="K102" s="150"/>
      <c r="L102" s="151"/>
      <c r="M102" s="156"/>
      <c r="N102" s="150"/>
      <c r="O102" s="150"/>
      <c r="P102" s="150"/>
      <c r="Q102" s="150"/>
      <c r="R102" s="150"/>
      <c r="S102" s="150"/>
      <c r="T102" s="157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2" t="s">
        <v>150</v>
      </c>
      <c r="AU102" s="152" t="s">
        <v>81</v>
      </c>
      <c r="AV102" s="150" t="s">
        <v>81</v>
      </c>
      <c r="AW102" s="150" t="s">
        <v>33</v>
      </c>
      <c r="AX102" s="150" t="s">
        <v>71</v>
      </c>
      <c r="AY102" s="152" t="s">
        <v>138</v>
      </c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</row>
    <row r="103" spans="1:65" s="19" customFormat="1">
      <c r="A103" s="158"/>
      <c r="B103" s="159"/>
      <c r="C103" s="158"/>
      <c r="D103" s="137" t="s">
        <v>150</v>
      </c>
      <c r="E103" s="160"/>
      <c r="F103" s="161" t="s">
        <v>154</v>
      </c>
      <c r="G103" s="158"/>
      <c r="H103" s="162">
        <v>0.64800000000000002</v>
      </c>
      <c r="I103" s="163"/>
      <c r="J103" s="158"/>
      <c r="K103" s="158"/>
      <c r="L103" s="159"/>
      <c r="M103" s="164"/>
      <c r="N103" s="158"/>
      <c r="O103" s="158"/>
      <c r="P103" s="158"/>
      <c r="Q103" s="158"/>
      <c r="R103" s="158"/>
      <c r="S103" s="158"/>
      <c r="T103" s="165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60" t="s">
        <v>150</v>
      </c>
      <c r="AU103" s="160" t="s">
        <v>81</v>
      </c>
      <c r="AV103" s="158" t="s">
        <v>145</v>
      </c>
      <c r="AW103" s="158" t="s">
        <v>33</v>
      </c>
      <c r="AX103" s="158" t="s">
        <v>79</v>
      </c>
      <c r="AY103" s="160" t="s">
        <v>138</v>
      </c>
      <c r="AZ103" s="158"/>
      <c r="BA103" s="158"/>
      <c r="BB103" s="158"/>
      <c r="BC103" s="158"/>
      <c r="BD103" s="158"/>
      <c r="BE103" s="158"/>
      <c r="BF103" s="158"/>
      <c r="BG103" s="158"/>
      <c r="BH103" s="158"/>
      <c r="BI103" s="158"/>
      <c r="BJ103" s="158"/>
      <c r="BK103" s="158"/>
      <c r="BL103" s="158"/>
      <c r="BM103" s="158"/>
    </row>
    <row r="104" spans="1:65" s="19" customFormat="1" ht="24.15" customHeight="1">
      <c r="B104" s="123"/>
      <c r="C104" s="124" t="s">
        <v>160</v>
      </c>
      <c r="D104" s="124" t="s">
        <v>140</v>
      </c>
      <c r="E104" s="125" t="s">
        <v>161</v>
      </c>
      <c r="F104" s="126" t="s">
        <v>162</v>
      </c>
      <c r="G104" s="127" t="s">
        <v>143</v>
      </c>
      <c r="H104" s="128">
        <v>1.296</v>
      </c>
      <c r="I104" s="129"/>
      <c r="J104" s="130">
        <f>ROUND(I104*H104,2)</f>
        <v>0</v>
      </c>
      <c r="K104" s="126" t="s">
        <v>144</v>
      </c>
      <c r="L104" s="20"/>
      <c r="M104" s="131"/>
      <c r="N104" s="132" t="s">
        <v>42</v>
      </c>
      <c r="P104" s="133">
        <f>O104*H104</f>
        <v>0</v>
      </c>
      <c r="Q104" s="133">
        <v>0</v>
      </c>
      <c r="R104" s="133">
        <f>Q104*H104</f>
        <v>0</v>
      </c>
      <c r="S104" s="133">
        <v>0</v>
      </c>
      <c r="T104" s="134">
        <f>S104*H104</f>
        <v>0</v>
      </c>
      <c r="AR104" s="135" t="s">
        <v>145</v>
      </c>
      <c r="AT104" s="135" t="s">
        <v>140</v>
      </c>
      <c r="AU104" s="135" t="s">
        <v>81</v>
      </c>
      <c r="AY104" s="7" t="s">
        <v>138</v>
      </c>
      <c r="BE104" s="136">
        <f>IF(N104="základní",J104,0)</f>
        <v>0</v>
      </c>
      <c r="BF104" s="136">
        <f>IF(N104="snížená",J104,0)</f>
        <v>0</v>
      </c>
      <c r="BG104" s="136">
        <f>IF(N104="zákl. přenesená",J104,0)</f>
        <v>0</v>
      </c>
      <c r="BH104" s="136">
        <f>IF(N104="sníž. přenesená",J104,0)</f>
        <v>0</v>
      </c>
      <c r="BI104" s="136">
        <f>IF(N104="nulová",J104,0)</f>
        <v>0</v>
      </c>
      <c r="BJ104" s="7" t="s">
        <v>79</v>
      </c>
      <c r="BK104" s="136">
        <f>ROUND(I104*H104,2)</f>
        <v>0</v>
      </c>
      <c r="BL104" s="7" t="s">
        <v>145</v>
      </c>
      <c r="BM104" s="135" t="s">
        <v>163</v>
      </c>
    </row>
    <row r="105" spans="1:65" s="19" customFormat="1" ht="28.8">
      <c r="B105" s="20"/>
      <c r="D105" s="137" t="s">
        <v>146</v>
      </c>
      <c r="F105" s="138" t="s">
        <v>164</v>
      </c>
      <c r="I105" s="139"/>
      <c r="L105" s="20"/>
      <c r="M105" s="140"/>
      <c r="T105" s="41"/>
      <c r="AT105" s="7" t="s">
        <v>146</v>
      </c>
      <c r="AU105" s="7" t="s">
        <v>81</v>
      </c>
    </row>
    <row r="106" spans="1:65" s="150" customFormat="1">
      <c r="A106" s="19"/>
      <c r="B106" s="20"/>
      <c r="C106" s="19"/>
      <c r="D106" s="141" t="s">
        <v>148</v>
      </c>
      <c r="E106" s="19"/>
      <c r="F106" s="142" t="s">
        <v>165</v>
      </c>
      <c r="G106" s="19"/>
      <c r="H106" s="19"/>
      <c r="I106" s="139"/>
      <c r="J106" s="19"/>
      <c r="K106" s="19"/>
      <c r="L106" s="20"/>
      <c r="M106" s="140"/>
      <c r="N106" s="19"/>
      <c r="O106" s="19"/>
      <c r="P106" s="19"/>
      <c r="Q106" s="19"/>
      <c r="R106" s="19"/>
      <c r="S106" s="19"/>
      <c r="T106" s="41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7" t="s">
        <v>148</v>
      </c>
      <c r="AU106" s="7" t="s">
        <v>81</v>
      </c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</row>
    <row r="107" spans="1:65" s="158" customFormat="1">
      <c r="A107" s="150"/>
      <c r="B107" s="151"/>
      <c r="C107" s="150"/>
      <c r="D107" s="137" t="s">
        <v>150</v>
      </c>
      <c r="E107" s="152"/>
      <c r="F107" s="153" t="s">
        <v>166</v>
      </c>
      <c r="G107" s="150"/>
      <c r="H107" s="154">
        <v>1.296</v>
      </c>
      <c r="I107" s="155"/>
      <c r="J107" s="150"/>
      <c r="K107" s="150"/>
      <c r="L107" s="151"/>
      <c r="M107" s="156"/>
      <c r="N107" s="150"/>
      <c r="O107" s="150"/>
      <c r="P107" s="150"/>
      <c r="Q107" s="150"/>
      <c r="R107" s="150"/>
      <c r="S107" s="150"/>
      <c r="T107" s="157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2" t="s">
        <v>150</v>
      </c>
      <c r="AU107" s="152" t="s">
        <v>81</v>
      </c>
      <c r="AV107" s="150" t="s">
        <v>81</v>
      </c>
      <c r="AW107" s="150" t="s">
        <v>33</v>
      </c>
      <c r="AX107" s="150" t="s">
        <v>71</v>
      </c>
      <c r="AY107" s="152" t="s">
        <v>138</v>
      </c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</row>
    <row r="108" spans="1:65" s="19" customFormat="1">
      <c r="A108" s="158"/>
      <c r="B108" s="159"/>
      <c r="C108" s="158"/>
      <c r="D108" s="137" t="s">
        <v>150</v>
      </c>
      <c r="E108" s="160"/>
      <c r="F108" s="161" t="s">
        <v>154</v>
      </c>
      <c r="G108" s="158"/>
      <c r="H108" s="162">
        <v>1.296</v>
      </c>
      <c r="I108" s="163"/>
      <c r="J108" s="158"/>
      <c r="K108" s="158"/>
      <c r="L108" s="159"/>
      <c r="M108" s="164"/>
      <c r="N108" s="158"/>
      <c r="O108" s="158"/>
      <c r="P108" s="158"/>
      <c r="Q108" s="158"/>
      <c r="R108" s="158"/>
      <c r="S108" s="158"/>
      <c r="T108" s="165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60" t="s">
        <v>150</v>
      </c>
      <c r="AU108" s="160" t="s">
        <v>81</v>
      </c>
      <c r="AV108" s="158" t="s">
        <v>145</v>
      </c>
      <c r="AW108" s="158" t="s">
        <v>33</v>
      </c>
      <c r="AX108" s="158" t="s">
        <v>79</v>
      </c>
      <c r="AY108" s="160" t="s">
        <v>138</v>
      </c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  <c r="BM108" s="158"/>
    </row>
    <row r="109" spans="1:65" s="19" customFormat="1" ht="16.5" customHeight="1">
      <c r="B109" s="123"/>
      <c r="C109" s="124" t="s">
        <v>145</v>
      </c>
      <c r="D109" s="124" t="s">
        <v>140</v>
      </c>
      <c r="E109" s="125" t="s">
        <v>167</v>
      </c>
      <c r="F109" s="126" t="s">
        <v>168</v>
      </c>
      <c r="G109" s="127" t="s">
        <v>143</v>
      </c>
      <c r="H109" s="128">
        <v>0.64800000000000002</v>
      </c>
      <c r="I109" s="129"/>
      <c r="J109" s="130">
        <f>ROUND(I109*H109,2)</f>
        <v>0</v>
      </c>
      <c r="K109" s="126" t="s">
        <v>144</v>
      </c>
      <c r="L109" s="20"/>
      <c r="M109" s="131"/>
      <c r="N109" s="132" t="s">
        <v>42</v>
      </c>
      <c r="P109" s="133">
        <f>O109*H109</f>
        <v>0</v>
      </c>
      <c r="Q109" s="133">
        <v>0</v>
      </c>
      <c r="R109" s="133">
        <f>Q109*H109</f>
        <v>0</v>
      </c>
      <c r="S109" s="133">
        <v>0</v>
      </c>
      <c r="T109" s="134">
        <f>S109*H109</f>
        <v>0</v>
      </c>
      <c r="AR109" s="135" t="s">
        <v>145</v>
      </c>
      <c r="AT109" s="135" t="s">
        <v>140</v>
      </c>
      <c r="AU109" s="135" t="s">
        <v>81</v>
      </c>
      <c r="AY109" s="7" t="s">
        <v>138</v>
      </c>
      <c r="BE109" s="136">
        <f>IF(N109="základní",J109,0)</f>
        <v>0</v>
      </c>
      <c r="BF109" s="136">
        <f>IF(N109="snížená",J109,0)</f>
        <v>0</v>
      </c>
      <c r="BG109" s="136">
        <f>IF(N109="zákl. přenesená",J109,0)</f>
        <v>0</v>
      </c>
      <c r="BH109" s="136">
        <f>IF(N109="sníž. přenesená",J109,0)</f>
        <v>0</v>
      </c>
      <c r="BI109" s="136">
        <f>IF(N109="nulová",J109,0)</f>
        <v>0</v>
      </c>
      <c r="BJ109" s="7" t="s">
        <v>79</v>
      </c>
      <c r="BK109" s="136">
        <f>ROUND(I109*H109,2)</f>
        <v>0</v>
      </c>
      <c r="BL109" s="7" t="s">
        <v>145</v>
      </c>
      <c r="BM109" s="135" t="s">
        <v>169</v>
      </c>
    </row>
    <row r="110" spans="1:65" s="19" customFormat="1">
      <c r="B110" s="20"/>
      <c r="D110" s="137" t="s">
        <v>146</v>
      </c>
      <c r="F110" s="138" t="s">
        <v>170</v>
      </c>
      <c r="I110" s="139"/>
      <c r="L110" s="20"/>
      <c r="M110" s="140"/>
      <c r="T110" s="41"/>
      <c r="AT110" s="7" t="s">
        <v>146</v>
      </c>
      <c r="AU110" s="7" t="s">
        <v>81</v>
      </c>
    </row>
    <row r="111" spans="1:65" s="150" customFormat="1">
      <c r="A111" s="19"/>
      <c r="B111" s="20"/>
      <c r="C111" s="19"/>
      <c r="D111" s="141" t="s">
        <v>148</v>
      </c>
      <c r="E111" s="19"/>
      <c r="F111" s="142" t="s">
        <v>171</v>
      </c>
      <c r="G111" s="19"/>
      <c r="H111" s="19"/>
      <c r="I111" s="139"/>
      <c r="J111" s="19"/>
      <c r="K111" s="19"/>
      <c r="L111" s="20"/>
      <c r="M111" s="140"/>
      <c r="N111" s="19"/>
      <c r="O111" s="19"/>
      <c r="P111" s="19"/>
      <c r="Q111" s="19"/>
      <c r="R111" s="19"/>
      <c r="S111" s="19"/>
      <c r="T111" s="41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7" t="s">
        <v>148</v>
      </c>
      <c r="AU111" s="7" t="s">
        <v>81</v>
      </c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</row>
    <row r="112" spans="1:65" s="158" customFormat="1">
      <c r="A112" s="150"/>
      <c r="B112" s="151"/>
      <c r="C112" s="150"/>
      <c r="D112" s="137" t="s">
        <v>150</v>
      </c>
      <c r="E112" s="152"/>
      <c r="F112" s="153" t="s">
        <v>172</v>
      </c>
      <c r="G112" s="150"/>
      <c r="H112" s="154">
        <v>0.64800000000000002</v>
      </c>
      <c r="I112" s="155"/>
      <c r="J112" s="150"/>
      <c r="K112" s="150"/>
      <c r="L112" s="151"/>
      <c r="M112" s="156"/>
      <c r="N112" s="150"/>
      <c r="O112" s="150"/>
      <c r="P112" s="150"/>
      <c r="Q112" s="150"/>
      <c r="R112" s="150"/>
      <c r="S112" s="150"/>
      <c r="T112" s="157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2" t="s">
        <v>150</v>
      </c>
      <c r="AU112" s="152" t="s">
        <v>81</v>
      </c>
      <c r="AV112" s="150" t="s">
        <v>81</v>
      </c>
      <c r="AW112" s="150" t="s">
        <v>33</v>
      </c>
      <c r="AX112" s="150" t="s">
        <v>71</v>
      </c>
      <c r="AY112" s="152" t="s">
        <v>138</v>
      </c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</row>
    <row r="113" spans="1:65" s="19" customFormat="1">
      <c r="A113" s="158"/>
      <c r="B113" s="159"/>
      <c r="C113" s="158"/>
      <c r="D113" s="137" t="s">
        <v>150</v>
      </c>
      <c r="E113" s="160"/>
      <c r="F113" s="161" t="s">
        <v>154</v>
      </c>
      <c r="G113" s="158"/>
      <c r="H113" s="162">
        <v>0.64800000000000002</v>
      </c>
      <c r="I113" s="163"/>
      <c r="J113" s="158"/>
      <c r="K113" s="158"/>
      <c r="L113" s="159"/>
      <c r="M113" s="164"/>
      <c r="N113" s="158"/>
      <c r="O113" s="158"/>
      <c r="P113" s="158"/>
      <c r="Q113" s="158"/>
      <c r="R113" s="158"/>
      <c r="S113" s="158"/>
      <c r="T113" s="165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60" t="s">
        <v>150</v>
      </c>
      <c r="AU113" s="160" t="s">
        <v>81</v>
      </c>
      <c r="AV113" s="158" t="s">
        <v>145</v>
      </c>
      <c r="AW113" s="158" t="s">
        <v>33</v>
      </c>
      <c r="AX113" s="158" t="s">
        <v>79</v>
      </c>
      <c r="AY113" s="160" t="s">
        <v>138</v>
      </c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</row>
    <row r="114" spans="1:65" s="19" customFormat="1" ht="16.5" customHeight="1">
      <c r="B114" s="123"/>
      <c r="C114" s="124" t="s">
        <v>173</v>
      </c>
      <c r="D114" s="124" t="s">
        <v>140</v>
      </c>
      <c r="E114" s="125" t="s">
        <v>174</v>
      </c>
      <c r="F114" s="126" t="s">
        <v>175</v>
      </c>
      <c r="G114" s="127" t="s">
        <v>176</v>
      </c>
      <c r="H114" s="128">
        <v>1.1659999999999999</v>
      </c>
      <c r="I114" s="129"/>
      <c r="J114" s="130">
        <f>ROUND(I114*H114,2)</f>
        <v>0</v>
      </c>
      <c r="K114" s="126" t="s">
        <v>144</v>
      </c>
      <c r="L114" s="20"/>
      <c r="M114" s="131"/>
      <c r="N114" s="132" t="s">
        <v>42</v>
      </c>
      <c r="P114" s="133">
        <f>O114*H114</f>
        <v>0</v>
      </c>
      <c r="Q114" s="133">
        <v>0</v>
      </c>
      <c r="R114" s="133">
        <f>Q114*H114</f>
        <v>0</v>
      </c>
      <c r="S114" s="133">
        <v>0</v>
      </c>
      <c r="T114" s="134">
        <f>S114*H114</f>
        <v>0</v>
      </c>
      <c r="AR114" s="135" t="s">
        <v>145</v>
      </c>
      <c r="AT114" s="135" t="s">
        <v>140</v>
      </c>
      <c r="AU114" s="135" t="s">
        <v>81</v>
      </c>
      <c r="AY114" s="7" t="s">
        <v>138</v>
      </c>
      <c r="BE114" s="136">
        <f>IF(N114="základní",J114,0)</f>
        <v>0</v>
      </c>
      <c r="BF114" s="136">
        <f>IF(N114="snížená",J114,0)</f>
        <v>0</v>
      </c>
      <c r="BG114" s="136">
        <f>IF(N114="zákl. přenesená",J114,0)</f>
        <v>0</v>
      </c>
      <c r="BH114" s="136">
        <f>IF(N114="sníž. přenesená",J114,0)</f>
        <v>0</v>
      </c>
      <c r="BI114" s="136">
        <f>IF(N114="nulová",J114,0)</f>
        <v>0</v>
      </c>
      <c r="BJ114" s="7" t="s">
        <v>79</v>
      </c>
      <c r="BK114" s="136">
        <f>ROUND(I114*H114,2)</f>
        <v>0</v>
      </c>
      <c r="BL114" s="7" t="s">
        <v>145</v>
      </c>
      <c r="BM114" s="135" t="s">
        <v>177</v>
      </c>
    </row>
    <row r="115" spans="1:65" s="19" customFormat="1">
      <c r="B115" s="20"/>
      <c r="D115" s="137" t="s">
        <v>146</v>
      </c>
      <c r="F115" s="138" t="s">
        <v>178</v>
      </c>
      <c r="I115" s="139"/>
      <c r="L115" s="20"/>
      <c r="M115" s="140"/>
      <c r="T115" s="41"/>
      <c r="AT115" s="7" t="s">
        <v>146</v>
      </c>
      <c r="AU115" s="7" t="s">
        <v>81</v>
      </c>
    </row>
    <row r="116" spans="1:65" s="150" customFormat="1">
      <c r="A116" s="19"/>
      <c r="B116" s="20"/>
      <c r="C116" s="19"/>
      <c r="D116" s="141" t="s">
        <v>148</v>
      </c>
      <c r="E116" s="19"/>
      <c r="F116" s="142" t="s">
        <v>179</v>
      </c>
      <c r="G116" s="19"/>
      <c r="H116" s="19"/>
      <c r="I116" s="139"/>
      <c r="J116" s="19"/>
      <c r="K116" s="19"/>
      <c r="L116" s="20"/>
      <c r="M116" s="140"/>
      <c r="N116" s="19"/>
      <c r="O116" s="19"/>
      <c r="P116" s="19"/>
      <c r="Q116" s="19"/>
      <c r="R116" s="19"/>
      <c r="S116" s="19"/>
      <c r="T116" s="41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7" t="s">
        <v>148</v>
      </c>
      <c r="AU116" s="7" t="s">
        <v>81</v>
      </c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</row>
    <row r="117" spans="1:65" s="158" customFormat="1">
      <c r="A117" s="150"/>
      <c r="B117" s="151"/>
      <c r="C117" s="150"/>
      <c r="D117" s="137" t="s">
        <v>150</v>
      </c>
      <c r="E117" s="152"/>
      <c r="F117" s="153" t="s">
        <v>180</v>
      </c>
      <c r="G117" s="150"/>
      <c r="H117" s="154">
        <v>1.1659999999999999</v>
      </c>
      <c r="I117" s="155"/>
      <c r="J117" s="150"/>
      <c r="K117" s="150"/>
      <c r="L117" s="151"/>
      <c r="M117" s="156"/>
      <c r="N117" s="150"/>
      <c r="O117" s="150"/>
      <c r="P117" s="150"/>
      <c r="Q117" s="150"/>
      <c r="R117" s="150"/>
      <c r="S117" s="150"/>
      <c r="T117" s="157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2" t="s">
        <v>150</v>
      </c>
      <c r="AU117" s="152" t="s">
        <v>81</v>
      </c>
      <c r="AV117" s="150" t="s">
        <v>81</v>
      </c>
      <c r="AW117" s="150" t="s">
        <v>33</v>
      </c>
      <c r="AX117" s="150" t="s">
        <v>71</v>
      </c>
      <c r="AY117" s="152" t="s">
        <v>138</v>
      </c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</row>
    <row r="118" spans="1:65" s="110" customFormat="1">
      <c r="A118" s="158"/>
      <c r="B118" s="159"/>
      <c r="C118" s="158"/>
      <c r="D118" s="137" t="s">
        <v>150</v>
      </c>
      <c r="E118" s="160"/>
      <c r="F118" s="161" t="s">
        <v>154</v>
      </c>
      <c r="G118" s="158"/>
      <c r="H118" s="162">
        <v>1.1659999999999999</v>
      </c>
      <c r="I118" s="163"/>
      <c r="J118" s="158"/>
      <c r="K118" s="158"/>
      <c r="L118" s="159"/>
      <c r="M118" s="164"/>
      <c r="N118" s="158"/>
      <c r="O118" s="158"/>
      <c r="P118" s="158"/>
      <c r="Q118" s="158"/>
      <c r="R118" s="158"/>
      <c r="S118" s="158"/>
      <c r="T118" s="165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60" t="s">
        <v>150</v>
      </c>
      <c r="AU118" s="160" t="s">
        <v>81</v>
      </c>
      <c r="AV118" s="158" t="s">
        <v>145</v>
      </c>
      <c r="AW118" s="158" t="s">
        <v>33</v>
      </c>
      <c r="AX118" s="158" t="s">
        <v>79</v>
      </c>
      <c r="AY118" s="160" t="s">
        <v>138</v>
      </c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</row>
    <row r="119" spans="1:65" s="19" customFormat="1" ht="22.95" customHeight="1">
      <c r="A119" s="110"/>
      <c r="B119" s="111"/>
      <c r="C119" s="110"/>
      <c r="D119" s="112" t="s">
        <v>70</v>
      </c>
      <c r="E119" s="121" t="s">
        <v>81</v>
      </c>
      <c r="F119" s="121" t="s">
        <v>181</v>
      </c>
      <c r="G119" s="110"/>
      <c r="H119" s="110"/>
      <c r="I119" s="114"/>
      <c r="J119" s="122">
        <f>BK119</f>
        <v>0</v>
      </c>
      <c r="K119" s="110"/>
      <c r="L119" s="111"/>
      <c r="M119" s="116"/>
      <c r="N119" s="110"/>
      <c r="O119" s="110"/>
      <c r="P119" s="117">
        <f>SUM(P120:P136)</f>
        <v>0</v>
      </c>
      <c r="Q119" s="110"/>
      <c r="R119" s="117">
        <f>SUM(R120:R136)</f>
        <v>1.8164786544840001</v>
      </c>
      <c r="S119" s="110"/>
      <c r="T119" s="118">
        <f>SUM(T120:T136)</f>
        <v>0</v>
      </c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2" t="s">
        <v>79</v>
      </c>
      <c r="AS119" s="110"/>
      <c r="AT119" s="119" t="s">
        <v>70</v>
      </c>
      <c r="AU119" s="119" t="s">
        <v>79</v>
      </c>
      <c r="AV119" s="110"/>
      <c r="AW119" s="110"/>
      <c r="AX119" s="110"/>
      <c r="AY119" s="112" t="s">
        <v>138</v>
      </c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20">
        <f>SUM(BK120:BK136)</f>
        <v>0</v>
      </c>
      <c r="BL119" s="110"/>
      <c r="BM119" s="110"/>
    </row>
    <row r="120" spans="1:65" s="19" customFormat="1" ht="16.5" customHeight="1">
      <c r="B120" s="123"/>
      <c r="C120" s="124" t="s">
        <v>163</v>
      </c>
      <c r="D120" s="124" t="s">
        <v>140</v>
      </c>
      <c r="E120" s="125" t="s">
        <v>182</v>
      </c>
      <c r="F120" s="126" t="s">
        <v>183</v>
      </c>
      <c r="G120" s="127" t="s">
        <v>143</v>
      </c>
      <c r="H120" s="128">
        <v>0.67100000000000004</v>
      </c>
      <c r="I120" s="129"/>
      <c r="J120" s="130">
        <f>ROUND(I120*H120,2)</f>
        <v>0</v>
      </c>
      <c r="K120" s="126" t="s">
        <v>144</v>
      </c>
      <c r="L120" s="20"/>
      <c r="M120" s="131"/>
      <c r="N120" s="132" t="s">
        <v>42</v>
      </c>
      <c r="P120" s="133">
        <f>O120*H120</f>
        <v>0</v>
      </c>
      <c r="Q120" s="133">
        <v>2.5018722040000001</v>
      </c>
      <c r="R120" s="133">
        <f>Q120*H120</f>
        <v>1.6787562488840002</v>
      </c>
      <c r="S120" s="133">
        <v>0</v>
      </c>
      <c r="T120" s="134">
        <f>S120*H120</f>
        <v>0</v>
      </c>
      <c r="AR120" s="135" t="s">
        <v>145</v>
      </c>
      <c r="AT120" s="135" t="s">
        <v>140</v>
      </c>
      <c r="AU120" s="135" t="s">
        <v>81</v>
      </c>
      <c r="AY120" s="7" t="s">
        <v>138</v>
      </c>
      <c r="BE120" s="136">
        <f>IF(N120="základní",J120,0)</f>
        <v>0</v>
      </c>
      <c r="BF120" s="136">
        <f>IF(N120="snížená",J120,0)</f>
        <v>0</v>
      </c>
      <c r="BG120" s="136">
        <f>IF(N120="zákl. přenesená",J120,0)</f>
        <v>0</v>
      </c>
      <c r="BH120" s="136">
        <f>IF(N120="sníž. přenesená",J120,0)</f>
        <v>0</v>
      </c>
      <c r="BI120" s="136">
        <f>IF(N120="nulová",J120,0)</f>
        <v>0</v>
      </c>
      <c r="BJ120" s="7" t="s">
        <v>79</v>
      </c>
      <c r="BK120" s="136">
        <f>ROUND(I120*H120,2)</f>
        <v>0</v>
      </c>
      <c r="BL120" s="7" t="s">
        <v>145</v>
      </c>
      <c r="BM120" s="135" t="s">
        <v>8</v>
      </c>
    </row>
    <row r="121" spans="1:65" s="19" customFormat="1">
      <c r="B121" s="20"/>
      <c r="D121" s="137" t="s">
        <v>146</v>
      </c>
      <c r="F121" s="138" t="s">
        <v>184</v>
      </c>
      <c r="I121" s="139"/>
      <c r="L121" s="20"/>
      <c r="M121" s="140"/>
      <c r="T121" s="41"/>
      <c r="AT121" s="7" t="s">
        <v>146</v>
      </c>
      <c r="AU121" s="7" t="s">
        <v>81</v>
      </c>
    </row>
    <row r="122" spans="1:65" s="143" customFormat="1">
      <c r="A122" s="19"/>
      <c r="B122" s="20"/>
      <c r="C122" s="19"/>
      <c r="D122" s="141" t="s">
        <v>148</v>
      </c>
      <c r="E122" s="19"/>
      <c r="F122" s="142" t="s">
        <v>185</v>
      </c>
      <c r="G122" s="19"/>
      <c r="H122" s="19"/>
      <c r="I122" s="139"/>
      <c r="J122" s="19"/>
      <c r="K122" s="19"/>
      <c r="L122" s="20"/>
      <c r="M122" s="140"/>
      <c r="N122" s="19"/>
      <c r="O122" s="19"/>
      <c r="P122" s="19"/>
      <c r="Q122" s="19"/>
      <c r="R122" s="19"/>
      <c r="S122" s="19"/>
      <c r="T122" s="41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7" t="s">
        <v>148</v>
      </c>
      <c r="AU122" s="7" t="s">
        <v>81</v>
      </c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</row>
    <row r="123" spans="1:65" s="150" customFormat="1">
      <c r="A123" s="143"/>
      <c r="B123" s="144"/>
      <c r="C123" s="143"/>
      <c r="D123" s="137" t="s">
        <v>150</v>
      </c>
      <c r="E123" s="145"/>
      <c r="F123" s="146" t="s">
        <v>151</v>
      </c>
      <c r="G123" s="143"/>
      <c r="H123" s="145"/>
      <c r="I123" s="147"/>
      <c r="J123" s="143"/>
      <c r="K123" s="143"/>
      <c r="L123" s="144"/>
      <c r="M123" s="148"/>
      <c r="N123" s="143"/>
      <c r="O123" s="143"/>
      <c r="P123" s="143"/>
      <c r="Q123" s="143"/>
      <c r="R123" s="143"/>
      <c r="S123" s="143"/>
      <c r="T123" s="149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5" t="s">
        <v>150</v>
      </c>
      <c r="AU123" s="145" t="s">
        <v>81</v>
      </c>
      <c r="AV123" s="143" t="s">
        <v>79</v>
      </c>
      <c r="AW123" s="143" t="s">
        <v>33</v>
      </c>
      <c r="AX123" s="143" t="s">
        <v>71</v>
      </c>
      <c r="AY123" s="145" t="s">
        <v>138</v>
      </c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</row>
    <row r="124" spans="1:65" s="166" customFormat="1">
      <c r="A124" s="150"/>
      <c r="B124" s="151"/>
      <c r="C124" s="150"/>
      <c r="D124" s="137" t="s">
        <v>150</v>
      </c>
      <c r="E124" s="152"/>
      <c r="F124" s="153" t="s">
        <v>153</v>
      </c>
      <c r="G124" s="150"/>
      <c r="H124" s="154">
        <v>0.64800000000000002</v>
      </c>
      <c r="I124" s="155"/>
      <c r="J124" s="150"/>
      <c r="K124" s="150"/>
      <c r="L124" s="151"/>
      <c r="M124" s="156"/>
      <c r="N124" s="150"/>
      <c r="O124" s="150"/>
      <c r="P124" s="150"/>
      <c r="Q124" s="150"/>
      <c r="R124" s="150"/>
      <c r="S124" s="150"/>
      <c r="T124" s="157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2" t="s">
        <v>150</v>
      </c>
      <c r="AU124" s="152" t="s">
        <v>81</v>
      </c>
      <c r="AV124" s="150" t="s">
        <v>81</v>
      </c>
      <c r="AW124" s="150" t="s">
        <v>33</v>
      </c>
      <c r="AX124" s="150" t="s">
        <v>71</v>
      </c>
      <c r="AY124" s="152" t="s">
        <v>138</v>
      </c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</row>
    <row r="125" spans="1:65" s="150" customFormat="1">
      <c r="A125" s="166"/>
      <c r="B125" s="167"/>
      <c r="C125" s="166"/>
      <c r="D125" s="137" t="s">
        <v>150</v>
      </c>
      <c r="E125" s="168"/>
      <c r="F125" s="169" t="s">
        <v>186</v>
      </c>
      <c r="G125" s="166"/>
      <c r="H125" s="170">
        <v>0.64800000000000002</v>
      </c>
      <c r="I125" s="171"/>
      <c r="J125" s="166"/>
      <c r="K125" s="166"/>
      <c r="L125" s="167"/>
      <c r="M125" s="172"/>
      <c r="N125" s="166"/>
      <c r="O125" s="166"/>
      <c r="P125" s="166"/>
      <c r="Q125" s="166"/>
      <c r="R125" s="166"/>
      <c r="S125" s="166"/>
      <c r="T125" s="173"/>
      <c r="U125" s="166"/>
      <c r="V125" s="166"/>
      <c r="W125" s="166"/>
      <c r="X125" s="166"/>
      <c r="Y125" s="166"/>
      <c r="Z125" s="166"/>
      <c r="AA125" s="166"/>
      <c r="AB125" s="166"/>
      <c r="AC125" s="166"/>
      <c r="AD125" s="166"/>
      <c r="AE125" s="166"/>
      <c r="AF125" s="166"/>
      <c r="AG125" s="166"/>
      <c r="AH125" s="166"/>
      <c r="AI125" s="166"/>
      <c r="AJ125" s="166"/>
      <c r="AK125" s="166"/>
      <c r="AL125" s="166"/>
      <c r="AM125" s="166"/>
      <c r="AN125" s="166"/>
      <c r="AO125" s="166"/>
      <c r="AP125" s="166"/>
      <c r="AQ125" s="166"/>
      <c r="AR125" s="166"/>
      <c r="AS125" s="166"/>
      <c r="AT125" s="168" t="s">
        <v>150</v>
      </c>
      <c r="AU125" s="168" t="s">
        <v>81</v>
      </c>
      <c r="AV125" s="166" t="s">
        <v>160</v>
      </c>
      <c r="AW125" s="166" t="s">
        <v>33</v>
      </c>
      <c r="AX125" s="166" t="s">
        <v>71</v>
      </c>
      <c r="AY125" s="168" t="s">
        <v>138</v>
      </c>
      <c r="AZ125" s="166"/>
      <c r="BA125" s="166"/>
      <c r="BB125" s="166"/>
      <c r="BC125" s="166"/>
      <c r="BD125" s="166"/>
      <c r="BE125" s="166"/>
      <c r="BF125" s="166"/>
      <c r="BG125" s="166"/>
      <c r="BH125" s="166"/>
      <c r="BI125" s="166"/>
      <c r="BJ125" s="166"/>
      <c r="BK125" s="166"/>
      <c r="BL125" s="166"/>
      <c r="BM125" s="166"/>
    </row>
    <row r="126" spans="1:65" s="166" customFormat="1">
      <c r="A126" s="150"/>
      <c r="B126" s="151"/>
      <c r="C126" s="150"/>
      <c r="D126" s="137" t="s">
        <v>150</v>
      </c>
      <c r="E126" s="152"/>
      <c r="F126" s="153" t="s">
        <v>187</v>
      </c>
      <c r="G126" s="150"/>
      <c r="H126" s="154">
        <v>2.3E-2</v>
      </c>
      <c r="I126" s="155"/>
      <c r="J126" s="150"/>
      <c r="K126" s="150"/>
      <c r="L126" s="151"/>
      <c r="M126" s="156"/>
      <c r="N126" s="150"/>
      <c r="O126" s="150"/>
      <c r="P126" s="150"/>
      <c r="Q126" s="150"/>
      <c r="R126" s="150"/>
      <c r="S126" s="150"/>
      <c r="T126" s="157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2" t="s">
        <v>150</v>
      </c>
      <c r="AU126" s="152" t="s">
        <v>81</v>
      </c>
      <c r="AV126" s="150" t="s">
        <v>81</v>
      </c>
      <c r="AW126" s="150" t="s">
        <v>33</v>
      </c>
      <c r="AX126" s="150" t="s">
        <v>71</v>
      </c>
      <c r="AY126" s="152" t="s">
        <v>138</v>
      </c>
      <c r="AZ126" s="150"/>
      <c r="BA126" s="150"/>
      <c r="BB126" s="150"/>
      <c r="BC126" s="150"/>
      <c r="BD126" s="150"/>
      <c r="BE126" s="150"/>
      <c r="BF126" s="150"/>
      <c r="BG126" s="150"/>
      <c r="BH126" s="150"/>
      <c r="BI126" s="150"/>
      <c r="BJ126" s="150"/>
      <c r="BK126" s="150"/>
      <c r="BL126" s="150"/>
      <c r="BM126" s="150"/>
    </row>
    <row r="127" spans="1:65" s="158" customFormat="1">
      <c r="A127" s="166"/>
      <c r="B127" s="167"/>
      <c r="C127" s="166"/>
      <c r="D127" s="137" t="s">
        <v>150</v>
      </c>
      <c r="E127" s="168"/>
      <c r="F127" s="169" t="s">
        <v>186</v>
      </c>
      <c r="G127" s="166"/>
      <c r="H127" s="170">
        <v>2.3E-2</v>
      </c>
      <c r="I127" s="171"/>
      <c r="J127" s="166"/>
      <c r="K127" s="166"/>
      <c r="L127" s="167"/>
      <c r="M127" s="172"/>
      <c r="N127" s="166"/>
      <c r="O127" s="166"/>
      <c r="P127" s="166"/>
      <c r="Q127" s="166"/>
      <c r="R127" s="166"/>
      <c r="S127" s="166"/>
      <c r="T127" s="173"/>
      <c r="U127" s="166"/>
      <c r="V127" s="166"/>
      <c r="W127" s="166"/>
      <c r="X127" s="166"/>
      <c r="Y127" s="166"/>
      <c r="Z127" s="166"/>
      <c r="AA127" s="166"/>
      <c r="AB127" s="166"/>
      <c r="AC127" s="166"/>
      <c r="AD127" s="166"/>
      <c r="AE127" s="166"/>
      <c r="AF127" s="166"/>
      <c r="AG127" s="166"/>
      <c r="AH127" s="166"/>
      <c r="AI127" s="166"/>
      <c r="AJ127" s="166"/>
      <c r="AK127" s="166"/>
      <c r="AL127" s="166"/>
      <c r="AM127" s="166"/>
      <c r="AN127" s="166"/>
      <c r="AO127" s="166"/>
      <c r="AP127" s="166"/>
      <c r="AQ127" s="166"/>
      <c r="AR127" s="166"/>
      <c r="AS127" s="166"/>
      <c r="AT127" s="168" t="s">
        <v>150</v>
      </c>
      <c r="AU127" s="168" t="s">
        <v>81</v>
      </c>
      <c r="AV127" s="166" t="s">
        <v>160</v>
      </c>
      <c r="AW127" s="166" t="s">
        <v>33</v>
      </c>
      <c r="AX127" s="166" t="s">
        <v>71</v>
      </c>
      <c r="AY127" s="168" t="s">
        <v>138</v>
      </c>
      <c r="AZ127" s="166"/>
      <c r="BA127" s="166"/>
      <c r="BB127" s="166"/>
      <c r="BC127" s="166"/>
      <c r="BD127" s="166"/>
      <c r="BE127" s="166"/>
      <c r="BF127" s="166"/>
      <c r="BG127" s="166"/>
      <c r="BH127" s="166"/>
      <c r="BI127" s="166"/>
      <c r="BJ127" s="166"/>
      <c r="BK127" s="166"/>
      <c r="BL127" s="166"/>
      <c r="BM127" s="166"/>
    </row>
    <row r="128" spans="1:65" s="19" customFormat="1">
      <c r="A128" s="158"/>
      <c r="B128" s="159"/>
      <c r="C128" s="158"/>
      <c r="D128" s="137" t="s">
        <v>150</v>
      </c>
      <c r="E128" s="160"/>
      <c r="F128" s="161" t="s">
        <v>154</v>
      </c>
      <c r="G128" s="158"/>
      <c r="H128" s="162">
        <v>0.67100000000000004</v>
      </c>
      <c r="I128" s="163"/>
      <c r="J128" s="158"/>
      <c r="K128" s="158"/>
      <c r="L128" s="159"/>
      <c r="M128" s="164"/>
      <c r="N128" s="158"/>
      <c r="O128" s="158"/>
      <c r="P128" s="158"/>
      <c r="Q128" s="158"/>
      <c r="R128" s="158"/>
      <c r="S128" s="158"/>
      <c r="T128" s="165"/>
      <c r="U128" s="158"/>
      <c r="V128" s="158"/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  <c r="AS128" s="158"/>
      <c r="AT128" s="160" t="s">
        <v>150</v>
      </c>
      <c r="AU128" s="160" t="s">
        <v>81</v>
      </c>
      <c r="AV128" s="158" t="s">
        <v>145</v>
      </c>
      <c r="AW128" s="158" t="s">
        <v>33</v>
      </c>
      <c r="AX128" s="158" t="s">
        <v>79</v>
      </c>
      <c r="AY128" s="160" t="s">
        <v>138</v>
      </c>
      <c r="AZ128" s="158"/>
      <c r="BA128" s="158"/>
      <c r="BB128" s="158"/>
      <c r="BC128" s="158"/>
      <c r="BD128" s="158"/>
      <c r="BE128" s="158"/>
      <c r="BF128" s="158"/>
      <c r="BG128" s="158"/>
      <c r="BH128" s="158"/>
      <c r="BI128" s="158"/>
      <c r="BJ128" s="158"/>
      <c r="BK128" s="158"/>
      <c r="BL128" s="158"/>
      <c r="BM128" s="158"/>
    </row>
    <row r="129" spans="1:65" s="19" customFormat="1" ht="16.5" customHeight="1">
      <c r="B129" s="123"/>
      <c r="C129" s="124" t="s">
        <v>188</v>
      </c>
      <c r="D129" s="124" t="s">
        <v>140</v>
      </c>
      <c r="E129" s="125" t="s">
        <v>189</v>
      </c>
      <c r="F129" s="126" t="s">
        <v>190</v>
      </c>
      <c r="G129" s="127" t="s">
        <v>176</v>
      </c>
      <c r="H129" s="128">
        <v>0.13</v>
      </c>
      <c r="I129" s="129"/>
      <c r="J129" s="130">
        <f>ROUND(I129*H129,2)</f>
        <v>0</v>
      </c>
      <c r="K129" s="126" t="s">
        <v>144</v>
      </c>
      <c r="L129" s="20"/>
      <c r="M129" s="131"/>
      <c r="N129" s="132" t="s">
        <v>42</v>
      </c>
      <c r="P129" s="133">
        <f>O129*H129</f>
        <v>0</v>
      </c>
      <c r="Q129" s="133">
        <v>1.05940312</v>
      </c>
      <c r="R129" s="133">
        <f>Q129*H129</f>
        <v>0.13772240560000001</v>
      </c>
      <c r="S129" s="133">
        <v>0</v>
      </c>
      <c r="T129" s="134">
        <f>S129*H129</f>
        <v>0</v>
      </c>
      <c r="AR129" s="135" t="s">
        <v>145</v>
      </c>
      <c r="AT129" s="135" t="s">
        <v>140</v>
      </c>
      <c r="AU129" s="135" t="s">
        <v>81</v>
      </c>
      <c r="AY129" s="7" t="s">
        <v>138</v>
      </c>
      <c r="BE129" s="136">
        <f>IF(N129="základní",J129,0)</f>
        <v>0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7" t="s">
        <v>79</v>
      </c>
      <c r="BK129" s="136">
        <f>ROUND(I129*H129,2)</f>
        <v>0</v>
      </c>
      <c r="BL129" s="7" t="s">
        <v>145</v>
      </c>
      <c r="BM129" s="135" t="s">
        <v>191</v>
      </c>
    </row>
    <row r="130" spans="1:65" s="19" customFormat="1" ht="19.2">
      <c r="B130" s="20"/>
      <c r="D130" s="137" t="s">
        <v>146</v>
      </c>
      <c r="F130" s="138" t="s">
        <v>192</v>
      </c>
      <c r="I130" s="139"/>
      <c r="L130" s="20"/>
      <c r="M130" s="140"/>
      <c r="T130" s="41"/>
      <c r="AT130" s="7" t="s">
        <v>146</v>
      </c>
      <c r="AU130" s="7" t="s">
        <v>81</v>
      </c>
    </row>
    <row r="131" spans="1:65" s="143" customFormat="1">
      <c r="A131" s="19"/>
      <c r="B131" s="20"/>
      <c r="C131" s="19"/>
      <c r="D131" s="141" t="s">
        <v>148</v>
      </c>
      <c r="E131" s="19"/>
      <c r="F131" s="142" t="s">
        <v>193</v>
      </c>
      <c r="G131" s="19"/>
      <c r="H131" s="19"/>
      <c r="I131" s="139"/>
      <c r="J131" s="19"/>
      <c r="K131" s="19"/>
      <c r="L131" s="20"/>
      <c r="M131" s="140"/>
      <c r="N131" s="19"/>
      <c r="O131" s="19"/>
      <c r="P131" s="19"/>
      <c r="Q131" s="19"/>
      <c r="R131" s="19"/>
      <c r="S131" s="19"/>
      <c r="T131" s="41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7" t="s">
        <v>148</v>
      </c>
      <c r="AU131" s="7" t="s">
        <v>81</v>
      </c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</row>
    <row r="132" spans="1:65" s="150" customFormat="1">
      <c r="A132" s="143"/>
      <c r="B132" s="144"/>
      <c r="C132" s="143"/>
      <c r="D132" s="137" t="s">
        <v>150</v>
      </c>
      <c r="E132" s="145"/>
      <c r="F132" s="146" t="s">
        <v>151</v>
      </c>
      <c r="G132" s="143"/>
      <c r="H132" s="145"/>
      <c r="I132" s="147"/>
      <c r="J132" s="143"/>
      <c r="K132" s="143"/>
      <c r="L132" s="144"/>
      <c r="M132" s="148"/>
      <c r="N132" s="143"/>
      <c r="O132" s="143"/>
      <c r="P132" s="143"/>
      <c r="Q132" s="143"/>
      <c r="R132" s="143"/>
      <c r="S132" s="143"/>
      <c r="T132" s="149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5" t="s">
        <v>150</v>
      </c>
      <c r="AU132" s="145" t="s">
        <v>81</v>
      </c>
      <c r="AV132" s="143" t="s">
        <v>79</v>
      </c>
      <c r="AW132" s="143" t="s">
        <v>33</v>
      </c>
      <c r="AX132" s="143" t="s">
        <v>71</v>
      </c>
      <c r="AY132" s="145" t="s">
        <v>138</v>
      </c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</row>
    <row r="133" spans="1:65" s="158" customFormat="1">
      <c r="A133" s="150"/>
      <c r="B133" s="151"/>
      <c r="C133" s="150"/>
      <c r="D133" s="137" t="s">
        <v>150</v>
      </c>
      <c r="E133" s="152"/>
      <c r="F133" s="153" t="s">
        <v>153</v>
      </c>
      <c r="G133" s="150"/>
      <c r="H133" s="154">
        <v>0.64800000000000002</v>
      </c>
      <c r="I133" s="155"/>
      <c r="J133" s="150"/>
      <c r="K133" s="150"/>
      <c r="L133" s="151"/>
      <c r="M133" s="156"/>
      <c r="N133" s="150"/>
      <c r="O133" s="150"/>
      <c r="P133" s="150"/>
      <c r="Q133" s="150"/>
      <c r="R133" s="150"/>
      <c r="S133" s="150"/>
      <c r="T133" s="157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2" t="s">
        <v>150</v>
      </c>
      <c r="AU133" s="152" t="s">
        <v>81</v>
      </c>
      <c r="AV133" s="150" t="s">
        <v>81</v>
      </c>
      <c r="AW133" s="150" t="s">
        <v>33</v>
      </c>
      <c r="AX133" s="150" t="s">
        <v>71</v>
      </c>
      <c r="AY133" s="152" t="s">
        <v>138</v>
      </c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</row>
    <row r="134" spans="1:65" s="150" customFormat="1">
      <c r="A134" s="158"/>
      <c r="B134" s="159"/>
      <c r="C134" s="158"/>
      <c r="D134" s="137" t="s">
        <v>150</v>
      </c>
      <c r="E134" s="160"/>
      <c r="F134" s="161" t="s">
        <v>154</v>
      </c>
      <c r="G134" s="158"/>
      <c r="H134" s="162">
        <v>0.64800000000000002</v>
      </c>
      <c r="I134" s="163"/>
      <c r="J134" s="158"/>
      <c r="K134" s="158"/>
      <c r="L134" s="159"/>
      <c r="M134" s="164"/>
      <c r="N134" s="158"/>
      <c r="O134" s="158"/>
      <c r="P134" s="158"/>
      <c r="Q134" s="158"/>
      <c r="R134" s="158"/>
      <c r="S134" s="158"/>
      <c r="T134" s="165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60" t="s">
        <v>150</v>
      </c>
      <c r="AU134" s="160" t="s">
        <v>81</v>
      </c>
      <c r="AV134" s="158" t="s">
        <v>145</v>
      </c>
      <c r="AW134" s="158" t="s">
        <v>33</v>
      </c>
      <c r="AX134" s="158" t="s">
        <v>71</v>
      </c>
      <c r="AY134" s="160" t="s">
        <v>138</v>
      </c>
      <c r="AZ134" s="158"/>
      <c r="BA134" s="158"/>
      <c r="BB134" s="158"/>
      <c r="BC134" s="158"/>
      <c r="BD134" s="158"/>
      <c r="BE134" s="158"/>
      <c r="BF134" s="158"/>
      <c r="BG134" s="158"/>
      <c r="BH134" s="158"/>
      <c r="BI134" s="158"/>
      <c r="BJ134" s="158"/>
      <c r="BK134" s="158"/>
      <c r="BL134" s="158"/>
      <c r="BM134" s="158"/>
    </row>
    <row r="135" spans="1:65" s="158" customFormat="1">
      <c r="A135" s="150"/>
      <c r="B135" s="151"/>
      <c r="C135" s="150"/>
      <c r="D135" s="137" t="s">
        <v>150</v>
      </c>
      <c r="E135" s="152"/>
      <c r="F135" s="153" t="s">
        <v>194</v>
      </c>
      <c r="G135" s="150"/>
      <c r="H135" s="154">
        <v>0.13</v>
      </c>
      <c r="I135" s="155"/>
      <c r="J135" s="150"/>
      <c r="K135" s="150"/>
      <c r="L135" s="151"/>
      <c r="M135" s="156"/>
      <c r="N135" s="150"/>
      <c r="O135" s="150"/>
      <c r="P135" s="150"/>
      <c r="Q135" s="150"/>
      <c r="R135" s="150"/>
      <c r="S135" s="150"/>
      <c r="T135" s="157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2" t="s">
        <v>150</v>
      </c>
      <c r="AU135" s="152" t="s">
        <v>81</v>
      </c>
      <c r="AV135" s="150" t="s">
        <v>81</v>
      </c>
      <c r="AW135" s="150" t="s">
        <v>33</v>
      </c>
      <c r="AX135" s="150" t="s">
        <v>71</v>
      </c>
      <c r="AY135" s="152" t="s">
        <v>138</v>
      </c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</row>
    <row r="136" spans="1:65" s="110" customFormat="1">
      <c r="A136" s="158"/>
      <c r="B136" s="159"/>
      <c r="C136" s="158"/>
      <c r="D136" s="137" t="s">
        <v>150</v>
      </c>
      <c r="E136" s="160"/>
      <c r="F136" s="161" t="s">
        <v>154</v>
      </c>
      <c r="G136" s="158"/>
      <c r="H136" s="162">
        <v>0.13</v>
      </c>
      <c r="I136" s="163"/>
      <c r="J136" s="158"/>
      <c r="K136" s="158"/>
      <c r="L136" s="159"/>
      <c r="M136" s="164"/>
      <c r="N136" s="158"/>
      <c r="O136" s="158"/>
      <c r="P136" s="158"/>
      <c r="Q136" s="158"/>
      <c r="R136" s="158"/>
      <c r="S136" s="158"/>
      <c r="T136" s="165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AS136" s="158"/>
      <c r="AT136" s="160" t="s">
        <v>150</v>
      </c>
      <c r="AU136" s="160" t="s">
        <v>81</v>
      </c>
      <c r="AV136" s="158" t="s">
        <v>145</v>
      </c>
      <c r="AW136" s="158" t="s">
        <v>33</v>
      </c>
      <c r="AX136" s="158" t="s">
        <v>79</v>
      </c>
      <c r="AY136" s="160" t="s">
        <v>138</v>
      </c>
      <c r="AZ136" s="158"/>
      <c r="BA136" s="158"/>
      <c r="BB136" s="158"/>
      <c r="BC136" s="158"/>
      <c r="BD136" s="158"/>
      <c r="BE136" s="158"/>
      <c r="BF136" s="158"/>
      <c r="BG136" s="158"/>
      <c r="BH136" s="158"/>
      <c r="BI136" s="158"/>
      <c r="BJ136" s="158"/>
      <c r="BK136" s="158"/>
      <c r="BL136" s="158"/>
      <c r="BM136" s="158"/>
    </row>
    <row r="137" spans="1:65" s="19" customFormat="1" ht="22.95" customHeight="1">
      <c r="A137" s="110"/>
      <c r="B137" s="111"/>
      <c r="C137" s="110"/>
      <c r="D137" s="112" t="s">
        <v>70</v>
      </c>
      <c r="E137" s="121" t="s">
        <v>195</v>
      </c>
      <c r="F137" s="121" t="s">
        <v>196</v>
      </c>
      <c r="G137" s="110"/>
      <c r="H137" s="110"/>
      <c r="I137" s="114"/>
      <c r="J137" s="122">
        <f>SUM(J138,J144,J146)</f>
        <v>0</v>
      </c>
      <c r="K137" s="110"/>
      <c r="L137" s="111"/>
      <c r="M137" s="116"/>
      <c r="N137" s="110"/>
      <c r="O137" s="110"/>
      <c r="P137" s="117">
        <f>SUM(P138:P145)</f>
        <v>0</v>
      </c>
      <c r="Q137" s="110"/>
      <c r="R137" s="117">
        <f>SUM(R138:R145)</f>
        <v>1.21108E-2</v>
      </c>
      <c r="S137" s="110"/>
      <c r="T137" s="118">
        <f>SUM(T138:T145)</f>
        <v>0</v>
      </c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2" t="s">
        <v>79</v>
      </c>
      <c r="AS137" s="110"/>
      <c r="AT137" s="119" t="s">
        <v>70</v>
      </c>
      <c r="AU137" s="119" t="s">
        <v>79</v>
      </c>
      <c r="AV137" s="110"/>
      <c r="AW137" s="110"/>
      <c r="AX137" s="110"/>
      <c r="AY137" s="112" t="s">
        <v>138</v>
      </c>
      <c r="AZ137" s="110"/>
      <c r="BA137" s="110"/>
      <c r="BB137" s="110"/>
      <c r="BC137" s="110"/>
      <c r="BD137" s="110"/>
      <c r="BE137" s="110"/>
      <c r="BF137" s="110"/>
      <c r="BG137" s="110"/>
      <c r="BH137" s="110"/>
      <c r="BI137" s="110"/>
      <c r="BJ137" s="110"/>
      <c r="BK137" s="120">
        <f>SUM(BK138:BK145)</f>
        <v>0</v>
      </c>
      <c r="BL137" s="110"/>
      <c r="BM137" s="110"/>
    </row>
    <row r="138" spans="1:65" s="19" customFormat="1" ht="16.5" customHeight="1">
      <c r="B138" s="123"/>
      <c r="C138" s="124" t="s">
        <v>169</v>
      </c>
      <c r="D138" s="124" t="s">
        <v>140</v>
      </c>
      <c r="E138" s="125" t="s">
        <v>197</v>
      </c>
      <c r="F138" s="126" t="s">
        <v>198</v>
      </c>
      <c r="G138" s="127" t="s">
        <v>199</v>
      </c>
      <c r="H138" s="128">
        <v>1</v>
      </c>
      <c r="I138" s="129"/>
      <c r="J138" s="130">
        <f>ROUND(I138*H138,2)</f>
        <v>0</v>
      </c>
      <c r="K138" s="126" t="s">
        <v>144</v>
      </c>
      <c r="L138" s="20"/>
      <c r="M138" s="131"/>
      <c r="N138" s="132" t="s">
        <v>42</v>
      </c>
      <c r="P138" s="133">
        <f>O138*H138</f>
        <v>0</v>
      </c>
      <c r="Q138" s="133">
        <v>1.108E-4</v>
      </c>
      <c r="R138" s="133">
        <f>Q138*H138</f>
        <v>1.108E-4</v>
      </c>
      <c r="S138" s="133">
        <v>0</v>
      </c>
      <c r="T138" s="134">
        <f>S138*H138</f>
        <v>0</v>
      </c>
      <c r="AR138" s="135" t="s">
        <v>145</v>
      </c>
      <c r="AT138" s="135" t="s">
        <v>140</v>
      </c>
      <c r="AU138" s="135" t="s">
        <v>81</v>
      </c>
      <c r="AY138" s="7" t="s">
        <v>138</v>
      </c>
      <c r="BE138" s="136">
        <f>IF(N138="základní",J138,0)</f>
        <v>0</v>
      </c>
      <c r="BF138" s="136">
        <f>IF(N138="snížená",J138,0)</f>
        <v>0</v>
      </c>
      <c r="BG138" s="136">
        <f>IF(N138="zákl. přenesená",J138,0)</f>
        <v>0</v>
      </c>
      <c r="BH138" s="136">
        <f>IF(N138="sníž. přenesená",J138,0)</f>
        <v>0</v>
      </c>
      <c r="BI138" s="136">
        <f>IF(N138="nulová",J138,0)</f>
        <v>0</v>
      </c>
      <c r="BJ138" s="7" t="s">
        <v>79</v>
      </c>
      <c r="BK138" s="136">
        <f>ROUND(I138*H138,2)</f>
        <v>0</v>
      </c>
      <c r="BL138" s="7" t="s">
        <v>145</v>
      </c>
      <c r="BM138" s="135" t="s">
        <v>200</v>
      </c>
    </row>
    <row r="139" spans="1:65" s="19" customFormat="1">
      <c r="B139" s="20"/>
      <c r="D139" s="137" t="s">
        <v>146</v>
      </c>
      <c r="F139" s="138" t="s">
        <v>201</v>
      </c>
      <c r="I139" s="139"/>
      <c r="L139" s="20"/>
      <c r="M139" s="140"/>
      <c r="T139" s="41"/>
      <c r="AT139" s="7" t="s">
        <v>146</v>
      </c>
      <c r="AU139" s="7" t="s">
        <v>81</v>
      </c>
    </row>
    <row r="140" spans="1:65" s="143" customFormat="1">
      <c r="A140" s="19"/>
      <c r="B140" s="20"/>
      <c r="C140" s="19"/>
      <c r="D140" s="141" t="s">
        <v>148</v>
      </c>
      <c r="E140" s="19"/>
      <c r="F140" s="142" t="s">
        <v>202</v>
      </c>
      <c r="G140" s="19"/>
      <c r="H140" s="19"/>
      <c r="I140" s="139"/>
      <c r="J140" s="19"/>
      <c r="K140" s="19"/>
      <c r="L140" s="20"/>
      <c r="M140" s="140"/>
      <c r="N140" s="19"/>
      <c r="O140" s="19"/>
      <c r="P140" s="19"/>
      <c r="Q140" s="19"/>
      <c r="R140" s="19"/>
      <c r="S140" s="19"/>
      <c r="T140" s="41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7" t="s">
        <v>148</v>
      </c>
      <c r="AU140" s="7" t="s">
        <v>81</v>
      </c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</row>
    <row r="141" spans="1:65" s="150" customFormat="1">
      <c r="A141" s="143"/>
      <c r="B141" s="144"/>
      <c r="C141" s="143"/>
      <c r="D141" s="137" t="s">
        <v>150</v>
      </c>
      <c r="E141" s="145"/>
      <c r="F141" s="146" t="s">
        <v>203</v>
      </c>
      <c r="G141" s="143"/>
      <c r="H141" s="145"/>
      <c r="I141" s="147"/>
      <c r="J141" s="143"/>
      <c r="K141" s="143"/>
      <c r="L141" s="144"/>
      <c r="M141" s="148"/>
      <c r="N141" s="143"/>
      <c r="O141" s="143"/>
      <c r="P141" s="143"/>
      <c r="Q141" s="143"/>
      <c r="R141" s="143"/>
      <c r="S141" s="143"/>
      <c r="T141" s="149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5" t="s">
        <v>150</v>
      </c>
      <c r="AU141" s="145" t="s">
        <v>81</v>
      </c>
      <c r="AV141" s="143" t="s">
        <v>79</v>
      </c>
      <c r="AW141" s="143" t="s">
        <v>33</v>
      </c>
      <c r="AX141" s="143" t="s">
        <v>71</v>
      </c>
      <c r="AY141" s="145" t="s">
        <v>138</v>
      </c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</row>
    <row r="142" spans="1:65" s="158" customFormat="1">
      <c r="A142" s="150"/>
      <c r="B142" s="151"/>
      <c r="C142" s="150"/>
      <c r="D142" s="137" t="s">
        <v>150</v>
      </c>
      <c r="E142" s="152"/>
      <c r="F142" s="153" t="s">
        <v>204</v>
      </c>
      <c r="G142" s="150"/>
      <c r="H142" s="154">
        <v>1</v>
      </c>
      <c r="I142" s="155"/>
      <c r="J142" s="150"/>
      <c r="K142" s="150"/>
      <c r="L142" s="151"/>
      <c r="M142" s="156"/>
      <c r="N142" s="150"/>
      <c r="O142" s="150"/>
      <c r="P142" s="150"/>
      <c r="Q142" s="150"/>
      <c r="R142" s="150"/>
      <c r="S142" s="150"/>
      <c r="T142" s="157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2" t="s">
        <v>150</v>
      </c>
      <c r="AU142" s="152" t="s">
        <v>81</v>
      </c>
      <c r="AV142" s="150" t="s">
        <v>81</v>
      </c>
      <c r="AW142" s="150" t="s">
        <v>33</v>
      </c>
      <c r="AX142" s="150" t="s">
        <v>71</v>
      </c>
      <c r="AY142" s="152" t="s">
        <v>138</v>
      </c>
      <c r="AZ142" s="150"/>
      <c r="BA142" s="150"/>
      <c r="BB142" s="150"/>
      <c r="BC142" s="150"/>
      <c r="BD142" s="150"/>
      <c r="BE142" s="150"/>
      <c r="BF142" s="150"/>
      <c r="BG142" s="150"/>
      <c r="BH142" s="150"/>
      <c r="BI142" s="150"/>
      <c r="BJ142" s="150"/>
      <c r="BK142" s="150"/>
      <c r="BL142" s="150"/>
      <c r="BM142" s="150"/>
    </row>
    <row r="143" spans="1:65" s="19" customFormat="1">
      <c r="A143" s="158"/>
      <c r="B143" s="159"/>
      <c r="C143" s="158"/>
      <c r="D143" s="137" t="s">
        <v>150</v>
      </c>
      <c r="E143" s="160"/>
      <c r="F143" s="161" t="s">
        <v>154</v>
      </c>
      <c r="G143" s="158"/>
      <c r="H143" s="162">
        <v>1</v>
      </c>
      <c r="I143" s="163"/>
      <c r="J143" s="158"/>
      <c r="K143" s="158"/>
      <c r="L143" s="159"/>
      <c r="M143" s="164"/>
      <c r="N143" s="158"/>
      <c r="O143" s="158"/>
      <c r="P143" s="158"/>
      <c r="Q143" s="158"/>
      <c r="R143" s="158"/>
      <c r="S143" s="158"/>
      <c r="T143" s="165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158"/>
      <c r="AN143" s="158"/>
      <c r="AO143" s="158"/>
      <c r="AP143" s="158"/>
      <c r="AQ143" s="158"/>
      <c r="AR143" s="158"/>
      <c r="AS143" s="158"/>
      <c r="AT143" s="160" t="s">
        <v>150</v>
      </c>
      <c r="AU143" s="160" t="s">
        <v>81</v>
      </c>
      <c r="AV143" s="158" t="s">
        <v>145</v>
      </c>
      <c r="AW143" s="158" t="s">
        <v>33</v>
      </c>
      <c r="AX143" s="158" t="s">
        <v>79</v>
      </c>
      <c r="AY143" s="160" t="s">
        <v>138</v>
      </c>
      <c r="AZ143" s="158"/>
      <c r="BA143" s="158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</row>
    <row r="144" spans="1:65" s="19" customFormat="1" ht="16.5" customHeight="1">
      <c r="B144" s="123"/>
      <c r="C144" s="174" t="s">
        <v>195</v>
      </c>
      <c r="D144" s="174" t="s">
        <v>205</v>
      </c>
      <c r="E144" s="175" t="s">
        <v>206</v>
      </c>
      <c r="F144" s="176" t="s">
        <v>207</v>
      </c>
      <c r="G144" s="177" t="s">
        <v>199</v>
      </c>
      <c r="H144" s="178">
        <v>1</v>
      </c>
      <c r="I144" s="179"/>
      <c r="J144" s="180">
        <f>ROUND(I144*H144,2)</f>
        <v>0</v>
      </c>
      <c r="K144" s="176" t="s">
        <v>144</v>
      </c>
      <c r="L144" s="181"/>
      <c r="M144" s="182"/>
      <c r="N144" s="183" t="s">
        <v>42</v>
      </c>
      <c r="P144" s="133">
        <f>O144*H144</f>
        <v>0</v>
      </c>
      <c r="Q144" s="133">
        <v>1.2E-2</v>
      </c>
      <c r="R144" s="133">
        <f>Q144*H144</f>
        <v>1.2E-2</v>
      </c>
      <c r="S144" s="133">
        <v>0</v>
      </c>
      <c r="T144" s="134">
        <f>S144*H144</f>
        <v>0</v>
      </c>
      <c r="AR144" s="135" t="s">
        <v>169</v>
      </c>
      <c r="AT144" s="135" t="s">
        <v>205</v>
      </c>
      <c r="AU144" s="135" t="s">
        <v>81</v>
      </c>
      <c r="AY144" s="7" t="s">
        <v>138</v>
      </c>
      <c r="BE144" s="136">
        <f>IF(N144="základní",J144,0)</f>
        <v>0</v>
      </c>
      <c r="BF144" s="136">
        <f>IF(N144="snížená",J144,0)</f>
        <v>0</v>
      </c>
      <c r="BG144" s="136">
        <f>IF(N144="zákl. přenesená",J144,0)</f>
        <v>0</v>
      </c>
      <c r="BH144" s="136">
        <f>IF(N144="sníž. přenesená",J144,0)</f>
        <v>0</v>
      </c>
      <c r="BI144" s="136">
        <f>IF(N144="nulová",J144,0)</f>
        <v>0</v>
      </c>
      <c r="BJ144" s="7" t="s">
        <v>79</v>
      </c>
      <c r="BK144" s="136">
        <f>ROUND(I144*H144,2)</f>
        <v>0</v>
      </c>
      <c r="BL144" s="7" t="s">
        <v>145</v>
      </c>
      <c r="BM144" s="135" t="s">
        <v>208</v>
      </c>
    </row>
    <row r="145" spans="1:65" s="184" customFormat="1" ht="11.4">
      <c r="A145" s="19"/>
      <c r="B145" s="20"/>
      <c r="C145" s="19"/>
      <c r="D145" s="137" t="s">
        <v>146</v>
      </c>
      <c r="E145" s="19"/>
      <c r="F145" s="138" t="s">
        <v>207</v>
      </c>
      <c r="G145" s="19"/>
      <c r="H145" s="19"/>
      <c r="I145" s="139"/>
      <c r="J145" s="19"/>
      <c r="K145" s="19"/>
      <c r="L145" s="20"/>
      <c r="M145" s="140"/>
      <c r="N145" s="19"/>
      <c r="O145" s="19"/>
      <c r="P145" s="19"/>
      <c r="Q145" s="19"/>
      <c r="R145" s="19"/>
      <c r="S145" s="19"/>
      <c r="T145" s="41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7" t="s">
        <v>146</v>
      </c>
      <c r="AU145" s="7" t="s">
        <v>81</v>
      </c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</row>
    <row r="146" spans="1:65" s="110" customFormat="1" ht="45.6">
      <c r="A146" s="184"/>
      <c r="B146" s="185"/>
      <c r="C146" s="269">
        <v>10</v>
      </c>
      <c r="D146" s="270"/>
      <c r="E146" s="271" t="s">
        <v>209</v>
      </c>
      <c r="F146" s="272" t="s">
        <v>1766</v>
      </c>
      <c r="G146" s="273" t="s">
        <v>210</v>
      </c>
      <c r="H146" s="274">
        <v>1</v>
      </c>
      <c r="I146" s="275"/>
      <c r="J146" s="276">
        <f>ROUND(H146*I146,0)</f>
        <v>0</v>
      </c>
      <c r="K146" s="277"/>
      <c r="L146" s="185"/>
      <c r="M146" s="186"/>
      <c r="N146" s="184"/>
      <c r="O146" s="184"/>
      <c r="P146" s="184"/>
      <c r="Q146" s="184"/>
      <c r="R146" s="184"/>
      <c r="S146" s="184"/>
      <c r="T146" s="187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  <c r="AH146" s="184"/>
      <c r="AI146" s="184"/>
      <c r="AJ146" s="184"/>
      <c r="AK146" s="184"/>
      <c r="AL146" s="184"/>
      <c r="AM146" s="184"/>
      <c r="AN146" s="184"/>
      <c r="AO146" s="184"/>
      <c r="AP146" s="184"/>
      <c r="AQ146" s="184"/>
      <c r="AR146" s="184"/>
      <c r="AS146" s="184"/>
      <c r="AT146" s="188"/>
      <c r="AU146" s="188"/>
      <c r="AV146" s="184"/>
      <c r="AW146" s="184"/>
      <c r="AX146" s="184"/>
      <c r="AY146" s="184"/>
      <c r="AZ146" s="184"/>
      <c r="BA146" s="184"/>
      <c r="BB146" s="184"/>
      <c r="BC146" s="184"/>
      <c r="BD146" s="184"/>
      <c r="BE146" s="184"/>
      <c r="BF146" s="184"/>
      <c r="BG146" s="184"/>
      <c r="BH146" s="184"/>
      <c r="BI146" s="184"/>
      <c r="BJ146" s="184"/>
      <c r="BK146" s="184"/>
      <c r="BL146" s="184"/>
      <c r="BM146" s="184"/>
    </row>
    <row r="147" spans="1:65" s="19" customFormat="1" ht="22.95" customHeight="1">
      <c r="A147" s="110"/>
      <c r="B147" s="111"/>
      <c r="C147" s="110"/>
      <c r="D147" s="112" t="s">
        <v>70</v>
      </c>
      <c r="E147" s="121" t="s">
        <v>211</v>
      </c>
      <c r="F147" s="121" t="s">
        <v>212</v>
      </c>
      <c r="G147" s="110"/>
      <c r="H147" s="110"/>
      <c r="I147" s="114"/>
      <c r="J147" s="122">
        <f>BK147</f>
        <v>0</v>
      </c>
      <c r="K147" s="110"/>
      <c r="L147" s="111"/>
      <c r="M147" s="116"/>
      <c r="N147" s="110"/>
      <c r="O147" s="110"/>
      <c r="P147" s="117">
        <f>SUM(P148:P150)</f>
        <v>0</v>
      </c>
      <c r="Q147" s="110"/>
      <c r="R147" s="117">
        <f>SUM(R148:R150)</f>
        <v>0</v>
      </c>
      <c r="S147" s="110"/>
      <c r="T147" s="118">
        <f>SUM(T148:T150)</f>
        <v>0</v>
      </c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2" t="s">
        <v>79</v>
      </c>
      <c r="AS147" s="110"/>
      <c r="AT147" s="119" t="s">
        <v>70</v>
      </c>
      <c r="AU147" s="119" t="s">
        <v>79</v>
      </c>
      <c r="AV147" s="110"/>
      <c r="AW147" s="110"/>
      <c r="AX147" s="110"/>
      <c r="AY147" s="112" t="s">
        <v>138</v>
      </c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20">
        <f>SUM(BK148:BK150)</f>
        <v>0</v>
      </c>
      <c r="BL147" s="110"/>
      <c r="BM147" s="110"/>
    </row>
    <row r="148" spans="1:65" s="19" customFormat="1" ht="16.5" customHeight="1">
      <c r="B148" s="123"/>
      <c r="C148" s="124" t="s">
        <v>213</v>
      </c>
      <c r="D148" s="124" t="s">
        <v>140</v>
      </c>
      <c r="E148" s="125" t="s">
        <v>214</v>
      </c>
      <c r="F148" s="126" t="s">
        <v>215</v>
      </c>
      <c r="G148" s="127" t="s">
        <v>176</v>
      </c>
      <c r="H148" s="128">
        <v>1.796</v>
      </c>
      <c r="I148" s="129"/>
      <c r="J148" s="130">
        <f>ROUND(I148*H148,2)</f>
        <v>0</v>
      </c>
      <c r="K148" s="126" t="s">
        <v>144</v>
      </c>
      <c r="L148" s="20"/>
      <c r="M148" s="131"/>
      <c r="N148" s="132" t="s">
        <v>42</v>
      </c>
      <c r="P148" s="133">
        <f>O148*H148</f>
        <v>0</v>
      </c>
      <c r="Q148" s="133">
        <v>0</v>
      </c>
      <c r="R148" s="133">
        <f>Q148*H148</f>
        <v>0</v>
      </c>
      <c r="S148" s="133">
        <v>0</v>
      </c>
      <c r="T148" s="134">
        <f>S148*H148</f>
        <v>0</v>
      </c>
      <c r="AR148" s="135" t="s">
        <v>145</v>
      </c>
      <c r="AT148" s="135" t="s">
        <v>140</v>
      </c>
      <c r="AU148" s="135" t="s">
        <v>81</v>
      </c>
      <c r="AY148" s="7" t="s">
        <v>138</v>
      </c>
      <c r="BE148" s="136">
        <f>IF(N148="základní",J148,0)</f>
        <v>0</v>
      </c>
      <c r="BF148" s="136">
        <f>IF(N148="snížená",J148,0)</f>
        <v>0</v>
      </c>
      <c r="BG148" s="136">
        <f>IF(N148="zákl. přenesená",J148,0)</f>
        <v>0</v>
      </c>
      <c r="BH148" s="136">
        <f>IF(N148="sníž. přenesená",J148,0)</f>
        <v>0</v>
      </c>
      <c r="BI148" s="136">
        <f>IF(N148="nulová",J148,0)</f>
        <v>0</v>
      </c>
      <c r="BJ148" s="7" t="s">
        <v>79</v>
      </c>
      <c r="BK148" s="136">
        <f>ROUND(I148*H148,2)</f>
        <v>0</v>
      </c>
      <c r="BL148" s="7" t="s">
        <v>145</v>
      </c>
      <c r="BM148" s="135" t="s">
        <v>216</v>
      </c>
    </row>
    <row r="149" spans="1:65" s="19" customFormat="1" ht="28.8">
      <c r="B149" s="20"/>
      <c r="D149" s="137" t="s">
        <v>146</v>
      </c>
      <c r="F149" s="138" t="s">
        <v>217</v>
      </c>
      <c r="I149" s="139"/>
      <c r="L149" s="20"/>
      <c r="M149" s="140"/>
      <c r="T149" s="41"/>
      <c r="AT149" s="7" t="s">
        <v>146</v>
      </c>
      <c r="AU149" s="7" t="s">
        <v>81</v>
      </c>
    </row>
    <row r="150" spans="1:65" s="110" customFormat="1">
      <c r="A150" s="19"/>
      <c r="B150" s="20"/>
      <c r="C150" s="19"/>
      <c r="D150" s="141" t="s">
        <v>148</v>
      </c>
      <c r="E150" s="19"/>
      <c r="F150" s="142" t="s">
        <v>218</v>
      </c>
      <c r="G150" s="19"/>
      <c r="H150" s="19"/>
      <c r="I150" s="139"/>
      <c r="J150" s="19"/>
      <c r="K150" s="19"/>
      <c r="L150" s="20"/>
      <c r="M150" s="140"/>
      <c r="N150" s="19"/>
      <c r="O150" s="19"/>
      <c r="P150" s="19"/>
      <c r="Q150" s="19"/>
      <c r="R150" s="19"/>
      <c r="S150" s="19"/>
      <c r="T150" s="41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7" t="s">
        <v>148</v>
      </c>
      <c r="AU150" s="7" t="s">
        <v>81</v>
      </c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</row>
    <row r="151" spans="1:65" s="110" customFormat="1" ht="25.95" customHeight="1">
      <c r="B151" s="111"/>
      <c r="D151" s="112" t="s">
        <v>70</v>
      </c>
      <c r="E151" s="113" t="s">
        <v>219</v>
      </c>
      <c r="F151" s="113" t="s">
        <v>220</v>
      </c>
      <c r="I151" s="114"/>
      <c r="J151" s="115">
        <f>BK151</f>
        <v>0</v>
      </c>
      <c r="L151" s="111"/>
      <c r="M151" s="116"/>
      <c r="P151" s="117">
        <f>P152+P169+P183+P201</f>
        <v>0</v>
      </c>
      <c r="R151" s="117">
        <f>R152+R169+R183+R201</f>
        <v>0.55616245929999997</v>
      </c>
      <c r="T151" s="118">
        <f>T152+T169+T183+T201</f>
        <v>0</v>
      </c>
      <c r="AR151" s="112" t="s">
        <v>81</v>
      </c>
      <c r="AT151" s="119" t="s">
        <v>70</v>
      </c>
      <c r="AU151" s="119" t="s">
        <v>71</v>
      </c>
      <c r="AY151" s="112" t="s">
        <v>138</v>
      </c>
      <c r="BK151" s="120">
        <f>BK152+BK169+BK183+BK201</f>
        <v>0</v>
      </c>
    </row>
    <row r="152" spans="1:65" s="19" customFormat="1" ht="22.95" customHeight="1">
      <c r="A152" s="110"/>
      <c r="B152" s="111"/>
      <c r="C152" s="110"/>
      <c r="D152" s="112" t="s">
        <v>70</v>
      </c>
      <c r="E152" s="121" t="s">
        <v>221</v>
      </c>
      <c r="F152" s="121" t="s">
        <v>222</v>
      </c>
      <c r="G152" s="110"/>
      <c r="H152" s="110"/>
      <c r="I152" s="114"/>
      <c r="J152" s="122">
        <f>BK152</f>
        <v>0</v>
      </c>
      <c r="K152" s="110"/>
      <c r="L152" s="111"/>
      <c r="M152" s="116"/>
      <c r="N152" s="110"/>
      <c r="O152" s="110"/>
      <c r="P152" s="117">
        <f>SUM(P153:P168)</f>
        <v>0</v>
      </c>
      <c r="Q152" s="110"/>
      <c r="R152" s="117">
        <f>SUM(R153:R168)</f>
        <v>0.47107045929999997</v>
      </c>
      <c r="S152" s="110"/>
      <c r="T152" s="118">
        <f>SUM(T153:T168)</f>
        <v>0</v>
      </c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2" t="s">
        <v>81</v>
      </c>
      <c r="AS152" s="110"/>
      <c r="AT152" s="119" t="s">
        <v>70</v>
      </c>
      <c r="AU152" s="119" t="s">
        <v>79</v>
      </c>
      <c r="AV152" s="110"/>
      <c r="AW152" s="110"/>
      <c r="AX152" s="110"/>
      <c r="AY152" s="112" t="s">
        <v>138</v>
      </c>
      <c r="AZ152" s="110"/>
      <c r="BA152" s="110"/>
      <c r="BB152" s="110"/>
      <c r="BC152" s="110"/>
      <c r="BD152" s="110"/>
      <c r="BE152" s="110"/>
      <c r="BF152" s="110"/>
      <c r="BG152" s="110"/>
      <c r="BH152" s="110"/>
      <c r="BI152" s="110"/>
      <c r="BJ152" s="110"/>
      <c r="BK152" s="120">
        <f>SUM(BK153:BK168)</f>
        <v>0</v>
      </c>
      <c r="BL152" s="110"/>
      <c r="BM152" s="110"/>
    </row>
    <row r="153" spans="1:65" s="19" customFormat="1" ht="21.75" customHeight="1">
      <c r="B153" s="123"/>
      <c r="C153" s="124" t="s">
        <v>8</v>
      </c>
      <c r="D153" s="124" t="s">
        <v>140</v>
      </c>
      <c r="E153" s="125" t="s">
        <v>223</v>
      </c>
      <c r="F153" s="126" t="s">
        <v>224</v>
      </c>
      <c r="G153" s="127" t="s">
        <v>225</v>
      </c>
      <c r="H153" s="128">
        <v>28</v>
      </c>
      <c r="I153" s="129"/>
      <c r="J153" s="130">
        <f>ROUND(I153*H153,2)</f>
        <v>0</v>
      </c>
      <c r="K153" s="126" t="s">
        <v>144</v>
      </c>
      <c r="L153" s="20"/>
      <c r="M153" s="131"/>
      <c r="N153" s="132" t="s">
        <v>42</v>
      </c>
      <c r="P153" s="133">
        <f>O153*H153</f>
        <v>0</v>
      </c>
      <c r="Q153" s="133">
        <v>1.6253E-2</v>
      </c>
      <c r="R153" s="133">
        <f>Q153*H153</f>
        <v>0.45508399999999999</v>
      </c>
      <c r="S153" s="133">
        <v>0</v>
      </c>
      <c r="T153" s="134">
        <f>S153*H153</f>
        <v>0</v>
      </c>
      <c r="AR153" s="135" t="s">
        <v>200</v>
      </c>
      <c r="AT153" s="135" t="s">
        <v>140</v>
      </c>
      <c r="AU153" s="135" t="s">
        <v>81</v>
      </c>
      <c r="AY153" s="7" t="s">
        <v>138</v>
      </c>
      <c r="BE153" s="136">
        <f>IF(N153="základní",J153,0)</f>
        <v>0</v>
      </c>
      <c r="BF153" s="136">
        <f>IF(N153="snížená",J153,0)</f>
        <v>0</v>
      </c>
      <c r="BG153" s="136">
        <f>IF(N153="zákl. přenesená",J153,0)</f>
        <v>0</v>
      </c>
      <c r="BH153" s="136">
        <f>IF(N153="sníž. přenesená",J153,0)</f>
        <v>0</v>
      </c>
      <c r="BI153" s="136">
        <f>IF(N153="nulová",J153,0)</f>
        <v>0</v>
      </c>
      <c r="BJ153" s="7" t="s">
        <v>79</v>
      </c>
      <c r="BK153" s="136">
        <f>ROUND(I153*H153,2)</f>
        <v>0</v>
      </c>
      <c r="BL153" s="7" t="s">
        <v>200</v>
      </c>
      <c r="BM153" s="135" t="s">
        <v>226</v>
      </c>
    </row>
    <row r="154" spans="1:65" s="19" customFormat="1" ht="19.2">
      <c r="B154" s="20"/>
      <c r="D154" s="137" t="s">
        <v>146</v>
      </c>
      <c r="F154" s="138" t="s">
        <v>227</v>
      </c>
      <c r="I154" s="139"/>
      <c r="L154" s="20"/>
      <c r="M154" s="140"/>
      <c r="T154" s="41"/>
      <c r="AT154" s="7" t="s">
        <v>146</v>
      </c>
      <c r="AU154" s="7" t="s">
        <v>81</v>
      </c>
    </row>
    <row r="155" spans="1:65" s="143" customFormat="1">
      <c r="A155" s="19"/>
      <c r="B155" s="20"/>
      <c r="C155" s="19"/>
      <c r="D155" s="141" t="s">
        <v>148</v>
      </c>
      <c r="E155" s="19"/>
      <c r="F155" s="142" t="s">
        <v>228</v>
      </c>
      <c r="G155" s="19"/>
      <c r="H155" s="19"/>
      <c r="I155" s="139"/>
      <c r="J155" s="19"/>
      <c r="K155" s="19"/>
      <c r="L155" s="20"/>
      <c r="M155" s="140"/>
      <c r="N155" s="19"/>
      <c r="O155" s="19"/>
      <c r="P155" s="19"/>
      <c r="Q155" s="19"/>
      <c r="R155" s="19"/>
      <c r="S155" s="19"/>
      <c r="T155" s="41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7" t="s">
        <v>148</v>
      </c>
      <c r="AU155" s="7" t="s">
        <v>81</v>
      </c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</row>
    <row r="156" spans="1:65" s="143" customFormat="1">
      <c r="B156" s="144"/>
      <c r="D156" s="137" t="s">
        <v>150</v>
      </c>
      <c r="E156" s="145"/>
      <c r="F156" s="146" t="s">
        <v>229</v>
      </c>
      <c r="H156" s="145"/>
      <c r="I156" s="147"/>
      <c r="L156" s="144"/>
      <c r="M156" s="148"/>
      <c r="T156" s="149"/>
      <c r="AT156" s="145" t="s">
        <v>150</v>
      </c>
      <c r="AU156" s="145" t="s">
        <v>81</v>
      </c>
      <c r="AV156" s="143" t="s">
        <v>79</v>
      </c>
      <c r="AW156" s="143" t="s">
        <v>33</v>
      </c>
      <c r="AX156" s="143" t="s">
        <v>71</v>
      </c>
      <c r="AY156" s="145" t="s">
        <v>138</v>
      </c>
    </row>
    <row r="157" spans="1:65" s="150" customFormat="1">
      <c r="A157" s="143"/>
      <c r="B157" s="144"/>
      <c r="C157" s="143"/>
      <c r="D157" s="137" t="s">
        <v>150</v>
      </c>
      <c r="E157" s="145"/>
      <c r="F157" s="146" t="s">
        <v>230</v>
      </c>
      <c r="G157" s="143"/>
      <c r="H157" s="145"/>
      <c r="I157" s="147"/>
      <c r="J157" s="143"/>
      <c r="K157" s="143"/>
      <c r="L157" s="144"/>
      <c r="M157" s="148"/>
      <c r="N157" s="143"/>
      <c r="O157" s="143"/>
      <c r="P157" s="143"/>
      <c r="Q157" s="143"/>
      <c r="R157" s="143"/>
      <c r="S157" s="143"/>
      <c r="T157" s="149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5" t="s">
        <v>150</v>
      </c>
      <c r="AU157" s="145" t="s">
        <v>81</v>
      </c>
      <c r="AV157" s="143" t="s">
        <v>79</v>
      </c>
      <c r="AW157" s="143" t="s">
        <v>33</v>
      </c>
      <c r="AX157" s="143" t="s">
        <v>71</v>
      </c>
      <c r="AY157" s="145" t="s">
        <v>138</v>
      </c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</row>
    <row r="158" spans="1:65" s="158" customFormat="1">
      <c r="A158" s="150"/>
      <c r="B158" s="151"/>
      <c r="C158" s="150"/>
      <c r="D158" s="137" t="s">
        <v>150</v>
      </c>
      <c r="E158" s="152"/>
      <c r="F158" s="153" t="s">
        <v>231</v>
      </c>
      <c r="G158" s="150"/>
      <c r="H158" s="154">
        <v>28</v>
      </c>
      <c r="I158" s="155"/>
      <c r="J158" s="150"/>
      <c r="K158" s="150"/>
      <c r="L158" s="151"/>
      <c r="M158" s="156"/>
      <c r="N158" s="150"/>
      <c r="O158" s="150"/>
      <c r="P158" s="150"/>
      <c r="Q158" s="150"/>
      <c r="R158" s="150"/>
      <c r="S158" s="150"/>
      <c r="T158" s="157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2" t="s">
        <v>150</v>
      </c>
      <c r="AU158" s="152" t="s">
        <v>81</v>
      </c>
      <c r="AV158" s="150" t="s">
        <v>81</v>
      </c>
      <c r="AW158" s="150" t="s">
        <v>33</v>
      </c>
      <c r="AX158" s="150" t="s">
        <v>71</v>
      </c>
      <c r="AY158" s="152" t="s">
        <v>138</v>
      </c>
      <c r="AZ158" s="150"/>
      <c r="BA158" s="150"/>
      <c r="BB158" s="150"/>
      <c r="BC158" s="150"/>
      <c r="BD158" s="150"/>
      <c r="BE158" s="150"/>
      <c r="BF158" s="150"/>
      <c r="BG158" s="150"/>
      <c r="BH158" s="150"/>
      <c r="BI158" s="150"/>
      <c r="BJ158" s="150"/>
      <c r="BK158" s="150"/>
      <c r="BL158" s="150"/>
      <c r="BM158" s="150"/>
    </row>
    <row r="159" spans="1:65" s="19" customFormat="1">
      <c r="A159" s="158"/>
      <c r="B159" s="159"/>
      <c r="C159" s="158"/>
      <c r="D159" s="137" t="s">
        <v>150</v>
      </c>
      <c r="E159" s="160"/>
      <c r="F159" s="161" t="s">
        <v>154</v>
      </c>
      <c r="G159" s="158"/>
      <c r="H159" s="162">
        <v>28</v>
      </c>
      <c r="I159" s="163"/>
      <c r="J159" s="158"/>
      <c r="K159" s="158"/>
      <c r="L159" s="159"/>
      <c r="M159" s="164"/>
      <c r="N159" s="158"/>
      <c r="O159" s="158"/>
      <c r="P159" s="158"/>
      <c r="Q159" s="158"/>
      <c r="R159" s="158"/>
      <c r="S159" s="158"/>
      <c r="T159" s="165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158"/>
      <c r="AQ159" s="158"/>
      <c r="AR159" s="158"/>
      <c r="AS159" s="158"/>
      <c r="AT159" s="160" t="s">
        <v>150</v>
      </c>
      <c r="AU159" s="160" t="s">
        <v>81</v>
      </c>
      <c r="AV159" s="158" t="s">
        <v>145</v>
      </c>
      <c r="AW159" s="158" t="s">
        <v>33</v>
      </c>
      <c r="AX159" s="158" t="s">
        <v>79</v>
      </c>
      <c r="AY159" s="160" t="s">
        <v>138</v>
      </c>
      <c r="AZ159" s="158"/>
      <c r="BA159" s="158"/>
      <c r="BB159" s="158"/>
      <c r="BC159" s="158"/>
      <c r="BD159" s="158"/>
      <c r="BE159" s="158"/>
      <c r="BF159" s="158"/>
      <c r="BG159" s="158"/>
      <c r="BH159" s="158"/>
      <c r="BI159" s="158"/>
      <c r="BJ159" s="158"/>
      <c r="BK159" s="158"/>
      <c r="BL159" s="158"/>
      <c r="BM159" s="158"/>
    </row>
    <row r="160" spans="1:65" s="19" customFormat="1" ht="16.5" customHeight="1">
      <c r="B160" s="123"/>
      <c r="C160" s="124" t="s">
        <v>232</v>
      </c>
      <c r="D160" s="124" t="s">
        <v>140</v>
      </c>
      <c r="E160" s="125" t="s">
        <v>233</v>
      </c>
      <c r="F160" s="126" t="s">
        <v>234</v>
      </c>
      <c r="G160" s="127" t="s">
        <v>143</v>
      </c>
      <c r="H160" s="128">
        <v>0.7</v>
      </c>
      <c r="I160" s="129"/>
      <c r="J160" s="130">
        <f>ROUND(I160*H160,2)</f>
        <v>0</v>
      </c>
      <c r="K160" s="126" t="s">
        <v>144</v>
      </c>
      <c r="L160" s="20"/>
      <c r="M160" s="131"/>
      <c r="N160" s="132" t="s">
        <v>42</v>
      </c>
      <c r="P160" s="133">
        <f>O160*H160</f>
        <v>0</v>
      </c>
      <c r="Q160" s="133">
        <v>2.2837798999999999E-2</v>
      </c>
      <c r="R160" s="133">
        <f>Q160*H160</f>
        <v>1.5986459299999999E-2</v>
      </c>
      <c r="S160" s="133">
        <v>0</v>
      </c>
      <c r="T160" s="134">
        <f>S160*H160</f>
        <v>0</v>
      </c>
      <c r="AR160" s="135" t="s">
        <v>200</v>
      </c>
      <c r="AT160" s="135" t="s">
        <v>140</v>
      </c>
      <c r="AU160" s="135" t="s">
        <v>81</v>
      </c>
      <c r="AY160" s="7" t="s">
        <v>138</v>
      </c>
      <c r="BE160" s="136">
        <f>IF(N160="základní",J160,0)</f>
        <v>0</v>
      </c>
      <c r="BF160" s="136">
        <f>IF(N160="snížená",J160,0)</f>
        <v>0</v>
      </c>
      <c r="BG160" s="136">
        <f>IF(N160="zákl. přenesená",J160,0)</f>
        <v>0</v>
      </c>
      <c r="BH160" s="136">
        <f>IF(N160="sníž. přenesená",J160,0)</f>
        <v>0</v>
      </c>
      <c r="BI160" s="136">
        <f>IF(N160="nulová",J160,0)</f>
        <v>0</v>
      </c>
      <c r="BJ160" s="7" t="s">
        <v>79</v>
      </c>
      <c r="BK160" s="136">
        <f>ROUND(I160*H160,2)</f>
        <v>0</v>
      </c>
      <c r="BL160" s="7" t="s">
        <v>200</v>
      </c>
      <c r="BM160" s="135" t="s">
        <v>235</v>
      </c>
    </row>
    <row r="161" spans="1:65" s="19" customFormat="1">
      <c r="B161" s="20"/>
      <c r="D161" s="137" t="s">
        <v>146</v>
      </c>
      <c r="F161" s="138" t="s">
        <v>236</v>
      </c>
      <c r="I161" s="139"/>
      <c r="L161" s="20"/>
      <c r="M161" s="140"/>
      <c r="T161" s="41"/>
      <c r="AT161" s="7" t="s">
        <v>146</v>
      </c>
      <c r="AU161" s="7" t="s">
        <v>81</v>
      </c>
    </row>
    <row r="162" spans="1:65" s="143" customFormat="1">
      <c r="A162" s="19"/>
      <c r="B162" s="20"/>
      <c r="C162" s="19"/>
      <c r="D162" s="141" t="s">
        <v>148</v>
      </c>
      <c r="E162" s="19"/>
      <c r="F162" s="142" t="s">
        <v>237</v>
      </c>
      <c r="G162" s="19"/>
      <c r="H162" s="19"/>
      <c r="I162" s="139"/>
      <c r="J162" s="19"/>
      <c r="K162" s="19"/>
      <c r="L162" s="20"/>
      <c r="M162" s="140"/>
      <c r="N162" s="19"/>
      <c r="O162" s="19"/>
      <c r="P162" s="19"/>
      <c r="Q162" s="19"/>
      <c r="R162" s="19"/>
      <c r="S162" s="19"/>
      <c r="T162" s="41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7" t="s">
        <v>148</v>
      </c>
      <c r="AU162" s="7" t="s">
        <v>81</v>
      </c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</row>
    <row r="163" spans="1:65" s="150" customFormat="1">
      <c r="A163" s="143"/>
      <c r="B163" s="144"/>
      <c r="C163" s="143"/>
      <c r="D163" s="137" t="s">
        <v>150</v>
      </c>
      <c r="E163" s="145"/>
      <c r="F163" s="146" t="s">
        <v>229</v>
      </c>
      <c r="G163" s="143"/>
      <c r="H163" s="145"/>
      <c r="I163" s="147"/>
      <c r="J163" s="143"/>
      <c r="K163" s="143"/>
      <c r="L163" s="144"/>
      <c r="M163" s="148"/>
      <c r="N163" s="143"/>
      <c r="O163" s="143"/>
      <c r="P163" s="143"/>
      <c r="Q163" s="143"/>
      <c r="R163" s="143"/>
      <c r="S163" s="143"/>
      <c r="T163" s="149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5" t="s">
        <v>150</v>
      </c>
      <c r="AU163" s="145" t="s">
        <v>81</v>
      </c>
      <c r="AV163" s="143" t="s">
        <v>79</v>
      </c>
      <c r="AW163" s="143" t="s">
        <v>33</v>
      </c>
      <c r="AX163" s="143" t="s">
        <v>71</v>
      </c>
      <c r="AY163" s="145" t="s">
        <v>138</v>
      </c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</row>
    <row r="164" spans="1:65" s="158" customFormat="1">
      <c r="A164" s="150"/>
      <c r="B164" s="151"/>
      <c r="C164" s="150"/>
      <c r="D164" s="137" t="s">
        <v>150</v>
      </c>
      <c r="E164" s="152"/>
      <c r="F164" s="153" t="s">
        <v>238</v>
      </c>
      <c r="G164" s="150"/>
      <c r="H164" s="154">
        <v>0.7</v>
      </c>
      <c r="I164" s="155"/>
      <c r="J164" s="150"/>
      <c r="K164" s="150"/>
      <c r="L164" s="151"/>
      <c r="M164" s="156"/>
      <c r="N164" s="150"/>
      <c r="O164" s="150"/>
      <c r="P164" s="150"/>
      <c r="Q164" s="150"/>
      <c r="R164" s="150"/>
      <c r="S164" s="150"/>
      <c r="T164" s="157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2" t="s">
        <v>150</v>
      </c>
      <c r="AU164" s="152" t="s">
        <v>81</v>
      </c>
      <c r="AV164" s="150" t="s">
        <v>81</v>
      </c>
      <c r="AW164" s="150" t="s">
        <v>33</v>
      </c>
      <c r="AX164" s="150" t="s">
        <v>71</v>
      </c>
      <c r="AY164" s="152" t="s">
        <v>138</v>
      </c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</row>
    <row r="165" spans="1:65" s="19" customFormat="1">
      <c r="A165" s="158"/>
      <c r="B165" s="159"/>
      <c r="C165" s="158"/>
      <c r="D165" s="137" t="s">
        <v>150</v>
      </c>
      <c r="E165" s="160"/>
      <c r="F165" s="161" t="s">
        <v>154</v>
      </c>
      <c r="G165" s="158"/>
      <c r="H165" s="162">
        <v>0.7</v>
      </c>
      <c r="I165" s="163"/>
      <c r="J165" s="158"/>
      <c r="K165" s="158"/>
      <c r="L165" s="159"/>
      <c r="M165" s="164"/>
      <c r="N165" s="158"/>
      <c r="O165" s="158"/>
      <c r="P165" s="158"/>
      <c r="Q165" s="158"/>
      <c r="R165" s="158"/>
      <c r="S165" s="158"/>
      <c r="T165" s="165"/>
      <c r="U165" s="158"/>
      <c r="V165" s="158"/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  <c r="AS165" s="158"/>
      <c r="AT165" s="160" t="s">
        <v>150</v>
      </c>
      <c r="AU165" s="160" t="s">
        <v>81</v>
      </c>
      <c r="AV165" s="158" t="s">
        <v>145</v>
      </c>
      <c r="AW165" s="158" t="s">
        <v>33</v>
      </c>
      <c r="AX165" s="158" t="s">
        <v>79</v>
      </c>
      <c r="AY165" s="160" t="s">
        <v>138</v>
      </c>
      <c r="AZ165" s="158"/>
      <c r="BA165" s="158"/>
      <c r="BB165" s="158"/>
      <c r="BC165" s="158"/>
      <c r="BD165" s="158"/>
      <c r="BE165" s="158"/>
      <c r="BF165" s="158"/>
      <c r="BG165" s="158"/>
      <c r="BH165" s="158"/>
      <c r="BI165" s="158"/>
      <c r="BJ165" s="158"/>
      <c r="BK165" s="158"/>
      <c r="BL165" s="158"/>
      <c r="BM165" s="158"/>
    </row>
    <row r="166" spans="1:65" s="19" customFormat="1" ht="16.5" customHeight="1">
      <c r="B166" s="123"/>
      <c r="C166" s="124" t="s">
        <v>191</v>
      </c>
      <c r="D166" s="124" t="s">
        <v>140</v>
      </c>
      <c r="E166" s="125" t="s">
        <v>239</v>
      </c>
      <c r="F166" s="126" t="s">
        <v>240</v>
      </c>
      <c r="G166" s="127" t="s">
        <v>176</v>
      </c>
      <c r="H166" s="128">
        <v>0.47099999999999997</v>
      </c>
      <c r="I166" s="129"/>
      <c r="J166" s="130">
        <f>ROUND(I166*H166,2)</f>
        <v>0</v>
      </c>
      <c r="K166" s="126" t="s">
        <v>144</v>
      </c>
      <c r="L166" s="20"/>
      <c r="M166" s="131"/>
      <c r="N166" s="132" t="s">
        <v>42</v>
      </c>
      <c r="P166" s="133">
        <f>O166*H166</f>
        <v>0</v>
      </c>
      <c r="Q166" s="133">
        <v>0</v>
      </c>
      <c r="R166" s="133">
        <f>Q166*H166</f>
        <v>0</v>
      </c>
      <c r="S166" s="133">
        <v>0</v>
      </c>
      <c r="T166" s="134">
        <f>S166*H166</f>
        <v>0</v>
      </c>
      <c r="AR166" s="135" t="s">
        <v>200</v>
      </c>
      <c r="AT166" s="135" t="s">
        <v>140</v>
      </c>
      <c r="AU166" s="135" t="s">
        <v>81</v>
      </c>
      <c r="AY166" s="7" t="s">
        <v>138</v>
      </c>
      <c r="BE166" s="136">
        <f>IF(N166="základní",J166,0)</f>
        <v>0</v>
      </c>
      <c r="BF166" s="136">
        <f>IF(N166="snížená",J166,0)</f>
        <v>0</v>
      </c>
      <c r="BG166" s="136">
        <f>IF(N166="zákl. přenesená",J166,0)</f>
        <v>0</v>
      </c>
      <c r="BH166" s="136">
        <f>IF(N166="sníž. přenesená",J166,0)</f>
        <v>0</v>
      </c>
      <c r="BI166" s="136">
        <f>IF(N166="nulová",J166,0)</f>
        <v>0</v>
      </c>
      <c r="BJ166" s="7" t="s">
        <v>79</v>
      </c>
      <c r="BK166" s="136">
        <f>ROUND(I166*H166,2)</f>
        <v>0</v>
      </c>
      <c r="BL166" s="7" t="s">
        <v>200</v>
      </c>
      <c r="BM166" s="135" t="s">
        <v>241</v>
      </c>
    </row>
    <row r="167" spans="1:65" s="19" customFormat="1" ht="19.2">
      <c r="B167" s="20"/>
      <c r="D167" s="137" t="s">
        <v>146</v>
      </c>
      <c r="F167" s="138" t="s">
        <v>242</v>
      </c>
      <c r="I167" s="139"/>
      <c r="L167" s="20"/>
      <c r="M167" s="140"/>
      <c r="T167" s="41"/>
      <c r="AT167" s="7" t="s">
        <v>146</v>
      </c>
      <c r="AU167" s="7" t="s">
        <v>81</v>
      </c>
    </row>
    <row r="168" spans="1:65" s="110" customFormat="1">
      <c r="A168" s="19"/>
      <c r="B168" s="20"/>
      <c r="C168" s="19"/>
      <c r="D168" s="141" t="s">
        <v>148</v>
      </c>
      <c r="E168" s="19"/>
      <c r="F168" s="142" t="s">
        <v>243</v>
      </c>
      <c r="G168" s="19"/>
      <c r="H168" s="19"/>
      <c r="I168" s="139"/>
      <c r="J168" s="19"/>
      <c r="K168" s="19"/>
      <c r="L168" s="20"/>
      <c r="M168" s="140"/>
      <c r="N168" s="19"/>
      <c r="O168" s="19"/>
      <c r="P168" s="19"/>
      <c r="Q168" s="19"/>
      <c r="R168" s="19"/>
      <c r="S168" s="19"/>
      <c r="T168" s="41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7" t="s">
        <v>148</v>
      </c>
      <c r="AU168" s="7" t="s">
        <v>81</v>
      </c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</row>
    <row r="169" spans="1:65" s="19" customFormat="1" ht="22.95" customHeight="1">
      <c r="A169" s="110"/>
      <c r="B169" s="111"/>
      <c r="C169" s="110"/>
      <c r="D169" s="112" t="s">
        <v>70</v>
      </c>
      <c r="E169" s="121" t="s">
        <v>244</v>
      </c>
      <c r="F169" s="121" t="s">
        <v>245</v>
      </c>
      <c r="G169" s="110"/>
      <c r="H169" s="110"/>
      <c r="I169" s="114"/>
      <c r="J169" s="122">
        <f>BK169</f>
        <v>0</v>
      </c>
      <c r="K169" s="110"/>
      <c r="L169" s="111"/>
      <c r="M169" s="116"/>
      <c r="N169" s="110"/>
      <c r="O169" s="110"/>
      <c r="P169" s="117">
        <f>SUM(P170:P182)</f>
        <v>0</v>
      </c>
      <c r="Q169" s="110"/>
      <c r="R169" s="117">
        <f>SUM(R170:R182)</f>
        <v>8.5092000000000001E-2</v>
      </c>
      <c r="S169" s="110"/>
      <c r="T169" s="118">
        <f>SUM(T170:T182)</f>
        <v>0</v>
      </c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2" t="s">
        <v>81</v>
      </c>
      <c r="AS169" s="110"/>
      <c r="AT169" s="119" t="s">
        <v>70</v>
      </c>
      <c r="AU169" s="119" t="s">
        <v>79</v>
      </c>
      <c r="AV169" s="110"/>
      <c r="AW169" s="110"/>
      <c r="AX169" s="110"/>
      <c r="AY169" s="112" t="s">
        <v>138</v>
      </c>
      <c r="AZ169" s="110"/>
      <c r="BA169" s="110"/>
      <c r="BB169" s="110"/>
      <c r="BC169" s="110"/>
      <c r="BD169" s="110"/>
      <c r="BE169" s="110"/>
      <c r="BF169" s="110"/>
      <c r="BG169" s="110"/>
      <c r="BH169" s="110"/>
      <c r="BI169" s="110"/>
      <c r="BJ169" s="110"/>
      <c r="BK169" s="120">
        <f>SUM(BK170:BK182)</f>
        <v>0</v>
      </c>
      <c r="BL169" s="110"/>
      <c r="BM169" s="110"/>
    </row>
    <row r="170" spans="1:65" s="19" customFormat="1" ht="16.5" customHeight="1">
      <c r="B170" s="123"/>
      <c r="C170" s="124" t="s">
        <v>246</v>
      </c>
      <c r="D170" s="124" t="s">
        <v>140</v>
      </c>
      <c r="E170" s="125" t="s">
        <v>247</v>
      </c>
      <c r="F170" s="126" t="s">
        <v>248</v>
      </c>
      <c r="G170" s="127" t="s">
        <v>225</v>
      </c>
      <c r="H170" s="128">
        <v>28</v>
      </c>
      <c r="I170" s="129"/>
      <c r="J170" s="130">
        <f>ROUND(I170*H170,2)</f>
        <v>0</v>
      </c>
      <c r="K170" s="126" t="s">
        <v>144</v>
      </c>
      <c r="L170" s="20"/>
      <c r="M170" s="131"/>
      <c r="N170" s="132" t="s">
        <v>42</v>
      </c>
      <c r="P170" s="133">
        <f>O170*H170</f>
        <v>0</v>
      </c>
      <c r="Q170" s="133">
        <v>2.699E-3</v>
      </c>
      <c r="R170" s="133">
        <f>Q170*H170</f>
        <v>7.5572E-2</v>
      </c>
      <c r="S170" s="133">
        <v>0</v>
      </c>
      <c r="T170" s="134">
        <f>S170*H170</f>
        <v>0</v>
      </c>
      <c r="AR170" s="135" t="s">
        <v>200</v>
      </c>
      <c r="AT170" s="135" t="s">
        <v>140</v>
      </c>
      <c r="AU170" s="135" t="s">
        <v>81</v>
      </c>
      <c r="AY170" s="7" t="s">
        <v>138</v>
      </c>
      <c r="BE170" s="136">
        <f>IF(N170="základní",J170,0)</f>
        <v>0</v>
      </c>
      <c r="BF170" s="136">
        <f>IF(N170="snížená",J170,0)</f>
        <v>0</v>
      </c>
      <c r="BG170" s="136">
        <f>IF(N170="zákl. přenesená",J170,0)</f>
        <v>0</v>
      </c>
      <c r="BH170" s="136">
        <f>IF(N170="sníž. přenesená",J170,0)</f>
        <v>0</v>
      </c>
      <c r="BI170" s="136">
        <f>IF(N170="nulová",J170,0)</f>
        <v>0</v>
      </c>
      <c r="BJ170" s="7" t="s">
        <v>79</v>
      </c>
      <c r="BK170" s="136">
        <f>ROUND(I170*H170,2)</f>
        <v>0</v>
      </c>
      <c r="BL170" s="7" t="s">
        <v>200</v>
      </c>
      <c r="BM170" s="135" t="s">
        <v>249</v>
      </c>
    </row>
    <row r="171" spans="1:65" s="19" customFormat="1" ht="19.2">
      <c r="B171" s="20"/>
      <c r="D171" s="137" t="s">
        <v>146</v>
      </c>
      <c r="F171" s="138" t="s">
        <v>250</v>
      </c>
      <c r="I171" s="139"/>
      <c r="L171" s="20"/>
      <c r="M171" s="140"/>
      <c r="T171" s="41"/>
      <c r="AT171" s="7" t="s">
        <v>146</v>
      </c>
      <c r="AU171" s="7" t="s">
        <v>81</v>
      </c>
    </row>
    <row r="172" spans="1:65" s="143" customFormat="1">
      <c r="A172" s="19"/>
      <c r="B172" s="20"/>
      <c r="C172" s="19"/>
      <c r="D172" s="141" t="s">
        <v>148</v>
      </c>
      <c r="E172" s="19"/>
      <c r="F172" s="142" t="s">
        <v>251</v>
      </c>
      <c r="G172" s="19"/>
      <c r="H172" s="19"/>
      <c r="I172" s="139"/>
      <c r="J172" s="19"/>
      <c r="K172" s="19"/>
      <c r="L172" s="20"/>
      <c r="M172" s="140"/>
      <c r="N172" s="19"/>
      <c r="O172" s="19"/>
      <c r="P172" s="19"/>
      <c r="Q172" s="19"/>
      <c r="R172" s="19"/>
      <c r="S172" s="19"/>
      <c r="T172" s="41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7" t="s">
        <v>148</v>
      </c>
      <c r="AU172" s="7" t="s">
        <v>81</v>
      </c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</row>
    <row r="173" spans="1:65" s="143" customFormat="1">
      <c r="B173" s="144"/>
      <c r="D173" s="137" t="s">
        <v>150</v>
      </c>
      <c r="E173" s="145"/>
      <c r="F173" s="146" t="s">
        <v>229</v>
      </c>
      <c r="H173" s="145"/>
      <c r="I173" s="147"/>
      <c r="L173" s="144"/>
      <c r="M173" s="148"/>
      <c r="T173" s="149"/>
      <c r="AT173" s="145" t="s">
        <v>150</v>
      </c>
      <c r="AU173" s="145" t="s">
        <v>81</v>
      </c>
      <c r="AV173" s="143" t="s">
        <v>79</v>
      </c>
      <c r="AW173" s="143" t="s">
        <v>33</v>
      </c>
      <c r="AX173" s="143" t="s">
        <v>71</v>
      </c>
      <c r="AY173" s="145" t="s">
        <v>138</v>
      </c>
    </row>
    <row r="174" spans="1:65" s="150" customFormat="1">
      <c r="A174" s="143"/>
      <c r="B174" s="144"/>
      <c r="C174" s="143"/>
      <c r="D174" s="137" t="s">
        <v>150</v>
      </c>
      <c r="E174" s="145"/>
      <c r="F174" s="146" t="s">
        <v>230</v>
      </c>
      <c r="G174" s="143"/>
      <c r="H174" s="145"/>
      <c r="I174" s="147"/>
      <c r="J174" s="143"/>
      <c r="K174" s="143"/>
      <c r="L174" s="144"/>
      <c r="M174" s="148"/>
      <c r="N174" s="143"/>
      <c r="O174" s="143"/>
      <c r="P174" s="143"/>
      <c r="Q174" s="143"/>
      <c r="R174" s="143"/>
      <c r="S174" s="143"/>
      <c r="T174" s="149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5" t="s">
        <v>150</v>
      </c>
      <c r="AU174" s="145" t="s">
        <v>81</v>
      </c>
      <c r="AV174" s="143" t="s">
        <v>79</v>
      </c>
      <c r="AW174" s="143" t="s">
        <v>33</v>
      </c>
      <c r="AX174" s="143" t="s">
        <v>71</v>
      </c>
      <c r="AY174" s="145" t="s">
        <v>138</v>
      </c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</row>
    <row r="175" spans="1:65" s="158" customFormat="1">
      <c r="A175" s="150"/>
      <c r="B175" s="151"/>
      <c r="C175" s="150"/>
      <c r="D175" s="137" t="s">
        <v>150</v>
      </c>
      <c r="E175" s="152"/>
      <c r="F175" s="153" t="s">
        <v>231</v>
      </c>
      <c r="G175" s="150"/>
      <c r="H175" s="154">
        <v>28</v>
      </c>
      <c r="I175" s="155"/>
      <c r="J175" s="150"/>
      <c r="K175" s="150"/>
      <c r="L175" s="151"/>
      <c r="M175" s="156"/>
      <c r="N175" s="150"/>
      <c r="O175" s="150"/>
      <c r="P175" s="150"/>
      <c r="Q175" s="150"/>
      <c r="R175" s="150"/>
      <c r="S175" s="150"/>
      <c r="T175" s="157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2" t="s">
        <v>150</v>
      </c>
      <c r="AU175" s="152" t="s">
        <v>81</v>
      </c>
      <c r="AV175" s="150" t="s">
        <v>81</v>
      </c>
      <c r="AW175" s="150" t="s">
        <v>33</v>
      </c>
      <c r="AX175" s="150" t="s">
        <v>71</v>
      </c>
      <c r="AY175" s="152" t="s">
        <v>138</v>
      </c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</row>
    <row r="176" spans="1:65" s="19" customFormat="1">
      <c r="A176" s="158"/>
      <c r="B176" s="159"/>
      <c r="C176" s="158"/>
      <c r="D176" s="137" t="s">
        <v>150</v>
      </c>
      <c r="E176" s="160"/>
      <c r="F176" s="161" t="s">
        <v>154</v>
      </c>
      <c r="G176" s="158"/>
      <c r="H176" s="162">
        <v>28</v>
      </c>
      <c r="I176" s="163"/>
      <c r="J176" s="158"/>
      <c r="K176" s="158"/>
      <c r="L176" s="159"/>
      <c r="M176" s="164"/>
      <c r="N176" s="158"/>
      <c r="O176" s="158"/>
      <c r="P176" s="158"/>
      <c r="Q176" s="158"/>
      <c r="R176" s="158"/>
      <c r="S176" s="158"/>
      <c r="T176" s="165"/>
      <c r="U176" s="158"/>
      <c r="V176" s="158"/>
      <c r="W176" s="158"/>
      <c r="X176" s="158"/>
      <c r="Y176" s="158"/>
      <c r="Z176" s="158"/>
      <c r="AA176" s="158"/>
      <c r="AB176" s="158"/>
      <c r="AC176" s="158"/>
      <c r="AD176" s="158"/>
      <c r="AE176" s="158"/>
      <c r="AF176" s="158"/>
      <c r="AG176" s="158"/>
      <c r="AH176" s="158"/>
      <c r="AI176" s="158"/>
      <c r="AJ176" s="158"/>
      <c r="AK176" s="158"/>
      <c r="AL176" s="158"/>
      <c r="AM176" s="158"/>
      <c r="AN176" s="158"/>
      <c r="AO176" s="158"/>
      <c r="AP176" s="158"/>
      <c r="AQ176" s="158"/>
      <c r="AR176" s="158"/>
      <c r="AS176" s="158"/>
      <c r="AT176" s="160" t="s">
        <v>150</v>
      </c>
      <c r="AU176" s="160" t="s">
        <v>81</v>
      </c>
      <c r="AV176" s="158" t="s">
        <v>145</v>
      </c>
      <c r="AW176" s="158" t="s">
        <v>33</v>
      </c>
      <c r="AX176" s="158" t="s">
        <v>79</v>
      </c>
      <c r="AY176" s="160" t="s">
        <v>138</v>
      </c>
      <c r="AZ176" s="158"/>
      <c r="BA176" s="158"/>
      <c r="BB176" s="158"/>
      <c r="BC176" s="158"/>
      <c r="BD176" s="158"/>
      <c r="BE176" s="158"/>
      <c r="BF176" s="158"/>
      <c r="BG176" s="158"/>
      <c r="BH176" s="158"/>
      <c r="BI176" s="158"/>
      <c r="BJ176" s="158"/>
      <c r="BK176" s="158"/>
      <c r="BL176" s="158"/>
      <c r="BM176" s="158"/>
    </row>
    <row r="177" spans="1:65" s="19" customFormat="1" ht="16.5" customHeight="1">
      <c r="B177" s="123"/>
      <c r="C177" s="124" t="s">
        <v>200</v>
      </c>
      <c r="D177" s="124" t="s">
        <v>140</v>
      </c>
      <c r="E177" s="125" t="s">
        <v>252</v>
      </c>
      <c r="F177" s="126" t="s">
        <v>253</v>
      </c>
      <c r="G177" s="127" t="s">
        <v>225</v>
      </c>
      <c r="H177" s="128">
        <v>28</v>
      </c>
      <c r="I177" s="129"/>
      <c r="J177" s="130">
        <f>ROUND(I177*H177,2)</f>
        <v>0</v>
      </c>
      <c r="K177" s="126" t="s">
        <v>144</v>
      </c>
      <c r="L177" s="20"/>
      <c r="M177" s="131"/>
      <c r="N177" s="132" t="s">
        <v>42</v>
      </c>
      <c r="P177" s="133">
        <f>O177*H177</f>
        <v>0</v>
      </c>
      <c r="Q177" s="133">
        <v>3.4000000000000002E-4</v>
      </c>
      <c r="R177" s="133">
        <f>Q177*H177</f>
        <v>9.5200000000000007E-3</v>
      </c>
      <c r="S177" s="133">
        <v>0</v>
      </c>
      <c r="T177" s="134">
        <f>S177*H177</f>
        <v>0</v>
      </c>
      <c r="AR177" s="135" t="s">
        <v>200</v>
      </c>
      <c r="AT177" s="135" t="s">
        <v>140</v>
      </c>
      <c r="AU177" s="135" t="s">
        <v>81</v>
      </c>
      <c r="AY177" s="7" t="s">
        <v>138</v>
      </c>
      <c r="BE177" s="136">
        <f>IF(N177="základní",J177,0)</f>
        <v>0</v>
      </c>
      <c r="BF177" s="136">
        <f>IF(N177="snížená",J177,0)</f>
        <v>0</v>
      </c>
      <c r="BG177" s="136">
        <f>IF(N177="zákl. přenesená",J177,0)</f>
        <v>0</v>
      </c>
      <c r="BH177" s="136">
        <f>IF(N177="sníž. přenesená",J177,0)</f>
        <v>0</v>
      </c>
      <c r="BI177" s="136">
        <f>IF(N177="nulová",J177,0)</f>
        <v>0</v>
      </c>
      <c r="BJ177" s="7" t="s">
        <v>79</v>
      </c>
      <c r="BK177" s="136">
        <f>ROUND(I177*H177,2)</f>
        <v>0</v>
      </c>
      <c r="BL177" s="7" t="s">
        <v>200</v>
      </c>
      <c r="BM177" s="135" t="s">
        <v>254</v>
      </c>
    </row>
    <row r="178" spans="1:65" s="19" customFormat="1">
      <c r="B178" s="20"/>
      <c r="D178" s="137" t="s">
        <v>146</v>
      </c>
      <c r="F178" s="138" t="s">
        <v>255</v>
      </c>
      <c r="I178" s="139"/>
      <c r="L178" s="20"/>
      <c r="M178" s="140"/>
      <c r="T178" s="41"/>
      <c r="AT178" s="7" t="s">
        <v>146</v>
      </c>
      <c r="AU178" s="7" t="s">
        <v>81</v>
      </c>
    </row>
    <row r="179" spans="1:65" s="19" customFormat="1">
      <c r="B179" s="20"/>
      <c r="D179" s="141" t="s">
        <v>148</v>
      </c>
      <c r="F179" s="142" t="s">
        <v>256</v>
      </c>
      <c r="I179" s="139"/>
      <c r="L179" s="20"/>
      <c r="M179" s="140"/>
      <c r="T179" s="41"/>
      <c r="AT179" s="7" t="s">
        <v>148</v>
      </c>
      <c r="AU179" s="7" t="s">
        <v>81</v>
      </c>
    </row>
    <row r="180" spans="1:65" s="19" customFormat="1" ht="16.5" customHeight="1">
      <c r="B180" s="123"/>
      <c r="C180" s="124" t="s">
        <v>257</v>
      </c>
      <c r="D180" s="124" t="s">
        <v>140</v>
      </c>
      <c r="E180" s="125" t="s">
        <v>258</v>
      </c>
      <c r="F180" s="126" t="s">
        <v>259</v>
      </c>
      <c r="G180" s="127" t="s">
        <v>176</v>
      </c>
      <c r="H180" s="128">
        <v>8.4000000000000005E-2</v>
      </c>
      <c r="I180" s="129"/>
      <c r="J180" s="130">
        <f>ROUND(I180*H180,2)</f>
        <v>0</v>
      </c>
      <c r="K180" s="126" t="s">
        <v>144</v>
      </c>
      <c r="L180" s="20"/>
      <c r="M180" s="131"/>
      <c r="N180" s="132" t="s">
        <v>42</v>
      </c>
      <c r="P180" s="133">
        <f>O180*H180</f>
        <v>0</v>
      </c>
      <c r="Q180" s="133">
        <v>0</v>
      </c>
      <c r="R180" s="133">
        <f>Q180*H180</f>
        <v>0</v>
      </c>
      <c r="S180" s="133">
        <v>0</v>
      </c>
      <c r="T180" s="134">
        <f>S180*H180</f>
        <v>0</v>
      </c>
      <c r="AR180" s="135" t="s">
        <v>200</v>
      </c>
      <c r="AT180" s="135" t="s">
        <v>140</v>
      </c>
      <c r="AU180" s="135" t="s">
        <v>81</v>
      </c>
      <c r="AY180" s="7" t="s">
        <v>138</v>
      </c>
      <c r="BE180" s="136">
        <f>IF(N180="základní",J180,0)</f>
        <v>0</v>
      </c>
      <c r="BF180" s="136">
        <f>IF(N180="snížená",J180,0)</f>
        <v>0</v>
      </c>
      <c r="BG180" s="136">
        <f>IF(N180="zákl. přenesená",J180,0)</f>
        <v>0</v>
      </c>
      <c r="BH180" s="136">
        <f>IF(N180="sníž. přenesená",J180,0)</f>
        <v>0</v>
      </c>
      <c r="BI180" s="136">
        <f>IF(N180="nulová",J180,0)</f>
        <v>0</v>
      </c>
      <c r="BJ180" s="7" t="s">
        <v>79</v>
      </c>
      <c r="BK180" s="136">
        <f>ROUND(I180*H180,2)</f>
        <v>0</v>
      </c>
      <c r="BL180" s="7" t="s">
        <v>200</v>
      </c>
      <c r="BM180" s="135" t="s">
        <v>260</v>
      </c>
    </row>
    <row r="181" spans="1:65" s="19" customFormat="1" ht="19.2">
      <c r="B181" s="20"/>
      <c r="D181" s="137" t="s">
        <v>146</v>
      </c>
      <c r="F181" s="138" t="s">
        <v>261</v>
      </c>
      <c r="I181" s="139"/>
      <c r="L181" s="20"/>
      <c r="M181" s="140"/>
      <c r="T181" s="41"/>
      <c r="AT181" s="7" t="s">
        <v>146</v>
      </c>
      <c r="AU181" s="7" t="s">
        <v>81</v>
      </c>
    </row>
    <row r="182" spans="1:65" s="110" customFormat="1">
      <c r="A182" s="19"/>
      <c r="B182" s="20"/>
      <c r="C182" s="19"/>
      <c r="D182" s="141" t="s">
        <v>148</v>
      </c>
      <c r="E182" s="19"/>
      <c r="F182" s="142" t="s">
        <v>262</v>
      </c>
      <c r="G182" s="19"/>
      <c r="H182" s="19"/>
      <c r="I182" s="139"/>
      <c r="J182" s="19"/>
      <c r="K182" s="19"/>
      <c r="L182" s="20"/>
      <c r="M182" s="140"/>
      <c r="N182" s="19"/>
      <c r="O182" s="19"/>
      <c r="P182" s="19"/>
      <c r="Q182" s="19"/>
      <c r="R182" s="19"/>
      <c r="S182" s="19"/>
      <c r="T182" s="41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7" t="s">
        <v>148</v>
      </c>
      <c r="AU182" s="7" t="s">
        <v>81</v>
      </c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</row>
    <row r="183" spans="1:65" s="19" customFormat="1" ht="22.95" customHeight="1">
      <c r="A183" s="110"/>
      <c r="B183" s="111"/>
      <c r="C183" s="110"/>
      <c r="D183" s="112" t="s">
        <v>70</v>
      </c>
      <c r="E183" s="121" t="s">
        <v>263</v>
      </c>
      <c r="F183" s="121" t="s">
        <v>264</v>
      </c>
      <c r="G183" s="110"/>
      <c r="H183" s="110"/>
      <c r="I183" s="114"/>
      <c r="J183" s="122">
        <f>BK183</f>
        <v>0</v>
      </c>
      <c r="K183" s="110"/>
      <c r="L183" s="111"/>
      <c r="M183" s="116"/>
      <c r="N183" s="110"/>
      <c r="O183" s="110"/>
      <c r="P183" s="117">
        <f>SUM(P184:P200)</f>
        <v>0</v>
      </c>
      <c r="Q183" s="110"/>
      <c r="R183" s="117">
        <f>SUM(R184:R200)</f>
        <v>0</v>
      </c>
      <c r="S183" s="110"/>
      <c r="T183" s="118">
        <f>SUM(T184:T200)</f>
        <v>0</v>
      </c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  <c r="AR183" s="112" t="s">
        <v>81</v>
      </c>
      <c r="AS183" s="110"/>
      <c r="AT183" s="119" t="s">
        <v>70</v>
      </c>
      <c r="AU183" s="119" t="s">
        <v>79</v>
      </c>
      <c r="AV183" s="110"/>
      <c r="AW183" s="110"/>
      <c r="AX183" s="110"/>
      <c r="AY183" s="112" t="s">
        <v>138</v>
      </c>
      <c r="AZ183" s="110"/>
      <c r="BA183" s="110"/>
      <c r="BB183" s="110"/>
      <c r="BC183" s="110"/>
      <c r="BD183" s="110"/>
      <c r="BE183" s="110"/>
      <c r="BF183" s="110"/>
      <c r="BG183" s="110"/>
      <c r="BH183" s="110"/>
      <c r="BI183" s="110"/>
      <c r="BJ183" s="110"/>
      <c r="BK183" s="120">
        <f>SUM(BK184:BK200)</f>
        <v>0</v>
      </c>
      <c r="BL183" s="110"/>
      <c r="BM183" s="110"/>
    </row>
    <row r="184" spans="1:65" s="19" customFormat="1" ht="24.15" customHeight="1">
      <c r="B184" s="123"/>
      <c r="C184" s="124" t="s">
        <v>208</v>
      </c>
      <c r="D184" s="124" t="s">
        <v>140</v>
      </c>
      <c r="E184" s="125" t="s">
        <v>265</v>
      </c>
      <c r="F184" s="126" t="s">
        <v>266</v>
      </c>
      <c r="G184" s="127" t="s">
        <v>267</v>
      </c>
      <c r="H184" s="128">
        <v>584</v>
      </c>
      <c r="I184" s="129"/>
      <c r="J184" s="130">
        <f>ROUND(I184*H184,2)</f>
        <v>0</v>
      </c>
      <c r="K184" s="126"/>
      <c r="L184" s="20"/>
      <c r="M184" s="131"/>
      <c r="N184" s="132" t="s">
        <v>42</v>
      </c>
      <c r="P184" s="133">
        <f>O184*H184</f>
        <v>0</v>
      </c>
      <c r="Q184" s="133">
        <v>0</v>
      </c>
      <c r="R184" s="133">
        <f>Q184*H184</f>
        <v>0</v>
      </c>
      <c r="S184" s="133">
        <v>0</v>
      </c>
      <c r="T184" s="134">
        <f>S184*H184</f>
        <v>0</v>
      </c>
      <c r="AR184" s="135" t="s">
        <v>200</v>
      </c>
      <c r="AT184" s="135" t="s">
        <v>140</v>
      </c>
      <c r="AU184" s="135" t="s">
        <v>81</v>
      </c>
      <c r="AY184" s="7" t="s">
        <v>138</v>
      </c>
      <c r="BE184" s="136">
        <f>IF(N184="základní",J184,0)</f>
        <v>0</v>
      </c>
      <c r="BF184" s="136">
        <f>IF(N184="snížená",J184,0)</f>
        <v>0</v>
      </c>
      <c r="BG184" s="136">
        <f>IF(N184="zákl. přenesená",J184,0)</f>
        <v>0</v>
      </c>
      <c r="BH184" s="136">
        <f>IF(N184="sníž. přenesená",J184,0)</f>
        <v>0</v>
      </c>
      <c r="BI184" s="136">
        <f>IF(N184="nulová",J184,0)</f>
        <v>0</v>
      </c>
      <c r="BJ184" s="7" t="s">
        <v>79</v>
      </c>
      <c r="BK184" s="136">
        <f>ROUND(I184*H184,2)</f>
        <v>0</v>
      </c>
      <c r="BL184" s="7" t="s">
        <v>200</v>
      </c>
      <c r="BM184" s="135" t="s">
        <v>268</v>
      </c>
    </row>
    <row r="185" spans="1:65" s="143" customFormat="1">
      <c r="A185" s="19"/>
      <c r="B185" s="20"/>
      <c r="C185" s="19"/>
      <c r="D185" s="137" t="s">
        <v>146</v>
      </c>
      <c r="E185" s="19"/>
      <c r="F185" s="138" t="s">
        <v>266</v>
      </c>
      <c r="G185" s="19"/>
      <c r="H185" s="19"/>
      <c r="I185" s="139"/>
      <c r="J185" s="19"/>
      <c r="K185" s="19"/>
      <c r="L185" s="20"/>
      <c r="M185" s="140"/>
      <c r="N185" s="19"/>
      <c r="O185" s="19"/>
      <c r="P185" s="19"/>
      <c r="Q185" s="19"/>
      <c r="R185" s="19"/>
      <c r="S185" s="19"/>
      <c r="T185" s="41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7" t="s">
        <v>146</v>
      </c>
      <c r="AU185" s="7" t="s">
        <v>81</v>
      </c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</row>
    <row r="186" spans="1:65" s="150" customFormat="1">
      <c r="A186" s="143"/>
      <c r="B186" s="144"/>
      <c r="C186" s="143"/>
      <c r="D186" s="137" t="s">
        <v>150</v>
      </c>
      <c r="E186" s="145"/>
      <c r="F186" s="146" t="s">
        <v>229</v>
      </c>
      <c r="G186" s="143"/>
      <c r="H186" s="145"/>
      <c r="I186" s="147"/>
      <c r="J186" s="143"/>
      <c r="K186" s="143"/>
      <c r="L186" s="144"/>
      <c r="M186" s="148"/>
      <c r="N186" s="143"/>
      <c r="O186" s="143"/>
      <c r="P186" s="143"/>
      <c r="Q186" s="143"/>
      <c r="R186" s="143"/>
      <c r="S186" s="143"/>
      <c r="T186" s="149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5" t="s">
        <v>150</v>
      </c>
      <c r="AU186" s="145" t="s">
        <v>81</v>
      </c>
      <c r="AV186" s="143" t="s">
        <v>79</v>
      </c>
      <c r="AW186" s="143" t="s">
        <v>33</v>
      </c>
      <c r="AX186" s="143" t="s">
        <v>71</v>
      </c>
      <c r="AY186" s="145" t="s">
        <v>138</v>
      </c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</row>
    <row r="187" spans="1:65" s="158" customFormat="1">
      <c r="A187" s="150"/>
      <c r="B187" s="151"/>
      <c r="C187" s="150"/>
      <c r="D187" s="137" t="s">
        <v>150</v>
      </c>
      <c r="E187" s="152"/>
      <c r="F187" s="153" t="s">
        <v>269</v>
      </c>
      <c r="G187" s="150"/>
      <c r="H187" s="154">
        <v>584</v>
      </c>
      <c r="I187" s="155"/>
      <c r="J187" s="150"/>
      <c r="K187" s="150"/>
      <c r="L187" s="151"/>
      <c r="M187" s="156"/>
      <c r="N187" s="150"/>
      <c r="O187" s="150"/>
      <c r="P187" s="150"/>
      <c r="Q187" s="150"/>
      <c r="R187" s="150"/>
      <c r="S187" s="150"/>
      <c r="T187" s="157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2" t="s">
        <v>150</v>
      </c>
      <c r="AU187" s="152" t="s">
        <v>81</v>
      </c>
      <c r="AV187" s="150" t="s">
        <v>81</v>
      </c>
      <c r="AW187" s="150" t="s">
        <v>33</v>
      </c>
      <c r="AX187" s="150" t="s">
        <v>71</v>
      </c>
      <c r="AY187" s="152" t="s">
        <v>138</v>
      </c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</row>
    <row r="188" spans="1:65" s="19" customFormat="1">
      <c r="A188" s="158"/>
      <c r="B188" s="159"/>
      <c r="C188" s="158"/>
      <c r="D188" s="137" t="s">
        <v>150</v>
      </c>
      <c r="E188" s="160"/>
      <c r="F188" s="161" t="s">
        <v>154</v>
      </c>
      <c r="G188" s="158"/>
      <c r="H188" s="162">
        <v>584</v>
      </c>
      <c r="I188" s="163"/>
      <c r="J188" s="158"/>
      <c r="K188" s="158"/>
      <c r="L188" s="159"/>
      <c r="M188" s="164"/>
      <c r="N188" s="158"/>
      <c r="O188" s="158"/>
      <c r="P188" s="158"/>
      <c r="Q188" s="158"/>
      <c r="R188" s="158"/>
      <c r="S188" s="158"/>
      <c r="T188" s="165"/>
      <c r="U188" s="158"/>
      <c r="V188" s="158"/>
      <c r="W188" s="158"/>
      <c r="X188" s="158"/>
      <c r="Y188" s="158"/>
      <c r="Z188" s="158"/>
      <c r="AA188" s="158"/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60" t="s">
        <v>150</v>
      </c>
      <c r="AU188" s="160" t="s">
        <v>81</v>
      </c>
      <c r="AV188" s="158" t="s">
        <v>145</v>
      </c>
      <c r="AW188" s="158" t="s">
        <v>33</v>
      </c>
      <c r="AX188" s="158" t="s">
        <v>79</v>
      </c>
      <c r="AY188" s="160" t="s">
        <v>138</v>
      </c>
      <c r="AZ188" s="158"/>
      <c r="BA188" s="158"/>
      <c r="BB188" s="158"/>
      <c r="BC188" s="158"/>
      <c r="BD188" s="158"/>
      <c r="BE188" s="158"/>
      <c r="BF188" s="158"/>
      <c r="BG188" s="158"/>
      <c r="BH188" s="158"/>
      <c r="BI188" s="158"/>
      <c r="BJ188" s="158"/>
      <c r="BK188" s="158"/>
      <c r="BL188" s="158"/>
      <c r="BM188" s="158"/>
    </row>
    <row r="189" spans="1:65" s="19" customFormat="1" ht="16.5" customHeight="1">
      <c r="B189" s="123"/>
      <c r="C189" s="174" t="s">
        <v>270</v>
      </c>
      <c r="D189" s="174" t="s">
        <v>205</v>
      </c>
      <c r="E189" s="175" t="s">
        <v>271</v>
      </c>
      <c r="F189" s="176" t="s">
        <v>272</v>
      </c>
      <c r="G189" s="177" t="s">
        <v>267</v>
      </c>
      <c r="H189" s="178">
        <v>584</v>
      </c>
      <c r="I189" s="179"/>
      <c r="J189" s="180">
        <f>ROUND(I189*H189,2)</f>
        <v>0</v>
      </c>
      <c r="K189" s="176"/>
      <c r="L189" s="181"/>
      <c r="M189" s="182"/>
      <c r="N189" s="183" t="s">
        <v>42</v>
      </c>
      <c r="P189" s="133">
        <f>O189*H189</f>
        <v>0</v>
      </c>
      <c r="Q189" s="133">
        <v>0</v>
      </c>
      <c r="R189" s="133">
        <f>Q189*H189</f>
        <v>0</v>
      </c>
      <c r="S189" s="133">
        <v>0</v>
      </c>
      <c r="T189" s="134">
        <f>S189*H189</f>
        <v>0</v>
      </c>
      <c r="AR189" s="135" t="s">
        <v>260</v>
      </c>
      <c r="AT189" s="135" t="s">
        <v>205</v>
      </c>
      <c r="AU189" s="135" t="s">
        <v>81</v>
      </c>
      <c r="AY189" s="7" t="s">
        <v>138</v>
      </c>
      <c r="BE189" s="136">
        <f>IF(N189="základní",J189,0)</f>
        <v>0</v>
      </c>
      <c r="BF189" s="136">
        <f>IF(N189="snížená",J189,0)</f>
        <v>0</v>
      </c>
      <c r="BG189" s="136">
        <f>IF(N189="zákl. přenesená",J189,0)</f>
        <v>0</v>
      </c>
      <c r="BH189" s="136">
        <f>IF(N189="sníž. přenesená",J189,0)</f>
        <v>0</v>
      </c>
      <c r="BI189" s="136">
        <f>IF(N189="nulová",J189,0)</f>
        <v>0</v>
      </c>
      <c r="BJ189" s="7" t="s">
        <v>79</v>
      </c>
      <c r="BK189" s="136">
        <f>ROUND(I189*H189,2)</f>
        <v>0</v>
      </c>
      <c r="BL189" s="7" t="s">
        <v>200</v>
      </c>
      <c r="BM189" s="135" t="s">
        <v>273</v>
      </c>
    </row>
    <row r="190" spans="1:65" s="19" customFormat="1">
      <c r="B190" s="20"/>
      <c r="D190" s="137" t="s">
        <v>146</v>
      </c>
      <c r="F190" s="138" t="s">
        <v>272</v>
      </c>
      <c r="I190" s="139"/>
      <c r="L190" s="20"/>
      <c r="M190" s="140"/>
      <c r="T190" s="41"/>
      <c r="AT190" s="7" t="s">
        <v>146</v>
      </c>
      <c r="AU190" s="7" t="s">
        <v>81</v>
      </c>
    </row>
    <row r="191" spans="1:65" s="19" customFormat="1" ht="24.15" customHeight="1">
      <c r="B191" s="123"/>
      <c r="C191" s="124" t="s">
        <v>216</v>
      </c>
      <c r="D191" s="124" t="s">
        <v>140</v>
      </c>
      <c r="E191" s="125" t="s">
        <v>274</v>
      </c>
      <c r="F191" s="126" t="s">
        <v>275</v>
      </c>
      <c r="G191" s="127" t="s">
        <v>267</v>
      </c>
      <c r="H191" s="128">
        <v>380</v>
      </c>
      <c r="I191" s="129"/>
      <c r="J191" s="130">
        <f>ROUND(I191*H191,2)</f>
        <v>0</v>
      </c>
      <c r="K191" s="126"/>
      <c r="L191" s="20"/>
      <c r="M191" s="131"/>
      <c r="N191" s="132" t="s">
        <v>42</v>
      </c>
      <c r="P191" s="133">
        <f>O191*H191</f>
        <v>0</v>
      </c>
      <c r="Q191" s="133">
        <v>0</v>
      </c>
      <c r="R191" s="133">
        <f>Q191*H191</f>
        <v>0</v>
      </c>
      <c r="S191" s="133">
        <v>0</v>
      </c>
      <c r="T191" s="134">
        <f>S191*H191</f>
        <v>0</v>
      </c>
      <c r="AR191" s="135" t="s">
        <v>200</v>
      </c>
      <c r="AT191" s="135" t="s">
        <v>140</v>
      </c>
      <c r="AU191" s="135" t="s">
        <v>81</v>
      </c>
      <c r="AY191" s="7" t="s">
        <v>138</v>
      </c>
      <c r="BE191" s="136">
        <f>IF(N191="základní",J191,0)</f>
        <v>0</v>
      </c>
      <c r="BF191" s="136">
        <f>IF(N191="snížená",J191,0)</f>
        <v>0</v>
      </c>
      <c r="BG191" s="136">
        <f>IF(N191="zákl. přenesená",J191,0)</f>
        <v>0</v>
      </c>
      <c r="BH191" s="136">
        <f>IF(N191="sníž. přenesená",J191,0)</f>
        <v>0</v>
      </c>
      <c r="BI191" s="136">
        <f>IF(N191="nulová",J191,0)</f>
        <v>0</v>
      </c>
      <c r="BJ191" s="7" t="s">
        <v>79</v>
      </c>
      <c r="BK191" s="136">
        <f>ROUND(I191*H191,2)</f>
        <v>0</v>
      </c>
      <c r="BL191" s="7" t="s">
        <v>200</v>
      </c>
      <c r="BM191" s="135" t="s">
        <v>276</v>
      </c>
    </row>
    <row r="192" spans="1:65" s="143" customFormat="1">
      <c r="A192" s="19"/>
      <c r="B192" s="20"/>
      <c r="C192" s="19"/>
      <c r="D192" s="137" t="s">
        <v>146</v>
      </c>
      <c r="E192" s="19"/>
      <c r="F192" s="138" t="s">
        <v>275</v>
      </c>
      <c r="G192" s="19"/>
      <c r="H192" s="19"/>
      <c r="I192" s="139"/>
      <c r="J192" s="19"/>
      <c r="K192" s="19"/>
      <c r="L192" s="20"/>
      <c r="M192" s="140"/>
      <c r="N192" s="19"/>
      <c r="O192" s="19"/>
      <c r="P192" s="19"/>
      <c r="Q192" s="19"/>
      <c r="R192" s="19"/>
      <c r="S192" s="19"/>
      <c r="T192" s="41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7" t="s">
        <v>146</v>
      </c>
      <c r="AU192" s="7" t="s">
        <v>81</v>
      </c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</row>
    <row r="193" spans="1:65" s="150" customFormat="1">
      <c r="A193" s="143"/>
      <c r="B193" s="144"/>
      <c r="C193" s="143"/>
      <c r="D193" s="137" t="s">
        <v>150</v>
      </c>
      <c r="E193" s="145"/>
      <c r="F193" s="146" t="s">
        <v>277</v>
      </c>
      <c r="G193" s="143"/>
      <c r="H193" s="145"/>
      <c r="I193" s="147"/>
      <c r="J193" s="143"/>
      <c r="K193" s="143"/>
      <c r="L193" s="144"/>
      <c r="M193" s="148"/>
      <c r="N193" s="143"/>
      <c r="O193" s="143"/>
      <c r="P193" s="143"/>
      <c r="Q193" s="143"/>
      <c r="R193" s="143"/>
      <c r="S193" s="143"/>
      <c r="T193" s="149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5" t="s">
        <v>150</v>
      </c>
      <c r="AU193" s="145" t="s">
        <v>81</v>
      </c>
      <c r="AV193" s="143" t="s">
        <v>79</v>
      </c>
      <c r="AW193" s="143" t="s">
        <v>33</v>
      </c>
      <c r="AX193" s="143" t="s">
        <v>71</v>
      </c>
      <c r="AY193" s="145" t="s">
        <v>138</v>
      </c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</row>
    <row r="194" spans="1:65" s="158" customFormat="1">
      <c r="A194" s="150"/>
      <c r="B194" s="151"/>
      <c r="C194" s="150"/>
      <c r="D194" s="137" t="s">
        <v>150</v>
      </c>
      <c r="E194" s="152"/>
      <c r="F194" s="153" t="s">
        <v>278</v>
      </c>
      <c r="G194" s="150"/>
      <c r="H194" s="154">
        <v>380</v>
      </c>
      <c r="I194" s="155"/>
      <c r="J194" s="150"/>
      <c r="K194" s="150"/>
      <c r="L194" s="151"/>
      <c r="M194" s="156"/>
      <c r="N194" s="150"/>
      <c r="O194" s="150"/>
      <c r="P194" s="150"/>
      <c r="Q194" s="150"/>
      <c r="R194" s="150"/>
      <c r="S194" s="150"/>
      <c r="T194" s="157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2" t="s">
        <v>150</v>
      </c>
      <c r="AU194" s="152" t="s">
        <v>81</v>
      </c>
      <c r="AV194" s="150" t="s">
        <v>81</v>
      </c>
      <c r="AW194" s="150" t="s">
        <v>33</v>
      </c>
      <c r="AX194" s="150" t="s">
        <v>71</v>
      </c>
      <c r="AY194" s="152" t="s">
        <v>138</v>
      </c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</row>
    <row r="195" spans="1:65" s="19" customFormat="1">
      <c r="A195" s="158"/>
      <c r="B195" s="159"/>
      <c r="C195" s="158"/>
      <c r="D195" s="137" t="s">
        <v>150</v>
      </c>
      <c r="E195" s="160"/>
      <c r="F195" s="161" t="s">
        <v>154</v>
      </c>
      <c r="G195" s="158"/>
      <c r="H195" s="162">
        <v>380</v>
      </c>
      <c r="I195" s="163"/>
      <c r="J195" s="158"/>
      <c r="K195" s="158"/>
      <c r="L195" s="159"/>
      <c r="M195" s="164"/>
      <c r="N195" s="158"/>
      <c r="O195" s="158"/>
      <c r="P195" s="158"/>
      <c r="Q195" s="158"/>
      <c r="R195" s="158"/>
      <c r="S195" s="158"/>
      <c r="T195" s="165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158"/>
      <c r="AG195" s="158"/>
      <c r="AH195" s="158"/>
      <c r="AI195" s="158"/>
      <c r="AJ195" s="158"/>
      <c r="AK195" s="158"/>
      <c r="AL195" s="158"/>
      <c r="AM195" s="158"/>
      <c r="AN195" s="158"/>
      <c r="AO195" s="158"/>
      <c r="AP195" s="158"/>
      <c r="AQ195" s="158"/>
      <c r="AR195" s="158"/>
      <c r="AS195" s="158"/>
      <c r="AT195" s="160" t="s">
        <v>150</v>
      </c>
      <c r="AU195" s="160" t="s">
        <v>81</v>
      </c>
      <c r="AV195" s="158" t="s">
        <v>145</v>
      </c>
      <c r="AW195" s="158" t="s">
        <v>33</v>
      </c>
      <c r="AX195" s="158" t="s">
        <v>79</v>
      </c>
      <c r="AY195" s="160" t="s">
        <v>138</v>
      </c>
      <c r="AZ195" s="158"/>
      <c r="BA195" s="158"/>
      <c r="BB195" s="158"/>
      <c r="BC195" s="158"/>
      <c r="BD195" s="158"/>
      <c r="BE195" s="158"/>
      <c r="BF195" s="158"/>
      <c r="BG195" s="158"/>
      <c r="BH195" s="158"/>
      <c r="BI195" s="158"/>
      <c r="BJ195" s="158"/>
      <c r="BK195" s="158"/>
      <c r="BL195" s="158"/>
      <c r="BM195" s="158"/>
    </row>
    <row r="196" spans="1:65" s="19" customFormat="1" ht="24.15" customHeight="1">
      <c r="B196" s="123"/>
      <c r="C196" s="174" t="s">
        <v>7</v>
      </c>
      <c r="D196" s="174" t="s">
        <v>205</v>
      </c>
      <c r="E196" s="175" t="s">
        <v>279</v>
      </c>
      <c r="F196" s="176" t="s">
        <v>280</v>
      </c>
      <c r="G196" s="177" t="s">
        <v>267</v>
      </c>
      <c r="H196" s="178">
        <v>380</v>
      </c>
      <c r="I196" s="179"/>
      <c r="J196" s="180">
        <f>ROUND(I196*H196,2)</f>
        <v>0</v>
      </c>
      <c r="K196" s="176"/>
      <c r="L196" s="181"/>
      <c r="M196" s="182"/>
      <c r="N196" s="183" t="s">
        <v>42</v>
      </c>
      <c r="P196" s="133">
        <f>O196*H196</f>
        <v>0</v>
      </c>
      <c r="Q196" s="133">
        <v>0</v>
      </c>
      <c r="R196" s="133">
        <f>Q196*H196</f>
        <v>0</v>
      </c>
      <c r="S196" s="133">
        <v>0</v>
      </c>
      <c r="T196" s="134">
        <f>S196*H196</f>
        <v>0</v>
      </c>
      <c r="AR196" s="135" t="s">
        <v>260</v>
      </c>
      <c r="AT196" s="135" t="s">
        <v>205</v>
      </c>
      <c r="AU196" s="135" t="s">
        <v>81</v>
      </c>
      <c r="AY196" s="7" t="s">
        <v>138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7" t="s">
        <v>79</v>
      </c>
      <c r="BK196" s="136">
        <f>ROUND(I196*H196,2)</f>
        <v>0</v>
      </c>
      <c r="BL196" s="7" t="s">
        <v>200</v>
      </c>
      <c r="BM196" s="135" t="s">
        <v>281</v>
      </c>
    </row>
    <row r="197" spans="1:65" s="19" customFormat="1">
      <c r="B197" s="20"/>
      <c r="D197" s="137" t="s">
        <v>146</v>
      </c>
      <c r="F197" s="138" t="s">
        <v>280</v>
      </c>
      <c r="I197" s="139"/>
      <c r="L197" s="20"/>
      <c r="M197" s="140"/>
      <c r="T197" s="41"/>
      <c r="AT197" s="7" t="s">
        <v>146</v>
      </c>
      <c r="AU197" s="7" t="s">
        <v>81</v>
      </c>
    </row>
    <row r="198" spans="1:65" s="19" customFormat="1" ht="16.5" customHeight="1">
      <c r="B198" s="123"/>
      <c r="C198" s="124" t="s">
        <v>226</v>
      </c>
      <c r="D198" s="124" t="s">
        <v>140</v>
      </c>
      <c r="E198" s="125" t="s">
        <v>282</v>
      </c>
      <c r="F198" s="126" t="s">
        <v>283</v>
      </c>
      <c r="G198" s="127" t="s">
        <v>176</v>
      </c>
      <c r="H198" s="128">
        <v>31.696999999999999</v>
      </c>
      <c r="I198" s="129"/>
      <c r="J198" s="130">
        <f>ROUND(I198*H198,2)</f>
        <v>0</v>
      </c>
      <c r="K198" s="126" t="s">
        <v>144</v>
      </c>
      <c r="L198" s="20"/>
      <c r="M198" s="131"/>
      <c r="N198" s="132" t="s">
        <v>42</v>
      </c>
      <c r="P198" s="133">
        <f>O198*H198</f>
        <v>0</v>
      </c>
      <c r="Q198" s="133">
        <v>0</v>
      </c>
      <c r="R198" s="133">
        <f>Q198*H198</f>
        <v>0</v>
      </c>
      <c r="S198" s="133">
        <v>0</v>
      </c>
      <c r="T198" s="134">
        <f>S198*H198</f>
        <v>0</v>
      </c>
      <c r="AR198" s="135" t="s">
        <v>200</v>
      </c>
      <c r="AT198" s="135" t="s">
        <v>140</v>
      </c>
      <c r="AU198" s="135" t="s">
        <v>81</v>
      </c>
      <c r="AY198" s="7" t="s">
        <v>138</v>
      </c>
      <c r="BE198" s="136">
        <f>IF(N198="základní",J198,0)</f>
        <v>0</v>
      </c>
      <c r="BF198" s="136">
        <f>IF(N198="snížená",J198,0)</f>
        <v>0</v>
      </c>
      <c r="BG198" s="136">
        <f>IF(N198="zákl. přenesená",J198,0)</f>
        <v>0</v>
      </c>
      <c r="BH198" s="136">
        <f>IF(N198="sníž. přenesená",J198,0)</f>
        <v>0</v>
      </c>
      <c r="BI198" s="136">
        <f>IF(N198="nulová",J198,0)</f>
        <v>0</v>
      </c>
      <c r="BJ198" s="7" t="s">
        <v>79</v>
      </c>
      <c r="BK198" s="136">
        <f>ROUND(I198*H198,2)</f>
        <v>0</v>
      </c>
      <c r="BL198" s="7" t="s">
        <v>200</v>
      </c>
      <c r="BM198" s="135" t="s">
        <v>284</v>
      </c>
    </row>
    <row r="199" spans="1:65" s="19" customFormat="1" ht="19.2">
      <c r="B199" s="20"/>
      <c r="D199" s="137" t="s">
        <v>146</v>
      </c>
      <c r="F199" s="138" t="s">
        <v>285</v>
      </c>
      <c r="I199" s="139"/>
      <c r="L199" s="20"/>
      <c r="M199" s="140"/>
      <c r="T199" s="41"/>
      <c r="AT199" s="7" t="s">
        <v>146</v>
      </c>
      <c r="AU199" s="7" t="s">
        <v>81</v>
      </c>
    </row>
    <row r="200" spans="1:65" s="110" customFormat="1">
      <c r="A200" s="19"/>
      <c r="B200" s="20"/>
      <c r="C200" s="19"/>
      <c r="D200" s="141" t="s">
        <v>148</v>
      </c>
      <c r="E200" s="19"/>
      <c r="F200" s="142" t="s">
        <v>286</v>
      </c>
      <c r="G200" s="19"/>
      <c r="H200" s="19"/>
      <c r="I200" s="139"/>
      <c r="J200" s="19"/>
      <c r="K200" s="19"/>
      <c r="L200" s="20"/>
      <c r="M200" s="140"/>
      <c r="N200" s="19"/>
      <c r="O200" s="19"/>
      <c r="P200" s="19"/>
      <c r="Q200" s="19"/>
      <c r="R200" s="19"/>
      <c r="S200" s="19"/>
      <c r="T200" s="41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7" t="s">
        <v>148</v>
      </c>
      <c r="AU200" s="7" t="s">
        <v>81</v>
      </c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</row>
    <row r="201" spans="1:65" s="19" customFormat="1" ht="22.95" customHeight="1">
      <c r="A201" s="110"/>
      <c r="B201" s="111"/>
      <c r="C201" s="110"/>
      <c r="D201" s="112" t="s">
        <v>70</v>
      </c>
      <c r="E201" s="121" t="s">
        <v>287</v>
      </c>
      <c r="F201" s="121" t="s">
        <v>288</v>
      </c>
      <c r="G201" s="110"/>
      <c r="H201" s="110"/>
      <c r="I201" s="114"/>
      <c r="J201" s="122">
        <f>BK201</f>
        <v>0</v>
      </c>
      <c r="K201" s="110"/>
      <c r="L201" s="111"/>
      <c r="M201" s="116"/>
      <c r="N201" s="110"/>
      <c r="O201" s="110"/>
      <c r="P201" s="117">
        <f>SUM(P202:P203)</f>
        <v>0</v>
      </c>
      <c r="Q201" s="110"/>
      <c r="R201" s="117">
        <f>SUM(R202:R203)</f>
        <v>0</v>
      </c>
      <c r="S201" s="110"/>
      <c r="T201" s="118">
        <f>SUM(T202:T203)</f>
        <v>0</v>
      </c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  <c r="AR201" s="112" t="s">
        <v>81</v>
      </c>
      <c r="AS201" s="110"/>
      <c r="AT201" s="119" t="s">
        <v>70</v>
      </c>
      <c r="AU201" s="119" t="s">
        <v>79</v>
      </c>
      <c r="AV201" s="110"/>
      <c r="AW201" s="110"/>
      <c r="AX201" s="110"/>
      <c r="AY201" s="112" t="s">
        <v>138</v>
      </c>
      <c r="AZ201" s="110"/>
      <c r="BA201" s="110"/>
      <c r="BB201" s="110"/>
      <c r="BC201" s="110"/>
      <c r="BD201" s="110"/>
      <c r="BE201" s="110"/>
      <c r="BF201" s="110"/>
      <c r="BG201" s="110"/>
      <c r="BH201" s="110"/>
      <c r="BI201" s="110"/>
      <c r="BJ201" s="110"/>
      <c r="BK201" s="120">
        <f>SUM(BK202:BK203)</f>
        <v>0</v>
      </c>
      <c r="BL201" s="110"/>
      <c r="BM201" s="110"/>
    </row>
    <row r="202" spans="1:65" s="19" customFormat="1" ht="24.15" customHeight="1">
      <c r="B202" s="123"/>
      <c r="C202" s="124" t="s">
        <v>289</v>
      </c>
      <c r="D202" s="124" t="s">
        <v>140</v>
      </c>
      <c r="E202" s="125" t="s">
        <v>290</v>
      </c>
      <c r="F202" s="126" t="s">
        <v>291</v>
      </c>
      <c r="G202" s="127" t="s">
        <v>210</v>
      </c>
      <c r="H202" s="128">
        <v>1</v>
      </c>
      <c r="I202" s="129"/>
      <c r="J202" s="130">
        <f>ROUND(I202*H202,2)</f>
        <v>0</v>
      </c>
      <c r="K202" s="126"/>
      <c r="L202" s="20"/>
      <c r="M202" s="131"/>
      <c r="N202" s="132" t="s">
        <v>42</v>
      </c>
      <c r="P202" s="133">
        <f>O202*H202</f>
        <v>0</v>
      </c>
      <c r="Q202" s="133">
        <v>0</v>
      </c>
      <c r="R202" s="133">
        <f>Q202*H202</f>
        <v>0</v>
      </c>
      <c r="S202" s="133">
        <v>0</v>
      </c>
      <c r="T202" s="134">
        <f>S202*H202</f>
        <v>0</v>
      </c>
      <c r="AR202" s="135" t="s">
        <v>200</v>
      </c>
      <c r="AT202" s="135" t="s">
        <v>140</v>
      </c>
      <c r="AU202" s="135" t="s">
        <v>81</v>
      </c>
      <c r="AY202" s="7" t="s">
        <v>138</v>
      </c>
      <c r="BE202" s="136">
        <f>IF(N202="základní",J202,0)</f>
        <v>0</v>
      </c>
      <c r="BF202" s="136">
        <f>IF(N202="snížená",J202,0)</f>
        <v>0</v>
      </c>
      <c r="BG202" s="136">
        <f>IF(N202="zákl. přenesená",J202,0)</f>
        <v>0</v>
      </c>
      <c r="BH202" s="136">
        <f>IF(N202="sníž. přenesená",J202,0)</f>
        <v>0</v>
      </c>
      <c r="BI202" s="136">
        <f>IF(N202="nulová",J202,0)</f>
        <v>0</v>
      </c>
      <c r="BJ202" s="7" t="s">
        <v>79</v>
      </c>
      <c r="BK202" s="136">
        <f>ROUND(I202*H202,2)</f>
        <v>0</v>
      </c>
      <c r="BL202" s="7" t="s">
        <v>200</v>
      </c>
      <c r="BM202" s="135" t="s">
        <v>292</v>
      </c>
    </row>
    <row r="203" spans="1:65" s="19" customFormat="1" ht="19.2">
      <c r="B203" s="20"/>
      <c r="D203" s="137" t="s">
        <v>146</v>
      </c>
      <c r="F203" s="138" t="s">
        <v>291</v>
      </c>
      <c r="I203" s="139"/>
      <c r="L203" s="20"/>
      <c r="M203" s="189"/>
      <c r="N203" s="190"/>
      <c r="O203" s="190"/>
      <c r="P203" s="190"/>
      <c r="Q203" s="190"/>
      <c r="R203" s="190"/>
      <c r="S203" s="190"/>
      <c r="T203" s="191"/>
      <c r="AT203" s="7" t="s">
        <v>146</v>
      </c>
      <c r="AU203" s="7" t="s">
        <v>81</v>
      </c>
    </row>
    <row r="204" spans="1:65" ht="6.9" customHeight="1">
      <c r="A204" s="19"/>
      <c r="B204" s="29"/>
      <c r="C204" s="30"/>
      <c r="D204" s="30"/>
      <c r="E204" s="30"/>
      <c r="F204" s="30"/>
      <c r="G204" s="30"/>
      <c r="H204" s="30"/>
      <c r="I204" s="30"/>
      <c r="J204" s="30"/>
      <c r="K204" s="30"/>
      <c r="L204" s="20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</row>
  </sheetData>
  <autoFilter ref="C88:K203" xr:uid="{00000000-0009-0000-0000-000001000000}"/>
  <mergeCells count="9">
    <mergeCell ref="E48:H48"/>
    <mergeCell ref="E50:H50"/>
    <mergeCell ref="E79:H79"/>
    <mergeCell ref="E81:H81"/>
    <mergeCell ref="L2:V2"/>
    <mergeCell ref="E7:H7"/>
    <mergeCell ref="E9:H9"/>
    <mergeCell ref="E18:H18"/>
    <mergeCell ref="E27:H27"/>
  </mergeCells>
  <hyperlinks>
    <hyperlink ref="F94" r:id="rId1" xr:uid="{00000000-0004-0000-0100-000000000000}"/>
    <hyperlink ref="F101" r:id="rId2" xr:uid="{00000000-0004-0000-0100-000001000000}"/>
    <hyperlink ref="F106" r:id="rId3" xr:uid="{00000000-0004-0000-0100-000002000000}"/>
    <hyperlink ref="F111" r:id="rId4" xr:uid="{00000000-0004-0000-0100-000003000000}"/>
    <hyperlink ref="F116" r:id="rId5" xr:uid="{00000000-0004-0000-0100-000004000000}"/>
    <hyperlink ref="F122" r:id="rId6" xr:uid="{00000000-0004-0000-0100-000005000000}"/>
    <hyperlink ref="F131" r:id="rId7" xr:uid="{00000000-0004-0000-0100-000006000000}"/>
    <hyperlink ref="F140" r:id="rId8" xr:uid="{00000000-0004-0000-0100-000007000000}"/>
    <hyperlink ref="F150" r:id="rId9" xr:uid="{00000000-0004-0000-0100-000008000000}"/>
    <hyperlink ref="F155" r:id="rId10" xr:uid="{00000000-0004-0000-0100-000009000000}"/>
    <hyperlink ref="F162" r:id="rId11" xr:uid="{00000000-0004-0000-0100-00000A000000}"/>
    <hyperlink ref="F168" r:id="rId12" xr:uid="{00000000-0004-0000-0100-00000B000000}"/>
    <hyperlink ref="F172" r:id="rId13" xr:uid="{00000000-0004-0000-0100-00000C000000}"/>
    <hyperlink ref="F179" r:id="rId14" xr:uid="{00000000-0004-0000-0100-00000D000000}"/>
    <hyperlink ref="F182" r:id="rId15" xr:uid="{00000000-0004-0000-0100-00000E000000}"/>
    <hyperlink ref="F200" r:id="rId16" xr:uid="{00000000-0004-0000-0100-00000F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 r:id="rId17"/>
  <headerFooter>
    <oddFooter>&amp;CStrana &amp;P z &amp;N</oddFooter>
  </headerFooter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03"/>
  <sheetViews>
    <sheetView showGridLines="0" topLeftCell="A71" zoomScale="140" zoomScaleNormal="140" workbookViewId="0">
      <selection activeCell="F89" sqref="F89"/>
    </sheetView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84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293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ROUND(J84,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ROUND((SUM(BE84:BE102)),  2)</f>
        <v>0</v>
      </c>
      <c r="I33" s="81">
        <v>0.21</v>
      </c>
      <c r="J33" s="80">
        <f>ROUND(((SUM(BE84:BE102))*I33),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ROUND((SUM(BF84:BF102)),  2)</f>
        <v>0</v>
      </c>
      <c r="I34" s="81">
        <v>0.12</v>
      </c>
      <c r="J34" s="80">
        <f>ROUND(((SUM(BF84:BF102))*I34),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ROUND((SUM(BG84:BG102)),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ROUND((SUM(BH84:BH102)),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ROUND((SUM(BI84:BI102)),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01.2 - Nový objekt veřejn...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J84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J85</f>
        <v>0</v>
      </c>
      <c r="L60" s="92"/>
    </row>
    <row r="61" spans="2:47" s="96" customFormat="1" ht="19.95" customHeight="1">
      <c r="B61" s="97"/>
      <c r="D61" s="98" t="s">
        <v>116</v>
      </c>
      <c r="E61" s="99"/>
      <c r="F61" s="99"/>
      <c r="G61" s="99"/>
      <c r="H61" s="99"/>
      <c r="I61" s="99"/>
      <c r="J61" s="100">
        <f>J86</f>
        <v>0</v>
      </c>
      <c r="L61" s="97"/>
    </row>
    <row r="62" spans="2:47" s="91" customFormat="1" ht="24.9" customHeight="1">
      <c r="B62" s="92"/>
      <c r="D62" s="93" t="s">
        <v>118</v>
      </c>
      <c r="E62" s="94"/>
      <c r="F62" s="94"/>
      <c r="G62" s="94"/>
      <c r="H62" s="94"/>
      <c r="I62" s="94"/>
      <c r="J62" s="95">
        <f>J88</f>
        <v>0</v>
      </c>
      <c r="L62" s="92"/>
    </row>
    <row r="63" spans="2:47" s="96" customFormat="1" ht="19.95" customHeight="1">
      <c r="B63" s="97"/>
      <c r="D63" s="98" t="s">
        <v>121</v>
      </c>
      <c r="E63" s="99"/>
      <c r="F63" s="99"/>
      <c r="G63" s="99"/>
      <c r="H63" s="99"/>
      <c r="I63" s="99"/>
      <c r="J63" s="100">
        <f>J89</f>
        <v>0</v>
      </c>
      <c r="L63" s="97"/>
    </row>
    <row r="64" spans="2:47" s="96" customFormat="1" ht="19.95" customHeight="1">
      <c r="B64" s="97"/>
      <c r="D64" s="98" t="s">
        <v>122</v>
      </c>
      <c r="E64" s="99"/>
      <c r="F64" s="99"/>
      <c r="G64" s="99"/>
      <c r="H64" s="99"/>
      <c r="I64" s="99"/>
      <c r="J64" s="100">
        <f>J100</f>
        <v>0</v>
      </c>
      <c r="L64" s="97"/>
    </row>
    <row r="65" spans="2:12" s="19" customFormat="1" ht="21.9" customHeight="1">
      <c r="B65" s="20"/>
      <c r="L65" s="20"/>
    </row>
    <row r="66" spans="2:12" s="19" customFormat="1" ht="6.9" customHeight="1">
      <c r="B66" s="29"/>
      <c r="C66" s="30"/>
      <c r="D66" s="30"/>
      <c r="E66" s="30"/>
      <c r="F66" s="30"/>
      <c r="G66" s="30"/>
      <c r="H66" s="30"/>
      <c r="I66" s="30"/>
      <c r="J66" s="30"/>
      <c r="K66" s="30"/>
      <c r="L66" s="20"/>
    </row>
    <row r="70" spans="2:12" s="19" customFormat="1" ht="6.9" customHeight="1"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20"/>
    </row>
    <row r="71" spans="2:12" s="19" customFormat="1" ht="24.9" customHeight="1">
      <c r="B71" s="20"/>
      <c r="C71" s="11" t="s">
        <v>123</v>
      </c>
      <c r="L71" s="20"/>
    </row>
    <row r="72" spans="2:12" s="19" customFormat="1" ht="6.9" customHeight="1">
      <c r="B72" s="20"/>
      <c r="L72" s="20"/>
    </row>
    <row r="73" spans="2:12" s="19" customFormat="1" ht="12" customHeight="1">
      <c r="B73" s="20"/>
      <c r="C73" s="16" t="s">
        <v>16</v>
      </c>
      <c r="L73" s="20"/>
    </row>
    <row r="74" spans="2:12" s="19" customFormat="1" ht="16.5" customHeight="1">
      <c r="B74" s="20"/>
      <c r="E74" s="278" t="str">
        <f>E7</f>
        <v>Revitalizace zázemí městské knihovny a předprostoru Lázeňského parku Poděbrady</v>
      </c>
      <c r="F74" s="278"/>
      <c r="G74" s="278"/>
      <c r="H74" s="278"/>
      <c r="L74" s="20"/>
    </row>
    <row r="75" spans="2:12" s="19" customFormat="1" ht="12" customHeight="1">
      <c r="B75" s="20"/>
      <c r="C75" s="16" t="s">
        <v>107</v>
      </c>
      <c r="L75" s="20"/>
    </row>
    <row r="76" spans="2:12" s="19" customFormat="1" ht="16.5" customHeight="1">
      <c r="B76" s="20"/>
      <c r="E76" s="279" t="str">
        <f>E9</f>
        <v>01.2 - Nový objekt veřejn...</v>
      </c>
      <c r="F76" s="279"/>
      <c r="G76" s="279"/>
      <c r="H76" s="279"/>
      <c r="L76" s="20"/>
    </row>
    <row r="77" spans="2:12" s="19" customFormat="1" ht="6.9" customHeight="1">
      <c r="B77" s="20"/>
      <c r="L77" s="20"/>
    </row>
    <row r="78" spans="2:12" s="19" customFormat="1" ht="12" customHeight="1">
      <c r="B78" s="20"/>
      <c r="C78" s="16" t="s">
        <v>21</v>
      </c>
      <c r="F78" s="5" t="str">
        <f>F12</f>
        <v xml:space="preserve"> </v>
      </c>
      <c r="I78" s="16" t="s">
        <v>23</v>
      </c>
      <c r="J78" s="1" t="str">
        <f>IF(J12="","",J12)</f>
        <v>24. 6. 2026</v>
      </c>
      <c r="L78" s="20"/>
    </row>
    <row r="79" spans="2:12" s="19" customFormat="1" ht="6.9" customHeight="1">
      <c r="B79" s="20"/>
      <c r="L79" s="20"/>
    </row>
    <row r="80" spans="2:12" s="19" customFormat="1" ht="15.15" customHeight="1">
      <c r="B80" s="20"/>
      <c r="C80" s="16" t="s">
        <v>25</v>
      </c>
      <c r="F80" s="5" t="str">
        <f>E15</f>
        <v>Město Poděbrady</v>
      </c>
      <c r="I80" s="16" t="s">
        <v>31</v>
      </c>
      <c r="J80" s="3" t="str">
        <f>E21</f>
        <v xml:space="preserve"> </v>
      </c>
      <c r="L80" s="20"/>
    </row>
    <row r="81" spans="2:65" s="19" customFormat="1" ht="15.15" customHeight="1">
      <c r="B81" s="20"/>
      <c r="C81" s="16" t="s">
        <v>29</v>
      </c>
      <c r="F81" s="5" t="str">
        <f>IF(E18="","",E18)</f>
        <v>Vyplň údaj</v>
      </c>
      <c r="I81" s="16" t="s">
        <v>34</v>
      </c>
      <c r="J81" s="3" t="str">
        <f>E24</f>
        <v xml:space="preserve"> </v>
      </c>
      <c r="L81" s="20"/>
    </row>
    <row r="82" spans="2:65" s="19" customFormat="1" ht="10.35" customHeight="1">
      <c r="B82" s="20"/>
      <c r="L82" s="20"/>
    </row>
    <row r="83" spans="2:65" s="101" customFormat="1" ht="29.25" customHeight="1">
      <c r="B83" s="102"/>
      <c r="C83" s="103" t="s">
        <v>124</v>
      </c>
      <c r="D83" s="104" t="s">
        <v>56</v>
      </c>
      <c r="E83" s="104" t="s">
        <v>52</v>
      </c>
      <c r="F83" s="104" t="s">
        <v>53</v>
      </c>
      <c r="G83" s="104" t="s">
        <v>125</v>
      </c>
      <c r="H83" s="104" t="s">
        <v>126</v>
      </c>
      <c r="I83" s="104" t="s">
        <v>127</v>
      </c>
      <c r="J83" s="104" t="s">
        <v>111</v>
      </c>
      <c r="K83" s="105" t="s">
        <v>128</v>
      </c>
      <c r="L83" s="102"/>
      <c r="M83" s="44"/>
      <c r="N83" s="45" t="s">
        <v>41</v>
      </c>
      <c r="O83" s="45" t="s">
        <v>129</v>
      </c>
      <c r="P83" s="45" t="s">
        <v>130</v>
      </c>
      <c r="Q83" s="45" t="s">
        <v>131</v>
      </c>
      <c r="R83" s="45" t="s">
        <v>132</v>
      </c>
      <c r="S83" s="45" t="s">
        <v>133</v>
      </c>
      <c r="T83" s="46" t="s">
        <v>134</v>
      </c>
    </row>
    <row r="84" spans="2:65" s="19" customFormat="1" ht="22.95" customHeight="1">
      <c r="B84" s="20"/>
      <c r="C84" s="50" t="s">
        <v>135</v>
      </c>
      <c r="J84" s="106">
        <f>BK84</f>
        <v>0</v>
      </c>
      <c r="L84" s="20"/>
      <c r="M84" s="47"/>
      <c r="N84" s="39"/>
      <c r="O84" s="39"/>
      <c r="P84" s="107">
        <f>P85+P88</f>
        <v>0</v>
      </c>
      <c r="Q84" s="39"/>
      <c r="R84" s="107">
        <f>R85+R88</f>
        <v>0</v>
      </c>
      <c r="S84" s="39"/>
      <c r="T84" s="108">
        <f>T85+T88</f>
        <v>0</v>
      </c>
      <c r="AT84" s="7" t="s">
        <v>70</v>
      </c>
      <c r="AU84" s="7" t="s">
        <v>112</v>
      </c>
      <c r="BK84" s="109">
        <f>BK85+BK88</f>
        <v>0</v>
      </c>
    </row>
    <row r="85" spans="2:65" s="110" customFormat="1" ht="25.95" customHeight="1">
      <c r="B85" s="111"/>
      <c r="D85" s="112" t="s">
        <v>70</v>
      </c>
      <c r="E85" s="113" t="s">
        <v>136</v>
      </c>
      <c r="F85" s="113" t="s">
        <v>137</v>
      </c>
      <c r="I85" s="114"/>
      <c r="J85" s="115">
        <f>BK85</f>
        <v>0</v>
      </c>
      <c r="L85" s="111"/>
      <c r="M85" s="116"/>
      <c r="P85" s="117">
        <f>P86</f>
        <v>0</v>
      </c>
      <c r="R85" s="117">
        <f>R86</f>
        <v>0</v>
      </c>
      <c r="T85" s="118">
        <f>T86</f>
        <v>0</v>
      </c>
      <c r="AR85" s="112" t="s">
        <v>79</v>
      </c>
      <c r="AT85" s="119" t="s">
        <v>70</v>
      </c>
      <c r="AU85" s="119" t="s">
        <v>71</v>
      </c>
      <c r="AY85" s="112" t="s">
        <v>138</v>
      </c>
      <c r="BK85" s="120">
        <f>BK86</f>
        <v>0</v>
      </c>
    </row>
    <row r="86" spans="2:65" s="110" customFormat="1" ht="15" customHeight="1">
      <c r="B86" s="111"/>
      <c r="D86" s="112" t="s">
        <v>70</v>
      </c>
      <c r="E86" s="121" t="s">
        <v>195</v>
      </c>
      <c r="F86" s="121" t="s">
        <v>196</v>
      </c>
      <c r="I86" s="114"/>
      <c r="J86" s="122">
        <f>BK86</f>
        <v>0</v>
      </c>
      <c r="L86" s="111"/>
      <c r="M86" s="116"/>
      <c r="P86" s="117">
        <f>SUM(P87)</f>
        <v>0</v>
      </c>
      <c r="R86" s="117">
        <f>SUM(R87)</f>
        <v>0</v>
      </c>
      <c r="T86" s="118">
        <f>SUM(T87)</f>
        <v>0</v>
      </c>
      <c r="AR86" s="112" t="s">
        <v>79</v>
      </c>
      <c r="AT86" s="119" t="s">
        <v>70</v>
      </c>
      <c r="AU86" s="119" t="s">
        <v>79</v>
      </c>
      <c r="AY86" s="112" t="s">
        <v>138</v>
      </c>
      <c r="BK86" s="120">
        <f>SUM(BK87)</f>
        <v>0</v>
      </c>
    </row>
    <row r="87" spans="2:65" s="19" customFormat="1" ht="45.75" customHeight="1">
      <c r="B87" s="123"/>
      <c r="C87" s="124" t="s">
        <v>79</v>
      </c>
      <c r="D87" s="124" t="s">
        <v>140</v>
      </c>
      <c r="E87" s="125" t="s">
        <v>294</v>
      </c>
      <c r="F87" s="126" t="s">
        <v>1765</v>
      </c>
      <c r="G87" s="127" t="s">
        <v>210</v>
      </c>
      <c r="H87" s="128">
        <v>1</v>
      </c>
      <c r="I87" s="129"/>
      <c r="J87" s="130">
        <f>ROUND(I87*H87,2)</f>
        <v>0</v>
      </c>
      <c r="K87" s="126"/>
      <c r="L87" s="20"/>
      <c r="M87" s="131"/>
      <c r="N87" s="132" t="s">
        <v>42</v>
      </c>
      <c r="P87" s="133">
        <f>O87*H87</f>
        <v>0</v>
      </c>
      <c r="Q87" s="133">
        <v>0</v>
      </c>
      <c r="R87" s="133">
        <f>Q87*H87</f>
        <v>0</v>
      </c>
      <c r="S87" s="133">
        <v>0</v>
      </c>
      <c r="T87" s="134">
        <f>S87*H87</f>
        <v>0</v>
      </c>
      <c r="AR87" s="135" t="s">
        <v>145</v>
      </c>
      <c r="AT87" s="135" t="s">
        <v>140</v>
      </c>
      <c r="AU87" s="135" t="s">
        <v>81</v>
      </c>
      <c r="AY87" s="7" t="s">
        <v>138</v>
      </c>
      <c r="BE87" s="136">
        <f>IF(N87="základní",J87,0)</f>
        <v>0</v>
      </c>
      <c r="BF87" s="136">
        <f>IF(N87="snížená",J87,0)</f>
        <v>0</v>
      </c>
      <c r="BG87" s="136">
        <f>IF(N87="zákl. přenesená",J87,0)</f>
        <v>0</v>
      </c>
      <c r="BH87" s="136">
        <f>IF(N87="sníž. přenesená",J87,0)</f>
        <v>0</v>
      </c>
      <c r="BI87" s="136">
        <f>IF(N87="nulová",J87,0)</f>
        <v>0</v>
      </c>
      <c r="BJ87" s="7" t="s">
        <v>79</v>
      </c>
      <c r="BK87" s="136">
        <f>ROUND(I87*H87,2)</f>
        <v>0</v>
      </c>
      <c r="BL87" s="7" t="s">
        <v>145</v>
      </c>
      <c r="BM87" s="135" t="s">
        <v>81</v>
      </c>
    </row>
    <row r="88" spans="2:65" s="110" customFormat="1" ht="25.95" customHeight="1">
      <c r="B88" s="111"/>
      <c r="D88" s="112" t="s">
        <v>70</v>
      </c>
      <c r="E88" s="113" t="s">
        <v>219</v>
      </c>
      <c r="F88" s="113" t="s">
        <v>220</v>
      </c>
      <c r="I88" s="114"/>
      <c r="J88" s="115">
        <f>BK88</f>
        <v>0</v>
      </c>
      <c r="L88" s="111"/>
      <c r="M88" s="116"/>
      <c r="P88" s="117">
        <f>P89+P100</f>
        <v>0</v>
      </c>
      <c r="R88" s="117">
        <f>R89+R100</f>
        <v>0</v>
      </c>
      <c r="T88" s="118">
        <f>T89+T100</f>
        <v>0</v>
      </c>
      <c r="AR88" s="112" t="s">
        <v>81</v>
      </c>
      <c r="AT88" s="119" t="s">
        <v>70</v>
      </c>
      <c r="AU88" s="119" t="s">
        <v>71</v>
      </c>
      <c r="AY88" s="112" t="s">
        <v>138</v>
      </c>
      <c r="BK88" s="120">
        <f>BK89+BK100</f>
        <v>0</v>
      </c>
    </row>
    <row r="89" spans="2:65" s="110" customFormat="1" ht="22.95" customHeight="1">
      <c r="B89" s="111"/>
      <c r="D89" s="112" t="s">
        <v>70</v>
      </c>
      <c r="E89" s="121" t="s">
        <v>263</v>
      </c>
      <c r="F89" s="121" t="s">
        <v>264</v>
      </c>
      <c r="I89" s="114"/>
      <c r="J89" s="122">
        <f>BK89</f>
        <v>0</v>
      </c>
      <c r="L89" s="111"/>
      <c r="M89" s="116"/>
      <c r="P89" s="117">
        <f>SUM(P90:P99)</f>
        <v>0</v>
      </c>
      <c r="R89" s="117">
        <f>SUM(R90:R99)</f>
        <v>0</v>
      </c>
      <c r="T89" s="118">
        <f>SUM(T90:T99)</f>
        <v>0</v>
      </c>
      <c r="AR89" s="112" t="s">
        <v>81</v>
      </c>
      <c r="AT89" s="119" t="s">
        <v>70</v>
      </c>
      <c r="AU89" s="119" t="s">
        <v>79</v>
      </c>
      <c r="AY89" s="112" t="s">
        <v>138</v>
      </c>
      <c r="BK89" s="120">
        <f>SUM(BK90:BK99)</f>
        <v>0</v>
      </c>
    </row>
    <row r="90" spans="2:65" s="19" customFormat="1" ht="24.15" customHeight="1">
      <c r="B90" s="123"/>
      <c r="C90" s="124" t="s">
        <v>81</v>
      </c>
      <c r="D90" s="124" t="s">
        <v>140</v>
      </c>
      <c r="E90" s="125" t="s">
        <v>295</v>
      </c>
      <c r="F90" s="126" t="s">
        <v>266</v>
      </c>
      <c r="G90" s="127" t="s">
        <v>267</v>
      </c>
      <c r="H90" s="128">
        <v>163.19999999999999</v>
      </c>
      <c r="I90" s="129"/>
      <c r="J90" s="130">
        <f>ROUND(I90*H90,2)</f>
        <v>0</v>
      </c>
      <c r="K90" s="126"/>
      <c r="L90" s="20"/>
      <c r="M90" s="131"/>
      <c r="N90" s="132" t="s">
        <v>42</v>
      </c>
      <c r="P90" s="133">
        <f>O90*H90</f>
        <v>0</v>
      </c>
      <c r="Q90" s="133">
        <v>0</v>
      </c>
      <c r="R90" s="133">
        <f>Q90*H90</f>
        <v>0</v>
      </c>
      <c r="S90" s="133">
        <v>0</v>
      </c>
      <c r="T90" s="134">
        <f>S90*H90</f>
        <v>0</v>
      </c>
      <c r="AR90" s="135" t="s">
        <v>200</v>
      </c>
      <c r="AT90" s="135" t="s">
        <v>140</v>
      </c>
      <c r="AU90" s="135" t="s">
        <v>81</v>
      </c>
      <c r="AY90" s="7" t="s">
        <v>138</v>
      </c>
      <c r="BE90" s="136">
        <f>IF(N90="základní",J90,0)</f>
        <v>0</v>
      </c>
      <c r="BF90" s="136">
        <f>IF(N90="snížená",J90,0)</f>
        <v>0</v>
      </c>
      <c r="BG90" s="136">
        <f>IF(N90="zákl. přenesená",J90,0)</f>
        <v>0</v>
      </c>
      <c r="BH90" s="136">
        <f>IF(N90="sníž. přenesená",J90,0)</f>
        <v>0</v>
      </c>
      <c r="BI90" s="136">
        <f>IF(N90="nulová",J90,0)</f>
        <v>0</v>
      </c>
      <c r="BJ90" s="7" t="s">
        <v>79</v>
      </c>
      <c r="BK90" s="136">
        <f>ROUND(I90*H90,2)</f>
        <v>0</v>
      </c>
      <c r="BL90" s="7" t="s">
        <v>200</v>
      </c>
      <c r="BM90" s="135" t="s">
        <v>145</v>
      </c>
    </row>
    <row r="91" spans="2:65" s="19" customFormat="1">
      <c r="B91" s="20"/>
      <c r="D91" s="137" t="s">
        <v>146</v>
      </c>
      <c r="F91" s="138" t="s">
        <v>266</v>
      </c>
      <c r="I91" s="139"/>
      <c r="L91" s="20"/>
      <c r="M91" s="140"/>
      <c r="T91" s="41"/>
      <c r="AT91" s="7" t="s">
        <v>146</v>
      </c>
      <c r="AU91" s="7" t="s">
        <v>81</v>
      </c>
    </row>
    <row r="92" spans="2:65" s="143" customFormat="1">
      <c r="B92" s="144"/>
      <c r="D92" s="137" t="s">
        <v>150</v>
      </c>
      <c r="E92" s="145"/>
      <c r="F92" s="146" t="s">
        <v>296</v>
      </c>
      <c r="H92" s="145"/>
      <c r="I92" s="147"/>
      <c r="L92" s="144"/>
      <c r="M92" s="148"/>
      <c r="T92" s="149"/>
      <c r="AT92" s="145" t="s">
        <v>150</v>
      </c>
      <c r="AU92" s="145" t="s">
        <v>81</v>
      </c>
      <c r="AV92" s="143" t="s">
        <v>79</v>
      </c>
      <c r="AW92" s="143" t="s">
        <v>33</v>
      </c>
      <c r="AX92" s="143" t="s">
        <v>71</v>
      </c>
      <c r="AY92" s="145" t="s">
        <v>138</v>
      </c>
    </row>
    <row r="93" spans="2:65" s="150" customFormat="1">
      <c r="B93" s="151"/>
      <c r="D93" s="137" t="s">
        <v>150</v>
      </c>
      <c r="E93" s="152"/>
      <c r="F93" s="153" t="s">
        <v>297</v>
      </c>
      <c r="H93" s="154">
        <v>163.19999999999999</v>
      </c>
      <c r="I93" s="155"/>
      <c r="L93" s="151"/>
      <c r="M93" s="156"/>
      <c r="T93" s="157"/>
      <c r="AT93" s="152" t="s">
        <v>150</v>
      </c>
      <c r="AU93" s="152" t="s">
        <v>81</v>
      </c>
      <c r="AV93" s="150" t="s">
        <v>81</v>
      </c>
      <c r="AW93" s="150" t="s">
        <v>33</v>
      </c>
      <c r="AX93" s="150" t="s">
        <v>71</v>
      </c>
      <c r="AY93" s="152" t="s">
        <v>138</v>
      </c>
    </row>
    <row r="94" spans="2:65" s="158" customFormat="1">
      <c r="B94" s="159"/>
      <c r="D94" s="137" t="s">
        <v>150</v>
      </c>
      <c r="E94" s="160"/>
      <c r="F94" s="161" t="s">
        <v>154</v>
      </c>
      <c r="H94" s="162">
        <v>163.19999999999999</v>
      </c>
      <c r="I94" s="163"/>
      <c r="L94" s="159"/>
      <c r="M94" s="164"/>
      <c r="T94" s="165"/>
      <c r="AT94" s="160" t="s">
        <v>150</v>
      </c>
      <c r="AU94" s="160" t="s">
        <v>81</v>
      </c>
      <c r="AV94" s="158" t="s">
        <v>145</v>
      </c>
      <c r="AW94" s="158" t="s">
        <v>33</v>
      </c>
      <c r="AX94" s="158" t="s">
        <v>79</v>
      </c>
      <c r="AY94" s="160" t="s">
        <v>138</v>
      </c>
    </row>
    <row r="95" spans="2:65" s="19" customFormat="1" ht="16.5" customHeight="1">
      <c r="B95" s="123"/>
      <c r="C95" s="174" t="s">
        <v>160</v>
      </c>
      <c r="D95" s="174" t="s">
        <v>205</v>
      </c>
      <c r="E95" s="175" t="s">
        <v>298</v>
      </c>
      <c r="F95" s="176" t="s">
        <v>272</v>
      </c>
      <c r="G95" s="177" t="s">
        <v>267</v>
      </c>
      <c r="H95" s="178">
        <v>163.19999999999999</v>
      </c>
      <c r="I95" s="179"/>
      <c r="J95" s="180">
        <f>ROUND(I95*H95,2)</f>
        <v>0</v>
      </c>
      <c r="K95" s="176"/>
      <c r="L95" s="181"/>
      <c r="M95" s="182"/>
      <c r="N95" s="183" t="s">
        <v>42</v>
      </c>
      <c r="P95" s="133">
        <f>O95*H95</f>
        <v>0</v>
      </c>
      <c r="Q95" s="133">
        <v>0</v>
      </c>
      <c r="R95" s="133">
        <f>Q95*H95</f>
        <v>0</v>
      </c>
      <c r="S95" s="133">
        <v>0</v>
      </c>
      <c r="T95" s="134">
        <f>S95*H95</f>
        <v>0</v>
      </c>
      <c r="AR95" s="135" t="s">
        <v>260</v>
      </c>
      <c r="AT95" s="135" t="s">
        <v>205</v>
      </c>
      <c r="AU95" s="135" t="s">
        <v>81</v>
      </c>
      <c r="AY95" s="7" t="s">
        <v>138</v>
      </c>
      <c r="BE95" s="136">
        <f>IF(N95="základní",J95,0)</f>
        <v>0</v>
      </c>
      <c r="BF95" s="136">
        <f>IF(N95="snížená",J95,0)</f>
        <v>0</v>
      </c>
      <c r="BG95" s="136">
        <f>IF(N95="zákl. přenesená",J95,0)</f>
        <v>0</v>
      </c>
      <c r="BH95" s="136">
        <f>IF(N95="sníž. přenesená",J95,0)</f>
        <v>0</v>
      </c>
      <c r="BI95" s="136">
        <f>IF(N95="nulová",J95,0)</f>
        <v>0</v>
      </c>
      <c r="BJ95" s="7" t="s">
        <v>79</v>
      </c>
      <c r="BK95" s="136">
        <f>ROUND(I95*H95,2)</f>
        <v>0</v>
      </c>
      <c r="BL95" s="7" t="s">
        <v>200</v>
      </c>
      <c r="BM95" s="135" t="s">
        <v>163</v>
      </c>
    </row>
    <row r="96" spans="2:65" s="19" customFormat="1">
      <c r="B96" s="20"/>
      <c r="D96" s="137" t="s">
        <v>146</v>
      </c>
      <c r="F96" s="138" t="s">
        <v>272</v>
      </c>
      <c r="I96" s="139"/>
      <c r="L96" s="20"/>
      <c r="M96" s="140"/>
      <c r="T96" s="41"/>
      <c r="AT96" s="7" t="s">
        <v>146</v>
      </c>
      <c r="AU96" s="7" t="s">
        <v>81</v>
      </c>
    </row>
    <row r="97" spans="2:65" s="19" customFormat="1" ht="16.5" customHeight="1">
      <c r="B97" s="123"/>
      <c r="C97" s="124" t="s">
        <v>145</v>
      </c>
      <c r="D97" s="124" t="s">
        <v>140</v>
      </c>
      <c r="E97" s="125" t="s">
        <v>282</v>
      </c>
      <c r="F97" s="126" t="s">
        <v>283</v>
      </c>
      <c r="G97" s="127" t="s">
        <v>176</v>
      </c>
      <c r="H97" s="128">
        <v>1.6990000000000001</v>
      </c>
      <c r="I97" s="129"/>
      <c r="J97" s="130">
        <f>ROUND(I97*H97,2)</f>
        <v>0</v>
      </c>
      <c r="K97" s="126" t="s">
        <v>144</v>
      </c>
      <c r="L97" s="20"/>
      <c r="M97" s="131"/>
      <c r="N97" s="132" t="s">
        <v>42</v>
      </c>
      <c r="P97" s="133">
        <f>O97*H97</f>
        <v>0</v>
      </c>
      <c r="Q97" s="133">
        <v>0</v>
      </c>
      <c r="R97" s="133">
        <f>Q97*H97</f>
        <v>0</v>
      </c>
      <c r="S97" s="133">
        <v>0</v>
      </c>
      <c r="T97" s="134">
        <f>S97*H97</f>
        <v>0</v>
      </c>
      <c r="AR97" s="135" t="s">
        <v>200</v>
      </c>
      <c r="AT97" s="135" t="s">
        <v>140</v>
      </c>
      <c r="AU97" s="135" t="s">
        <v>81</v>
      </c>
      <c r="AY97" s="7" t="s">
        <v>138</v>
      </c>
      <c r="BE97" s="136">
        <f>IF(N97="základní",J97,0)</f>
        <v>0</v>
      </c>
      <c r="BF97" s="136">
        <f>IF(N97="snížená",J97,0)</f>
        <v>0</v>
      </c>
      <c r="BG97" s="136">
        <f>IF(N97="zákl. přenesená",J97,0)</f>
        <v>0</v>
      </c>
      <c r="BH97" s="136">
        <f>IF(N97="sníž. přenesená",J97,0)</f>
        <v>0</v>
      </c>
      <c r="BI97" s="136">
        <f>IF(N97="nulová",J97,0)</f>
        <v>0</v>
      </c>
      <c r="BJ97" s="7" t="s">
        <v>79</v>
      </c>
      <c r="BK97" s="136">
        <f>ROUND(I97*H97,2)</f>
        <v>0</v>
      </c>
      <c r="BL97" s="7" t="s">
        <v>200</v>
      </c>
      <c r="BM97" s="135" t="s">
        <v>169</v>
      </c>
    </row>
    <row r="98" spans="2:65" s="19" customFormat="1" ht="19.2">
      <c r="B98" s="20"/>
      <c r="D98" s="137" t="s">
        <v>146</v>
      </c>
      <c r="F98" s="138" t="s">
        <v>285</v>
      </c>
      <c r="I98" s="139"/>
      <c r="L98" s="20"/>
      <c r="M98" s="140"/>
      <c r="T98" s="41"/>
      <c r="AT98" s="7" t="s">
        <v>146</v>
      </c>
      <c r="AU98" s="7" t="s">
        <v>81</v>
      </c>
    </row>
    <row r="99" spans="2:65" s="19" customFormat="1">
      <c r="B99" s="20"/>
      <c r="D99" s="141" t="s">
        <v>148</v>
      </c>
      <c r="F99" s="142" t="s">
        <v>286</v>
      </c>
      <c r="I99" s="139"/>
      <c r="L99" s="20"/>
      <c r="M99" s="140"/>
      <c r="T99" s="41"/>
      <c r="AT99" s="7" t="s">
        <v>148</v>
      </c>
      <c r="AU99" s="7" t="s">
        <v>81</v>
      </c>
    </row>
    <row r="100" spans="2:65" s="110" customFormat="1" ht="22.95" customHeight="1">
      <c r="B100" s="111"/>
      <c r="D100" s="112" t="s">
        <v>70</v>
      </c>
      <c r="E100" s="121" t="s">
        <v>287</v>
      </c>
      <c r="F100" s="121" t="s">
        <v>288</v>
      </c>
      <c r="I100" s="114"/>
      <c r="J100" s="122">
        <f>BK100</f>
        <v>0</v>
      </c>
      <c r="L100" s="111"/>
      <c r="M100" s="116"/>
      <c r="P100" s="117">
        <f>SUM(P101:P102)</f>
        <v>0</v>
      </c>
      <c r="R100" s="117">
        <f>SUM(R101:R102)</f>
        <v>0</v>
      </c>
      <c r="T100" s="118">
        <f>SUM(T101:T102)</f>
        <v>0</v>
      </c>
      <c r="AR100" s="112" t="s">
        <v>81</v>
      </c>
      <c r="AT100" s="119" t="s">
        <v>70</v>
      </c>
      <c r="AU100" s="119" t="s">
        <v>79</v>
      </c>
      <c r="AY100" s="112" t="s">
        <v>138</v>
      </c>
      <c r="BK100" s="120">
        <f>SUM(BK101:BK102)</f>
        <v>0</v>
      </c>
    </row>
    <row r="101" spans="2:65" s="19" customFormat="1" ht="24.15" customHeight="1">
      <c r="B101" s="123"/>
      <c r="C101" s="124" t="s">
        <v>173</v>
      </c>
      <c r="D101" s="124" t="s">
        <v>140</v>
      </c>
      <c r="E101" s="125" t="s">
        <v>299</v>
      </c>
      <c r="F101" s="126" t="s">
        <v>291</v>
      </c>
      <c r="G101" s="127" t="s">
        <v>210</v>
      </c>
      <c r="H101" s="128">
        <v>1</v>
      </c>
      <c r="I101" s="129"/>
      <c r="J101" s="130">
        <f>ROUND(I101*H101,2)</f>
        <v>0</v>
      </c>
      <c r="K101" s="126"/>
      <c r="L101" s="20"/>
      <c r="M101" s="131"/>
      <c r="N101" s="132" t="s">
        <v>42</v>
      </c>
      <c r="P101" s="133">
        <f>O101*H101</f>
        <v>0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200</v>
      </c>
      <c r="AT101" s="135" t="s">
        <v>140</v>
      </c>
      <c r="AU101" s="135" t="s">
        <v>81</v>
      </c>
      <c r="AY101" s="7" t="s">
        <v>138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7" t="s">
        <v>79</v>
      </c>
      <c r="BK101" s="136">
        <f>ROUND(I101*H101,2)</f>
        <v>0</v>
      </c>
      <c r="BL101" s="7" t="s">
        <v>200</v>
      </c>
      <c r="BM101" s="135" t="s">
        <v>177</v>
      </c>
    </row>
    <row r="102" spans="2:65" s="19" customFormat="1" ht="19.2">
      <c r="B102" s="20"/>
      <c r="D102" s="137" t="s">
        <v>146</v>
      </c>
      <c r="F102" s="138" t="s">
        <v>291</v>
      </c>
      <c r="I102" s="139"/>
      <c r="L102" s="20"/>
      <c r="M102" s="189"/>
      <c r="N102" s="190"/>
      <c r="O102" s="190"/>
      <c r="P102" s="190"/>
      <c r="Q102" s="190"/>
      <c r="R102" s="190"/>
      <c r="S102" s="190"/>
      <c r="T102" s="191"/>
      <c r="AT102" s="7" t="s">
        <v>146</v>
      </c>
      <c r="AU102" s="7" t="s">
        <v>81</v>
      </c>
    </row>
    <row r="103" spans="2:65" s="19" customFormat="1" ht="6.9" customHeight="1"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20"/>
    </row>
  </sheetData>
  <autoFilter ref="C83:K102" xr:uid="{00000000-0009-0000-0000-000002000000}"/>
  <mergeCells count="9">
    <mergeCell ref="E48:H48"/>
    <mergeCell ref="E50:H50"/>
    <mergeCell ref="E74:H74"/>
    <mergeCell ref="E76:H76"/>
    <mergeCell ref="L2:V2"/>
    <mergeCell ref="E7:H7"/>
    <mergeCell ref="E9:H9"/>
    <mergeCell ref="E18:H18"/>
    <mergeCell ref="E27:H27"/>
  </mergeCells>
  <hyperlinks>
    <hyperlink ref="F99" r:id="rId1" xr:uid="{00000000-0004-0000-0200-000000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206"/>
  <sheetViews>
    <sheetView showGridLines="0" zoomScale="140" zoomScaleNormal="140" workbookViewId="0"/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87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300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ROUND(J87,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ROUND((SUM(BE87:BE205)),  2)</f>
        <v>0</v>
      </c>
      <c r="I33" s="81">
        <v>0.21</v>
      </c>
      <c r="J33" s="80">
        <f>ROUND(((SUM(BE87:BE205))*I33),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ROUND((SUM(BF87:BF205)),  2)</f>
        <v>0</v>
      </c>
      <c r="I34" s="81">
        <v>0.12</v>
      </c>
      <c r="J34" s="80">
        <f>ROUND(((SUM(BF87:BF205))*I34),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ROUND((SUM(BG87:BG205)),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ROUND((SUM(BH87:BH205)),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ROUND((SUM(BI87:BI205)),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01.3 - Zpevněné plochy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J87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J88</f>
        <v>0</v>
      </c>
      <c r="L60" s="92"/>
    </row>
    <row r="61" spans="2:47" s="96" customFormat="1" ht="19.95" customHeight="1">
      <c r="B61" s="97"/>
      <c r="D61" s="98" t="s">
        <v>114</v>
      </c>
      <c r="E61" s="99"/>
      <c r="F61" s="99"/>
      <c r="G61" s="99"/>
      <c r="H61" s="99"/>
      <c r="I61" s="99"/>
      <c r="J61" s="100">
        <f>J89</f>
        <v>0</v>
      </c>
      <c r="L61" s="97"/>
    </row>
    <row r="62" spans="2:47" s="96" customFormat="1" ht="19.95" customHeight="1">
      <c r="B62" s="97"/>
      <c r="D62" s="98" t="s">
        <v>301</v>
      </c>
      <c r="E62" s="99"/>
      <c r="F62" s="99"/>
      <c r="G62" s="99"/>
      <c r="H62" s="99"/>
      <c r="I62" s="99"/>
      <c r="J62" s="100">
        <f>J143</f>
        <v>0</v>
      </c>
      <c r="L62" s="97"/>
    </row>
    <row r="63" spans="2:47" s="96" customFormat="1" ht="19.95" customHeight="1">
      <c r="B63" s="97"/>
      <c r="D63" s="98" t="s">
        <v>302</v>
      </c>
      <c r="E63" s="99"/>
      <c r="F63" s="99"/>
      <c r="G63" s="99"/>
      <c r="H63" s="99"/>
      <c r="I63" s="99"/>
      <c r="J63" s="100">
        <f>J144</f>
        <v>0</v>
      </c>
      <c r="L63" s="97"/>
    </row>
    <row r="64" spans="2:47" s="96" customFormat="1" ht="19.95" customHeight="1">
      <c r="B64" s="97"/>
      <c r="D64" s="98" t="s">
        <v>303</v>
      </c>
      <c r="E64" s="99"/>
      <c r="F64" s="99"/>
      <c r="G64" s="99"/>
      <c r="H64" s="99"/>
      <c r="I64" s="99"/>
      <c r="J64" s="100">
        <f>J159</f>
        <v>0</v>
      </c>
      <c r="L64" s="97"/>
    </row>
    <row r="65" spans="2:12" s="96" customFormat="1" ht="19.95" customHeight="1">
      <c r="B65" s="97"/>
      <c r="D65" s="98" t="s">
        <v>304</v>
      </c>
      <c r="E65" s="99"/>
      <c r="F65" s="99"/>
      <c r="G65" s="99"/>
      <c r="H65" s="99"/>
      <c r="I65" s="99"/>
      <c r="J65" s="100">
        <f>J179</f>
        <v>0</v>
      </c>
      <c r="L65" s="97"/>
    </row>
    <row r="66" spans="2:12" s="96" customFormat="1" ht="19.95" customHeight="1">
      <c r="B66" s="97"/>
      <c r="D66" s="98" t="s">
        <v>116</v>
      </c>
      <c r="E66" s="99"/>
      <c r="F66" s="99"/>
      <c r="G66" s="99"/>
      <c r="H66" s="99"/>
      <c r="I66" s="99"/>
      <c r="J66" s="100">
        <f>J196</f>
        <v>0</v>
      </c>
      <c r="L66" s="97"/>
    </row>
    <row r="67" spans="2:12" s="96" customFormat="1" ht="19.95" customHeight="1">
      <c r="B67" s="97"/>
      <c r="D67" s="98" t="s">
        <v>117</v>
      </c>
      <c r="E67" s="99"/>
      <c r="F67" s="99"/>
      <c r="G67" s="99"/>
      <c r="H67" s="99"/>
      <c r="I67" s="99"/>
      <c r="J67" s="100">
        <f>J202</f>
        <v>0</v>
      </c>
      <c r="L67" s="97"/>
    </row>
    <row r="68" spans="2:12" s="19" customFormat="1" ht="21.9" customHeight="1">
      <c r="B68" s="20"/>
      <c r="L68" s="20"/>
    </row>
    <row r="69" spans="2:12" s="19" customFormat="1" ht="6.9" customHeight="1"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20"/>
    </row>
    <row r="73" spans="2:12" s="19" customFormat="1" ht="6.9" customHeight="1"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20"/>
    </row>
    <row r="74" spans="2:12" s="19" customFormat="1" ht="24.9" customHeight="1">
      <c r="B74" s="20"/>
      <c r="C74" s="11" t="s">
        <v>123</v>
      </c>
      <c r="L74" s="20"/>
    </row>
    <row r="75" spans="2:12" s="19" customFormat="1" ht="6.9" customHeight="1">
      <c r="B75" s="20"/>
      <c r="L75" s="20"/>
    </row>
    <row r="76" spans="2:12" s="19" customFormat="1" ht="12" customHeight="1">
      <c r="B76" s="20"/>
      <c r="C76" s="16" t="s">
        <v>16</v>
      </c>
      <c r="L76" s="20"/>
    </row>
    <row r="77" spans="2:12" s="19" customFormat="1" ht="16.5" customHeight="1">
      <c r="B77" s="20"/>
      <c r="E77" s="278" t="str">
        <f>E7</f>
        <v>Revitalizace zázemí městské knihovny a předprostoru Lázeňského parku Poděbrady</v>
      </c>
      <c r="F77" s="278"/>
      <c r="G77" s="278"/>
      <c r="H77" s="278"/>
      <c r="L77" s="20"/>
    </row>
    <row r="78" spans="2:12" s="19" customFormat="1" ht="12" customHeight="1">
      <c r="B78" s="20"/>
      <c r="C78" s="16" t="s">
        <v>107</v>
      </c>
      <c r="L78" s="20"/>
    </row>
    <row r="79" spans="2:12" s="19" customFormat="1" ht="16.5" customHeight="1">
      <c r="B79" s="20"/>
      <c r="E79" s="279" t="str">
        <f>E9</f>
        <v>01.3 - Zpevněné plochy</v>
      </c>
      <c r="F79" s="279"/>
      <c r="G79" s="279"/>
      <c r="H79" s="279"/>
      <c r="L79" s="20"/>
    </row>
    <row r="80" spans="2:12" s="19" customFormat="1" ht="6.9" customHeight="1">
      <c r="B80" s="20"/>
      <c r="L80" s="20"/>
    </row>
    <row r="81" spans="1:65" s="19" customFormat="1" ht="12" customHeight="1">
      <c r="B81" s="20"/>
      <c r="C81" s="16" t="s">
        <v>21</v>
      </c>
      <c r="F81" s="5" t="str">
        <f>F12</f>
        <v xml:space="preserve"> </v>
      </c>
      <c r="I81" s="16" t="s">
        <v>23</v>
      </c>
      <c r="J81" s="1" t="str">
        <f>IF(J12="","",J12)</f>
        <v>24. 6. 2026</v>
      </c>
      <c r="L81" s="20"/>
    </row>
    <row r="82" spans="1:65" s="19" customFormat="1" ht="6.9" customHeight="1">
      <c r="B82" s="20"/>
      <c r="L82" s="20"/>
    </row>
    <row r="83" spans="1:65" s="19" customFormat="1" ht="15.15" customHeight="1">
      <c r="B83" s="20"/>
      <c r="C83" s="16" t="s">
        <v>25</v>
      </c>
      <c r="F83" s="5" t="str">
        <f>E15</f>
        <v>Město Poděbrady</v>
      </c>
      <c r="I83" s="16" t="s">
        <v>31</v>
      </c>
      <c r="J83" s="3" t="str">
        <f>E21</f>
        <v xml:space="preserve"> </v>
      </c>
      <c r="L83" s="20"/>
    </row>
    <row r="84" spans="1:65" s="19" customFormat="1" ht="15.15" customHeight="1">
      <c r="B84" s="20"/>
      <c r="C84" s="16" t="s">
        <v>29</v>
      </c>
      <c r="F84" s="5" t="str">
        <f>IF(E18="","",E18)</f>
        <v>Vyplň údaj</v>
      </c>
      <c r="I84" s="16" t="s">
        <v>34</v>
      </c>
      <c r="J84" s="3" t="str">
        <f>E24</f>
        <v xml:space="preserve"> </v>
      </c>
      <c r="L84" s="20"/>
    </row>
    <row r="85" spans="1:65" s="19" customFormat="1" ht="10.35" customHeight="1">
      <c r="B85" s="20"/>
      <c r="L85" s="20"/>
    </row>
    <row r="86" spans="1:65" s="101" customFormat="1" ht="29.25" customHeight="1">
      <c r="B86" s="102"/>
      <c r="C86" s="103" t="s">
        <v>124</v>
      </c>
      <c r="D86" s="104" t="s">
        <v>56</v>
      </c>
      <c r="E86" s="104" t="s">
        <v>52</v>
      </c>
      <c r="F86" s="104" t="s">
        <v>53</v>
      </c>
      <c r="G86" s="104" t="s">
        <v>125</v>
      </c>
      <c r="H86" s="104" t="s">
        <v>126</v>
      </c>
      <c r="I86" s="104" t="s">
        <v>127</v>
      </c>
      <c r="J86" s="104" t="s">
        <v>111</v>
      </c>
      <c r="K86" s="105" t="s">
        <v>128</v>
      </c>
      <c r="L86" s="102"/>
      <c r="M86" s="44"/>
      <c r="N86" s="45" t="s">
        <v>41</v>
      </c>
      <c r="O86" s="45" t="s">
        <v>129</v>
      </c>
      <c r="P86" s="45" t="s">
        <v>130</v>
      </c>
      <c r="Q86" s="45" t="s">
        <v>131</v>
      </c>
      <c r="R86" s="45" t="s">
        <v>132</v>
      </c>
      <c r="S86" s="45" t="s">
        <v>133</v>
      </c>
      <c r="T86" s="46" t="s">
        <v>134</v>
      </c>
    </row>
    <row r="87" spans="1:65" s="19" customFormat="1" ht="22.95" customHeight="1">
      <c r="B87" s="20"/>
      <c r="C87" s="50" t="s">
        <v>135</v>
      </c>
      <c r="J87" s="106">
        <f>BK87</f>
        <v>0</v>
      </c>
      <c r="L87" s="20"/>
      <c r="M87" s="47"/>
      <c r="N87" s="39"/>
      <c r="O87" s="39"/>
      <c r="P87" s="107">
        <f>P88</f>
        <v>0</v>
      </c>
      <c r="Q87" s="39"/>
      <c r="R87" s="107">
        <f>R88</f>
        <v>283.21999210000001</v>
      </c>
      <c r="S87" s="39"/>
      <c r="T87" s="108">
        <f>T88</f>
        <v>0</v>
      </c>
      <c r="AT87" s="7" t="s">
        <v>70</v>
      </c>
      <c r="AU87" s="7" t="s">
        <v>112</v>
      </c>
      <c r="BK87" s="109">
        <f>BK88</f>
        <v>0</v>
      </c>
    </row>
    <row r="88" spans="1:65" s="110" customFormat="1" ht="25.95" customHeight="1">
      <c r="B88" s="111"/>
      <c r="D88" s="112" t="s">
        <v>70</v>
      </c>
      <c r="E88" s="113" t="s">
        <v>136</v>
      </c>
      <c r="F88" s="113" t="s">
        <v>137</v>
      </c>
      <c r="I88" s="114"/>
      <c r="J88" s="115">
        <f>BK88</f>
        <v>0</v>
      </c>
      <c r="L88" s="111"/>
      <c r="M88" s="116"/>
      <c r="P88" s="117">
        <f>P89+P143+P144+P159+P179+P196+P202</f>
        <v>0</v>
      </c>
      <c r="R88" s="117">
        <f>R89+R143+R144+R159+R179+R196+R202</f>
        <v>283.21999210000001</v>
      </c>
      <c r="T88" s="118">
        <f>T89+T143+T144+T159+T179+T196+T202</f>
        <v>0</v>
      </c>
      <c r="AR88" s="112" t="s">
        <v>79</v>
      </c>
      <c r="AT88" s="119" t="s">
        <v>70</v>
      </c>
      <c r="AU88" s="119" t="s">
        <v>71</v>
      </c>
      <c r="AY88" s="112" t="s">
        <v>138</v>
      </c>
      <c r="BK88" s="120">
        <f>BK89+BK143+BK144+BK159+BK179+BK196+BK202</f>
        <v>0</v>
      </c>
    </row>
    <row r="89" spans="1:65" s="19" customFormat="1" ht="22.95" customHeight="1">
      <c r="A89" s="110"/>
      <c r="B89" s="111"/>
      <c r="C89" s="110"/>
      <c r="D89" s="112" t="s">
        <v>70</v>
      </c>
      <c r="E89" s="121" t="s">
        <v>79</v>
      </c>
      <c r="F89" s="121" t="s">
        <v>139</v>
      </c>
      <c r="G89" s="110"/>
      <c r="H89" s="110"/>
      <c r="I89" s="114"/>
      <c r="J89" s="122">
        <f>BK89</f>
        <v>0</v>
      </c>
      <c r="K89" s="110"/>
      <c r="L89" s="111"/>
      <c r="M89" s="116"/>
      <c r="N89" s="110"/>
      <c r="O89" s="110"/>
      <c r="P89" s="117">
        <f>SUM(P90:P142)</f>
        <v>0</v>
      </c>
      <c r="Q89" s="110"/>
      <c r="R89" s="117">
        <f>SUM(R90:R142)</f>
        <v>0</v>
      </c>
      <c r="S89" s="110"/>
      <c r="T89" s="118">
        <f>SUM(T90:T142)</f>
        <v>0</v>
      </c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2" t="s">
        <v>79</v>
      </c>
      <c r="AS89" s="110"/>
      <c r="AT89" s="119" t="s">
        <v>70</v>
      </c>
      <c r="AU89" s="119" t="s">
        <v>79</v>
      </c>
      <c r="AV89" s="110"/>
      <c r="AW89" s="110"/>
      <c r="AX89" s="110"/>
      <c r="AY89" s="112" t="s">
        <v>138</v>
      </c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20">
        <f>SUM(BK90:BK142)</f>
        <v>0</v>
      </c>
      <c r="BL89" s="110"/>
      <c r="BM89" s="110"/>
    </row>
    <row r="90" spans="1:65" s="19" customFormat="1" ht="16.5" customHeight="1">
      <c r="B90" s="123"/>
      <c r="C90" s="124" t="s">
        <v>79</v>
      </c>
      <c r="D90" s="124" t="s">
        <v>140</v>
      </c>
      <c r="E90" s="125" t="s">
        <v>305</v>
      </c>
      <c r="F90" s="126" t="s">
        <v>306</v>
      </c>
      <c r="G90" s="127" t="s">
        <v>225</v>
      </c>
      <c r="H90" s="128">
        <v>195.77</v>
      </c>
      <c r="I90" s="129"/>
      <c r="J90" s="130">
        <f>ROUND(I90*H90,2)</f>
        <v>0</v>
      </c>
      <c r="K90" s="126" t="s">
        <v>144</v>
      </c>
      <c r="L90" s="20"/>
      <c r="M90" s="131"/>
      <c r="N90" s="132" t="s">
        <v>42</v>
      </c>
      <c r="P90" s="133">
        <f>O90*H90</f>
        <v>0</v>
      </c>
      <c r="Q90" s="133">
        <v>0</v>
      </c>
      <c r="R90" s="133">
        <f>Q90*H90</f>
        <v>0</v>
      </c>
      <c r="S90" s="133">
        <v>0</v>
      </c>
      <c r="T90" s="134">
        <f>S90*H90</f>
        <v>0</v>
      </c>
      <c r="AR90" s="135" t="s">
        <v>145</v>
      </c>
      <c r="AT90" s="135" t="s">
        <v>140</v>
      </c>
      <c r="AU90" s="135" t="s">
        <v>81</v>
      </c>
      <c r="AY90" s="7" t="s">
        <v>138</v>
      </c>
      <c r="BE90" s="136">
        <f>IF(N90="základní",J90,0)</f>
        <v>0</v>
      </c>
      <c r="BF90" s="136">
        <f>IF(N90="snížená",J90,0)</f>
        <v>0</v>
      </c>
      <c r="BG90" s="136">
        <f>IF(N90="zákl. přenesená",J90,0)</f>
        <v>0</v>
      </c>
      <c r="BH90" s="136">
        <f>IF(N90="sníž. přenesená",J90,0)</f>
        <v>0</v>
      </c>
      <c r="BI90" s="136">
        <f>IF(N90="nulová",J90,0)</f>
        <v>0</v>
      </c>
      <c r="BJ90" s="7" t="s">
        <v>79</v>
      </c>
      <c r="BK90" s="136">
        <f>ROUND(I90*H90,2)</f>
        <v>0</v>
      </c>
      <c r="BL90" s="7" t="s">
        <v>145</v>
      </c>
      <c r="BM90" s="135" t="s">
        <v>81</v>
      </c>
    </row>
    <row r="91" spans="1:65" s="19" customFormat="1">
      <c r="B91" s="20"/>
      <c r="D91" s="137" t="s">
        <v>146</v>
      </c>
      <c r="F91" s="138" t="s">
        <v>307</v>
      </c>
      <c r="I91" s="139"/>
      <c r="L91" s="20"/>
      <c r="M91" s="140"/>
      <c r="T91" s="41"/>
      <c r="AT91" s="7" t="s">
        <v>146</v>
      </c>
      <c r="AU91" s="7" t="s">
        <v>81</v>
      </c>
    </row>
    <row r="92" spans="1:65" s="143" customFormat="1">
      <c r="A92" s="19"/>
      <c r="B92" s="20"/>
      <c r="C92" s="19"/>
      <c r="D92" s="141" t="s">
        <v>148</v>
      </c>
      <c r="E92" s="19"/>
      <c r="F92" s="142" t="s">
        <v>308</v>
      </c>
      <c r="G92" s="19"/>
      <c r="H92" s="19"/>
      <c r="I92" s="139"/>
      <c r="J92" s="19"/>
      <c r="K92" s="19"/>
      <c r="L92" s="20"/>
      <c r="M92" s="140"/>
      <c r="N92" s="19"/>
      <c r="O92" s="19"/>
      <c r="P92" s="19"/>
      <c r="Q92" s="19"/>
      <c r="R92" s="19"/>
      <c r="S92" s="19"/>
      <c r="T92" s="41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7" t="s">
        <v>148</v>
      </c>
      <c r="AU92" s="7" t="s">
        <v>81</v>
      </c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</row>
    <row r="93" spans="1:65" s="143" customFormat="1">
      <c r="B93" s="144"/>
      <c r="D93" s="137" t="s">
        <v>150</v>
      </c>
      <c r="E93" s="145"/>
      <c r="F93" s="146" t="s">
        <v>309</v>
      </c>
      <c r="H93" s="145"/>
      <c r="I93" s="147"/>
      <c r="L93" s="144"/>
      <c r="M93" s="148"/>
      <c r="T93" s="149"/>
      <c r="AT93" s="145" t="s">
        <v>150</v>
      </c>
      <c r="AU93" s="145" t="s">
        <v>81</v>
      </c>
      <c r="AV93" s="143" t="s">
        <v>79</v>
      </c>
      <c r="AW93" s="143" t="s">
        <v>33</v>
      </c>
      <c r="AX93" s="143" t="s">
        <v>71</v>
      </c>
      <c r="AY93" s="145" t="s">
        <v>138</v>
      </c>
    </row>
    <row r="94" spans="1:65" s="150" customFormat="1">
      <c r="A94" s="143"/>
      <c r="B94" s="144"/>
      <c r="C94" s="143"/>
      <c r="D94" s="137" t="s">
        <v>150</v>
      </c>
      <c r="E94" s="145"/>
      <c r="F94" s="146" t="s">
        <v>310</v>
      </c>
      <c r="G94" s="143"/>
      <c r="H94" s="145"/>
      <c r="I94" s="147"/>
      <c r="J94" s="143"/>
      <c r="K94" s="143"/>
      <c r="L94" s="144"/>
      <c r="M94" s="148"/>
      <c r="N94" s="143"/>
      <c r="O94" s="143"/>
      <c r="P94" s="143"/>
      <c r="Q94" s="143"/>
      <c r="R94" s="143"/>
      <c r="S94" s="143"/>
      <c r="T94" s="149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5" t="s">
        <v>150</v>
      </c>
      <c r="AU94" s="145" t="s">
        <v>81</v>
      </c>
      <c r="AV94" s="143" t="s">
        <v>79</v>
      </c>
      <c r="AW94" s="143" t="s">
        <v>33</v>
      </c>
      <c r="AX94" s="143" t="s">
        <v>71</v>
      </c>
      <c r="AY94" s="145" t="s">
        <v>138</v>
      </c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</row>
    <row r="95" spans="1:65" s="150" customFormat="1">
      <c r="B95" s="151"/>
      <c r="D95" s="137" t="s">
        <v>150</v>
      </c>
      <c r="E95" s="152"/>
      <c r="F95" s="153" t="s">
        <v>311</v>
      </c>
      <c r="H95" s="154">
        <v>351.73</v>
      </c>
      <c r="I95" s="155"/>
      <c r="L95" s="151"/>
      <c r="M95" s="156"/>
      <c r="T95" s="157"/>
      <c r="AT95" s="152" t="s">
        <v>150</v>
      </c>
      <c r="AU95" s="152" t="s">
        <v>81</v>
      </c>
      <c r="AV95" s="150" t="s">
        <v>81</v>
      </c>
      <c r="AW95" s="150" t="s">
        <v>33</v>
      </c>
      <c r="AX95" s="150" t="s">
        <v>71</v>
      </c>
      <c r="AY95" s="152" t="s">
        <v>138</v>
      </c>
    </row>
    <row r="96" spans="1:65" s="150" customFormat="1">
      <c r="B96" s="151"/>
      <c r="D96" s="137" t="s">
        <v>150</v>
      </c>
      <c r="E96" s="152"/>
      <c r="F96" s="153" t="s">
        <v>312</v>
      </c>
      <c r="H96" s="154">
        <v>107.61</v>
      </c>
      <c r="I96" s="155"/>
      <c r="L96" s="151"/>
      <c r="M96" s="156"/>
      <c r="T96" s="157"/>
      <c r="AT96" s="152" t="s">
        <v>150</v>
      </c>
      <c r="AU96" s="152" t="s">
        <v>81</v>
      </c>
      <c r="AV96" s="150" t="s">
        <v>81</v>
      </c>
      <c r="AW96" s="150" t="s">
        <v>33</v>
      </c>
      <c r="AX96" s="150" t="s">
        <v>71</v>
      </c>
      <c r="AY96" s="152" t="s">
        <v>138</v>
      </c>
    </row>
    <row r="97" spans="1:65" s="166" customFormat="1">
      <c r="A97" s="150"/>
      <c r="B97" s="151"/>
      <c r="C97" s="150"/>
      <c r="D97" s="137" t="s">
        <v>150</v>
      </c>
      <c r="E97" s="152"/>
      <c r="F97" s="153" t="s">
        <v>313</v>
      </c>
      <c r="G97" s="150"/>
      <c r="H97" s="154">
        <v>56.43</v>
      </c>
      <c r="I97" s="155"/>
      <c r="J97" s="150"/>
      <c r="K97" s="150"/>
      <c r="L97" s="151"/>
      <c r="M97" s="156"/>
      <c r="N97" s="150"/>
      <c r="O97" s="150"/>
      <c r="P97" s="150"/>
      <c r="Q97" s="150"/>
      <c r="R97" s="150"/>
      <c r="S97" s="150"/>
      <c r="T97" s="157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2" t="s">
        <v>150</v>
      </c>
      <c r="AU97" s="152" t="s">
        <v>81</v>
      </c>
      <c r="AV97" s="150" t="s">
        <v>81</v>
      </c>
      <c r="AW97" s="150" t="s">
        <v>33</v>
      </c>
      <c r="AX97" s="150" t="s">
        <v>71</v>
      </c>
      <c r="AY97" s="152" t="s">
        <v>138</v>
      </c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</row>
    <row r="98" spans="1:65" s="143" customFormat="1">
      <c r="A98" s="166"/>
      <c r="B98" s="167"/>
      <c r="C98" s="166"/>
      <c r="D98" s="137" t="s">
        <v>150</v>
      </c>
      <c r="E98" s="168"/>
      <c r="F98" s="169" t="s">
        <v>186</v>
      </c>
      <c r="G98" s="166"/>
      <c r="H98" s="170">
        <v>515.77</v>
      </c>
      <c r="I98" s="171"/>
      <c r="J98" s="166"/>
      <c r="K98" s="166"/>
      <c r="L98" s="167"/>
      <c r="M98" s="172"/>
      <c r="N98" s="166"/>
      <c r="O98" s="166"/>
      <c r="P98" s="166"/>
      <c r="Q98" s="166"/>
      <c r="R98" s="166"/>
      <c r="S98" s="166"/>
      <c r="T98" s="173"/>
      <c r="U98" s="166"/>
      <c r="V98" s="166"/>
      <c r="W98" s="166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6"/>
      <c r="AJ98" s="166"/>
      <c r="AK98" s="166"/>
      <c r="AL98" s="166"/>
      <c r="AM98" s="166"/>
      <c r="AN98" s="166"/>
      <c r="AO98" s="166"/>
      <c r="AP98" s="166"/>
      <c r="AQ98" s="166"/>
      <c r="AR98" s="166"/>
      <c r="AS98" s="166"/>
      <c r="AT98" s="168" t="s">
        <v>150</v>
      </c>
      <c r="AU98" s="168" t="s">
        <v>81</v>
      </c>
      <c r="AV98" s="166" t="s">
        <v>160</v>
      </c>
      <c r="AW98" s="166" t="s">
        <v>33</v>
      </c>
      <c r="AX98" s="166" t="s">
        <v>71</v>
      </c>
      <c r="AY98" s="168" t="s">
        <v>138</v>
      </c>
      <c r="AZ98" s="166"/>
      <c r="BA98" s="166"/>
      <c r="BB98" s="166"/>
      <c r="BC98" s="166"/>
      <c r="BD98" s="166"/>
      <c r="BE98" s="166"/>
      <c r="BF98" s="166"/>
      <c r="BG98" s="166"/>
      <c r="BH98" s="166"/>
      <c r="BI98" s="166"/>
      <c r="BJ98" s="166"/>
      <c r="BK98" s="166"/>
      <c r="BL98" s="166"/>
      <c r="BM98" s="166"/>
    </row>
    <row r="99" spans="1:65" s="150" customFormat="1">
      <c r="A99" s="143"/>
      <c r="B99" s="144"/>
      <c r="C99" s="143"/>
      <c r="D99" s="137" t="s">
        <v>150</v>
      </c>
      <c r="E99" s="145"/>
      <c r="F99" s="146" t="s">
        <v>314</v>
      </c>
      <c r="G99" s="143"/>
      <c r="H99" s="145"/>
      <c r="I99" s="147"/>
      <c r="J99" s="143"/>
      <c r="K99" s="143"/>
      <c r="L99" s="144"/>
      <c r="M99" s="148"/>
      <c r="N99" s="143"/>
      <c r="O99" s="143"/>
      <c r="P99" s="143"/>
      <c r="Q99" s="143"/>
      <c r="R99" s="143"/>
      <c r="S99" s="143"/>
      <c r="T99" s="149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5" t="s">
        <v>150</v>
      </c>
      <c r="AU99" s="145" t="s">
        <v>81</v>
      </c>
      <c r="AV99" s="143" t="s">
        <v>79</v>
      </c>
      <c r="AW99" s="143" t="s">
        <v>33</v>
      </c>
      <c r="AX99" s="143" t="s">
        <v>71</v>
      </c>
      <c r="AY99" s="145" t="s">
        <v>138</v>
      </c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</row>
    <row r="100" spans="1:65" s="166" customFormat="1">
      <c r="A100" s="150"/>
      <c r="B100" s="151"/>
      <c r="C100" s="150"/>
      <c r="D100" s="137" t="s">
        <v>150</v>
      </c>
      <c r="E100" s="152"/>
      <c r="F100" s="153" t="s">
        <v>315</v>
      </c>
      <c r="G100" s="150"/>
      <c r="H100" s="154">
        <v>-320</v>
      </c>
      <c r="I100" s="155"/>
      <c r="J100" s="150"/>
      <c r="K100" s="150"/>
      <c r="L100" s="151"/>
      <c r="M100" s="156"/>
      <c r="N100" s="150"/>
      <c r="O100" s="150"/>
      <c r="P100" s="150"/>
      <c r="Q100" s="150"/>
      <c r="R100" s="150"/>
      <c r="S100" s="150"/>
      <c r="T100" s="157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2" t="s">
        <v>150</v>
      </c>
      <c r="AU100" s="152" t="s">
        <v>81</v>
      </c>
      <c r="AV100" s="150" t="s">
        <v>81</v>
      </c>
      <c r="AW100" s="150" t="s">
        <v>33</v>
      </c>
      <c r="AX100" s="150" t="s">
        <v>71</v>
      </c>
      <c r="AY100" s="152" t="s">
        <v>138</v>
      </c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</row>
    <row r="101" spans="1:65" s="158" customFormat="1">
      <c r="A101" s="166"/>
      <c r="B101" s="167"/>
      <c r="C101" s="166"/>
      <c r="D101" s="137" t="s">
        <v>150</v>
      </c>
      <c r="E101" s="168"/>
      <c r="F101" s="169" t="s">
        <v>186</v>
      </c>
      <c r="G101" s="166"/>
      <c r="H101" s="170">
        <v>-320</v>
      </c>
      <c r="I101" s="171"/>
      <c r="J101" s="166"/>
      <c r="K101" s="166"/>
      <c r="L101" s="167"/>
      <c r="M101" s="172"/>
      <c r="N101" s="166"/>
      <c r="O101" s="166"/>
      <c r="P101" s="166"/>
      <c r="Q101" s="166"/>
      <c r="R101" s="166"/>
      <c r="S101" s="166"/>
      <c r="T101" s="173"/>
      <c r="U101" s="166"/>
      <c r="V101" s="166"/>
      <c r="W101" s="166"/>
      <c r="X101" s="166"/>
      <c r="Y101" s="166"/>
      <c r="Z101" s="166"/>
      <c r="AA101" s="166"/>
      <c r="AB101" s="166"/>
      <c r="AC101" s="166"/>
      <c r="AD101" s="166"/>
      <c r="AE101" s="166"/>
      <c r="AF101" s="166"/>
      <c r="AG101" s="166"/>
      <c r="AH101" s="166"/>
      <c r="AI101" s="166"/>
      <c r="AJ101" s="166"/>
      <c r="AK101" s="166"/>
      <c r="AL101" s="166"/>
      <c r="AM101" s="166"/>
      <c r="AN101" s="166"/>
      <c r="AO101" s="166"/>
      <c r="AP101" s="166"/>
      <c r="AQ101" s="166"/>
      <c r="AR101" s="166"/>
      <c r="AS101" s="166"/>
      <c r="AT101" s="168" t="s">
        <v>150</v>
      </c>
      <c r="AU101" s="168" t="s">
        <v>81</v>
      </c>
      <c r="AV101" s="166" t="s">
        <v>160</v>
      </c>
      <c r="AW101" s="166" t="s">
        <v>33</v>
      </c>
      <c r="AX101" s="166" t="s">
        <v>71</v>
      </c>
      <c r="AY101" s="168" t="s">
        <v>138</v>
      </c>
      <c r="AZ101" s="166"/>
      <c r="BA101" s="166"/>
      <c r="BB101" s="166"/>
      <c r="BC101" s="166"/>
      <c r="BD101" s="166"/>
      <c r="BE101" s="166"/>
      <c r="BF101" s="166"/>
      <c r="BG101" s="166"/>
      <c r="BH101" s="166"/>
      <c r="BI101" s="166"/>
      <c r="BJ101" s="166"/>
      <c r="BK101" s="166"/>
      <c r="BL101" s="166"/>
      <c r="BM101" s="166"/>
    </row>
    <row r="102" spans="1:65" s="19" customFormat="1">
      <c r="A102" s="158"/>
      <c r="B102" s="159"/>
      <c r="C102" s="158"/>
      <c r="D102" s="137" t="s">
        <v>150</v>
      </c>
      <c r="E102" s="160"/>
      <c r="F102" s="161" t="s">
        <v>154</v>
      </c>
      <c r="G102" s="158"/>
      <c r="H102" s="162">
        <v>195.77</v>
      </c>
      <c r="I102" s="163"/>
      <c r="J102" s="158"/>
      <c r="K102" s="158"/>
      <c r="L102" s="159"/>
      <c r="M102" s="164"/>
      <c r="N102" s="158"/>
      <c r="O102" s="158"/>
      <c r="P102" s="158"/>
      <c r="Q102" s="158"/>
      <c r="R102" s="158"/>
      <c r="S102" s="158"/>
      <c r="T102" s="165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60" t="s">
        <v>150</v>
      </c>
      <c r="AU102" s="160" t="s">
        <v>81</v>
      </c>
      <c r="AV102" s="158" t="s">
        <v>145</v>
      </c>
      <c r="AW102" s="158" t="s">
        <v>33</v>
      </c>
      <c r="AX102" s="158" t="s">
        <v>79</v>
      </c>
      <c r="AY102" s="160" t="s">
        <v>138</v>
      </c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</row>
    <row r="103" spans="1:65" s="19" customFormat="1" ht="21.75" customHeight="1">
      <c r="B103" s="123"/>
      <c r="C103" s="124" t="s">
        <v>81</v>
      </c>
      <c r="D103" s="124" t="s">
        <v>140</v>
      </c>
      <c r="E103" s="125" t="s">
        <v>316</v>
      </c>
      <c r="F103" s="126" t="s">
        <v>317</v>
      </c>
      <c r="G103" s="127" t="s">
        <v>143</v>
      </c>
      <c r="H103" s="128">
        <v>174.417</v>
      </c>
      <c r="I103" s="129"/>
      <c r="J103" s="130">
        <f>ROUND(I103*H103,2)</f>
        <v>0</v>
      </c>
      <c r="K103" s="126" t="s">
        <v>144</v>
      </c>
      <c r="L103" s="20"/>
      <c r="M103" s="131"/>
      <c r="N103" s="132" t="s">
        <v>42</v>
      </c>
      <c r="P103" s="133">
        <f>O103*H103</f>
        <v>0</v>
      </c>
      <c r="Q103" s="133">
        <v>0</v>
      </c>
      <c r="R103" s="133">
        <f>Q103*H103</f>
        <v>0</v>
      </c>
      <c r="S103" s="133">
        <v>0</v>
      </c>
      <c r="T103" s="134">
        <f>S103*H103</f>
        <v>0</v>
      </c>
      <c r="AR103" s="135" t="s">
        <v>145</v>
      </c>
      <c r="AT103" s="135" t="s">
        <v>140</v>
      </c>
      <c r="AU103" s="135" t="s">
        <v>81</v>
      </c>
      <c r="AY103" s="7" t="s">
        <v>138</v>
      </c>
      <c r="BE103" s="136">
        <f>IF(N103="základní",J103,0)</f>
        <v>0</v>
      </c>
      <c r="BF103" s="136">
        <f>IF(N103="snížená",J103,0)</f>
        <v>0</v>
      </c>
      <c r="BG103" s="136">
        <f>IF(N103="zákl. přenesená",J103,0)</f>
        <v>0</v>
      </c>
      <c r="BH103" s="136">
        <f>IF(N103="sníž. přenesená",J103,0)</f>
        <v>0</v>
      </c>
      <c r="BI103" s="136">
        <f>IF(N103="nulová",J103,0)</f>
        <v>0</v>
      </c>
      <c r="BJ103" s="7" t="s">
        <v>79</v>
      </c>
      <c r="BK103" s="136">
        <f>ROUND(I103*H103,2)</f>
        <v>0</v>
      </c>
      <c r="BL103" s="7" t="s">
        <v>145</v>
      </c>
      <c r="BM103" s="135" t="s">
        <v>145</v>
      </c>
    </row>
    <row r="104" spans="1:65" s="19" customFormat="1">
      <c r="B104" s="20"/>
      <c r="D104" s="137" t="s">
        <v>146</v>
      </c>
      <c r="F104" s="138" t="s">
        <v>318</v>
      </c>
      <c r="I104" s="139"/>
      <c r="L104" s="20"/>
      <c r="M104" s="140"/>
      <c r="T104" s="41"/>
      <c r="AT104" s="7" t="s">
        <v>146</v>
      </c>
      <c r="AU104" s="7" t="s">
        <v>81</v>
      </c>
    </row>
    <row r="105" spans="1:65" s="143" customFormat="1">
      <c r="A105" s="19"/>
      <c r="B105" s="20"/>
      <c r="C105" s="19"/>
      <c r="D105" s="141" t="s">
        <v>148</v>
      </c>
      <c r="E105" s="19"/>
      <c r="F105" s="142" t="s">
        <v>319</v>
      </c>
      <c r="G105" s="19"/>
      <c r="H105" s="19"/>
      <c r="I105" s="139"/>
      <c r="J105" s="19"/>
      <c r="K105" s="19"/>
      <c r="L105" s="20"/>
      <c r="M105" s="140"/>
      <c r="N105" s="19"/>
      <c r="O105" s="19"/>
      <c r="P105" s="19"/>
      <c r="Q105" s="19"/>
      <c r="R105" s="19"/>
      <c r="S105" s="19"/>
      <c r="T105" s="41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7" t="s">
        <v>148</v>
      </c>
      <c r="AU105" s="7" t="s">
        <v>81</v>
      </c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</row>
    <row r="106" spans="1:65" s="150" customFormat="1">
      <c r="A106" s="143"/>
      <c r="B106" s="144"/>
      <c r="C106" s="143"/>
      <c r="D106" s="137" t="s">
        <v>150</v>
      </c>
      <c r="E106" s="145"/>
      <c r="F106" s="146" t="s">
        <v>309</v>
      </c>
      <c r="G106" s="143"/>
      <c r="H106" s="145"/>
      <c r="I106" s="147"/>
      <c r="J106" s="143"/>
      <c r="K106" s="143"/>
      <c r="L106" s="144"/>
      <c r="M106" s="148"/>
      <c r="N106" s="143"/>
      <c r="O106" s="143"/>
      <c r="P106" s="143"/>
      <c r="Q106" s="143"/>
      <c r="R106" s="143"/>
      <c r="S106" s="143"/>
      <c r="T106" s="149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5" t="s">
        <v>150</v>
      </c>
      <c r="AU106" s="145" t="s">
        <v>81</v>
      </c>
      <c r="AV106" s="143" t="s">
        <v>79</v>
      </c>
      <c r="AW106" s="143" t="s">
        <v>33</v>
      </c>
      <c r="AX106" s="143" t="s">
        <v>71</v>
      </c>
      <c r="AY106" s="145" t="s">
        <v>138</v>
      </c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</row>
    <row r="107" spans="1:65" s="150" customFormat="1">
      <c r="B107" s="151"/>
      <c r="D107" s="137" t="s">
        <v>150</v>
      </c>
      <c r="E107" s="152"/>
      <c r="F107" s="153" t="s">
        <v>320</v>
      </c>
      <c r="H107" s="154">
        <v>123.10599999999999</v>
      </c>
      <c r="I107" s="155"/>
      <c r="L107" s="151"/>
      <c r="M107" s="156"/>
      <c r="T107" s="157"/>
      <c r="AT107" s="152" t="s">
        <v>150</v>
      </c>
      <c r="AU107" s="152" t="s">
        <v>81</v>
      </c>
      <c r="AV107" s="150" t="s">
        <v>81</v>
      </c>
      <c r="AW107" s="150" t="s">
        <v>33</v>
      </c>
      <c r="AX107" s="150" t="s">
        <v>71</v>
      </c>
      <c r="AY107" s="152" t="s">
        <v>138</v>
      </c>
    </row>
    <row r="108" spans="1:65" s="150" customFormat="1">
      <c r="B108" s="151"/>
      <c r="D108" s="137" t="s">
        <v>150</v>
      </c>
      <c r="E108" s="152"/>
      <c r="F108" s="153" t="s">
        <v>321</v>
      </c>
      <c r="H108" s="154">
        <v>35.511000000000003</v>
      </c>
      <c r="I108" s="155"/>
      <c r="L108" s="151"/>
      <c r="M108" s="156"/>
      <c r="T108" s="157"/>
      <c r="AT108" s="152" t="s">
        <v>150</v>
      </c>
      <c r="AU108" s="152" t="s">
        <v>81</v>
      </c>
      <c r="AV108" s="150" t="s">
        <v>81</v>
      </c>
      <c r="AW108" s="150" t="s">
        <v>33</v>
      </c>
      <c r="AX108" s="150" t="s">
        <v>71</v>
      </c>
      <c r="AY108" s="152" t="s">
        <v>138</v>
      </c>
    </row>
    <row r="109" spans="1:65" s="158" customFormat="1">
      <c r="A109" s="150"/>
      <c r="B109" s="151"/>
      <c r="C109" s="150"/>
      <c r="D109" s="137" t="s">
        <v>150</v>
      </c>
      <c r="E109" s="152"/>
      <c r="F109" s="153" t="s">
        <v>322</v>
      </c>
      <c r="G109" s="150"/>
      <c r="H109" s="154">
        <v>15.8</v>
      </c>
      <c r="I109" s="155"/>
      <c r="J109" s="150"/>
      <c r="K109" s="150"/>
      <c r="L109" s="151"/>
      <c r="M109" s="156"/>
      <c r="N109" s="150"/>
      <c r="O109" s="150"/>
      <c r="P109" s="150"/>
      <c r="Q109" s="150"/>
      <c r="R109" s="150"/>
      <c r="S109" s="150"/>
      <c r="T109" s="157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2" t="s">
        <v>150</v>
      </c>
      <c r="AU109" s="152" t="s">
        <v>81</v>
      </c>
      <c r="AV109" s="150" t="s">
        <v>81</v>
      </c>
      <c r="AW109" s="150" t="s">
        <v>33</v>
      </c>
      <c r="AX109" s="150" t="s">
        <v>71</v>
      </c>
      <c r="AY109" s="152" t="s">
        <v>138</v>
      </c>
      <c r="AZ109" s="150"/>
      <c r="BA109" s="150"/>
      <c r="BB109" s="150"/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50"/>
      <c r="BM109" s="150"/>
    </row>
    <row r="110" spans="1:65" s="19" customFormat="1">
      <c r="A110" s="158"/>
      <c r="B110" s="159"/>
      <c r="C110" s="158"/>
      <c r="D110" s="137" t="s">
        <v>150</v>
      </c>
      <c r="E110" s="160"/>
      <c r="F110" s="161" t="s">
        <v>154</v>
      </c>
      <c r="G110" s="158"/>
      <c r="H110" s="162">
        <v>174.417</v>
      </c>
      <c r="I110" s="163"/>
      <c r="J110" s="158"/>
      <c r="K110" s="158"/>
      <c r="L110" s="159"/>
      <c r="M110" s="164"/>
      <c r="N110" s="158"/>
      <c r="O110" s="158"/>
      <c r="P110" s="158"/>
      <c r="Q110" s="158"/>
      <c r="R110" s="158"/>
      <c r="S110" s="158"/>
      <c r="T110" s="165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60" t="s">
        <v>150</v>
      </c>
      <c r="AU110" s="160" t="s">
        <v>81</v>
      </c>
      <c r="AV110" s="158" t="s">
        <v>145</v>
      </c>
      <c r="AW110" s="158" t="s">
        <v>33</v>
      </c>
      <c r="AX110" s="158" t="s">
        <v>79</v>
      </c>
      <c r="AY110" s="160" t="s">
        <v>138</v>
      </c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  <c r="BM110" s="158"/>
    </row>
    <row r="111" spans="1:65" s="19" customFormat="1" ht="21.75" customHeight="1">
      <c r="B111" s="123"/>
      <c r="C111" s="124" t="s">
        <v>160</v>
      </c>
      <c r="D111" s="124" t="s">
        <v>140</v>
      </c>
      <c r="E111" s="125" t="s">
        <v>155</v>
      </c>
      <c r="F111" s="126" t="s">
        <v>156</v>
      </c>
      <c r="G111" s="127" t="s">
        <v>143</v>
      </c>
      <c r="H111" s="128">
        <v>174.417</v>
      </c>
      <c r="I111" s="129"/>
      <c r="J111" s="130">
        <f>ROUND(I111*H111,2)</f>
        <v>0</v>
      </c>
      <c r="K111" s="126" t="s">
        <v>144</v>
      </c>
      <c r="L111" s="20"/>
      <c r="M111" s="131"/>
      <c r="N111" s="132" t="s">
        <v>42</v>
      </c>
      <c r="P111" s="133">
        <f>O111*H111</f>
        <v>0</v>
      </c>
      <c r="Q111" s="133">
        <v>0</v>
      </c>
      <c r="R111" s="133">
        <f>Q111*H111</f>
        <v>0</v>
      </c>
      <c r="S111" s="133">
        <v>0</v>
      </c>
      <c r="T111" s="134">
        <f>S111*H111</f>
        <v>0</v>
      </c>
      <c r="AR111" s="135" t="s">
        <v>145</v>
      </c>
      <c r="AT111" s="135" t="s">
        <v>140</v>
      </c>
      <c r="AU111" s="135" t="s">
        <v>81</v>
      </c>
      <c r="AY111" s="7" t="s">
        <v>138</v>
      </c>
      <c r="BE111" s="136">
        <f>IF(N111="základní",J111,0)</f>
        <v>0</v>
      </c>
      <c r="BF111" s="136">
        <f>IF(N111="snížená",J111,0)</f>
        <v>0</v>
      </c>
      <c r="BG111" s="136">
        <f>IF(N111="zákl. přenesená",J111,0)</f>
        <v>0</v>
      </c>
      <c r="BH111" s="136">
        <f>IF(N111="sníž. přenesená",J111,0)</f>
        <v>0</v>
      </c>
      <c r="BI111" s="136">
        <f>IF(N111="nulová",J111,0)</f>
        <v>0</v>
      </c>
      <c r="BJ111" s="7" t="s">
        <v>79</v>
      </c>
      <c r="BK111" s="136">
        <f>ROUND(I111*H111,2)</f>
        <v>0</v>
      </c>
      <c r="BL111" s="7" t="s">
        <v>145</v>
      </c>
      <c r="BM111" s="135" t="s">
        <v>163</v>
      </c>
    </row>
    <row r="112" spans="1:65" s="19" customFormat="1" ht="19.2">
      <c r="B112" s="20"/>
      <c r="D112" s="137" t="s">
        <v>146</v>
      </c>
      <c r="F112" s="138" t="s">
        <v>157</v>
      </c>
      <c r="I112" s="139"/>
      <c r="L112" s="20"/>
      <c r="M112" s="140"/>
      <c r="T112" s="41"/>
      <c r="AT112" s="7" t="s">
        <v>146</v>
      </c>
      <c r="AU112" s="7" t="s">
        <v>81</v>
      </c>
    </row>
    <row r="113" spans="1:65" s="150" customFormat="1">
      <c r="A113" s="19"/>
      <c r="B113" s="20"/>
      <c r="C113" s="19"/>
      <c r="D113" s="141" t="s">
        <v>148</v>
      </c>
      <c r="E113" s="19"/>
      <c r="F113" s="142" t="s">
        <v>158</v>
      </c>
      <c r="G113" s="19"/>
      <c r="H113" s="19"/>
      <c r="I113" s="139"/>
      <c r="J113" s="19"/>
      <c r="K113" s="19"/>
      <c r="L113" s="20"/>
      <c r="M113" s="140"/>
      <c r="N113" s="19"/>
      <c r="O113" s="19"/>
      <c r="P113" s="19"/>
      <c r="Q113" s="19"/>
      <c r="R113" s="19"/>
      <c r="S113" s="19"/>
      <c r="T113" s="41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7" t="s">
        <v>148</v>
      </c>
      <c r="AU113" s="7" t="s">
        <v>81</v>
      </c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</row>
    <row r="114" spans="1:65" s="158" customFormat="1">
      <c r="A114" s="150"/>
      <c r="B114" s="151"/>
      <c r="C114" s="150"/>
      <c r="D114" s="137" t="s">
        <v>150</v>
      </c>
      <c r="E114" s="152"/>
      <c r="F114" s="153" t="s">
        <v>323</v>
      </c>
      <c r="G114" s="150"/>
      <c r="H114" s="154">
        <v>174.417</v>
      </c>
      <c r="I114" s="155"/>
      <c r="J114" s="150"/>
      <c r="K114" s="150"/>
      <c r="L114" s="151"/>
      <c r="M114" s="156"/>
      <c r="N114" s="150"/>
      <c r="O114" s="150"/>
      <c r="P114" s="150"/>
      <c r="Q114" s="150"/>
      <c r="R114" s="150"/>
      <c r="S114" s="150"/>
      <c r="T114" s="157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2" t="s">
        <v>150</v>
      </c>
      <c r="AU114" s="152" t="s">
        <v>81</v>
      </c>
      <c r="AV114" s="150" t="s">
        <v>81</v>
      </c>
      <c r="AW114" s="150" t="s">
        <v>33</v>
      </c>
      <c r="AX114" s="150" t="s">
        <v>71</v>
      </c>
      <c r="AY114" s="152" t="s">
        <v>138</v>
      </c>
      <c r="AZ114" s="150"/>
      <c r="BA114" s="150"/>
      <c r="BB114" s="150"/>
      <c r="BC114" s="150"/>
      <c r="BD114" s="150"/>
      <c r="BE114" s="150"/>
      <c r="BF114" s="150"/>
      <c r="BG114" s="150"/>
      <c r="BH114" s="150"/>
      <c r="BI114" s="150"/>
      <c r="BJ114" s="150"/>
      <c r="BK114" s="150"/>
      <c r="BL114" s="150"/>
      <c r="BM114" s="150"/>
    </row>
    <row r="115" spans="1:65" s="19" customFormat="1">
      <c r="A115" s="158"/>
      <c r="B115" s="159"/>
      <c r="C115" s="158"/>
      <c r="D115" s="137" t="s">
        <v>150</v>
      </c>
      <c r="E115" s="160"/>
      <c r="F115" s="161" t="s">
        <v>154</v>
      </c>
      <c r="G115" s="158"/>
      <c r="H115" s="162">
        <v>174.417</v>
      </c>
      <c r="I115" s="163"/>
      <c r="J115" s="158"/>
      <c r="K115" s="158"/>
      <c r="L115" s="159"/>
      <c r="M115" s="164"/>
      <c r="N115" s="158"/>
      <c r="O115" s="158"/>
      <c r="P115" s="158"/>
      <c r="Q115" s="158"/>
      <c r="R115" s="158"/>
      <c r="S115" s="158"/>
      <c r="T115" s="165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8"/>
      <c r="AQ115" s="158"/>
      <c r="AR115" s="158"/>
      <c r="AS115" s="158"/>
      <c r="AT115" s="160" t="s">
        <v>150</v>
      </c>
      <c r="AU115" s="160" t="s">
        <v>81</v>
      </c>
      <c r="AV115" s="158" t="s">
        <v>145</v>
      </c>
      <c r="AW115" s="158" t="s">
        <v>33</v>
      </c>
      <c r="AX115" s="158" t="s">
        <v>79</v>
      </c>
      <c r="AY115" s="160" t="s">
        <v>138</v>
      </c>
      <c r="AZ115" s="158"/>
      <c r="BA115" s="158"/>
      <c r="BB115" s="158"/>
      <c r="BC115" s="158"/>
      <c r="BD115" s="158"/>
      <c r="BE115" s="158"/>
      <c r="BF115" s="158"/>
      <c r="BG115" s="158"/>
      <c r="BH115" s="158"/>
      <c r="BI115" s="158"/>
      <c r="BJ115" s="158"/>
      <c r="BK115" s="158"/>
      <c r="BL115" s="158"/>
      <c r="BM115" s="158"/>
    </row>
    <row r="116" spans="1:65" s="19" customFormat="1" ht="24.15" customHeight="1">
      <c r="B116" s="123"/>
      <c r="C116" s="124" t="s">
        <v>145</v>
      </c>
      <c r="D116" s="124" t="s">
        <v>140</v>
      </c>
      <c r="E116" s="125" t="s">
        <v>161</v>
      </c>
      <c r="F116" s="126" t="s">
        <v>162</v>
      </c>
      <c r="G116" s="127" t="s">
        <v>143</v>
      </c>
      <c r="H116" s="128">
        <v>348.834</v>
      </c>
      <c r="I116" s="129"/>
      <c r="J116" s="130">
        <f>ROUND(I116*H116,2)</f>
        <v>0</v>
      </c>
      <c r="K116" s="126" t="s">
        <v>144</v>
      </c>
      <c r="L116" s="20"/>
      <c r="M116" s="131"/>
      <c r="N116" s="132" t="s">
        <v>42</v>
      </c>
      <c r="P116" s="133">
        <f>O116*H116</f>
        <v>0</v>
      </c>
      <c r="Q116" s="133">
        <v>0</v>
      </c>
      <c r="R116" s="133">
        <f>Q116*H116</f>
        <v>0</v>
      </c>
      <c r="S116" s="133">
        <v>0</v>
      </c>
      <c r="T116" s="134">
        <f>S116*H116</f>
        <v>0</v>
      </c>
      <c r="AR116" s="135" t="s">
        <v>145</v>
      </c>
      <c r="AT116" s="135" t="s">
        <v>140</v>
      </c>
      <c r="AU116" s="135" t="s">
        <v>81</v>
      </c>
      <c r="AY116" s="7" t="s">
        <v>138</v>
      </c>
      <c r="BE116" s="136">
        <f>IF(N116="základní",J116,0)</f>
        <v>0</v>
      </c>
      <c r="BF116" s="136">
        <f>IF(N116="snížená",J116,0)</f>
        <v>0</v>
      </c>
      <c r="BG116" s="136">
        <f>IF(N116="zákl. přenesená",J116,0)</f>
        <v>0</v>
      </c>
      <c r="BH116" s="136">
        <f>IF(N116="sníž. přenesená",J116,0)</f>
        <v>0</v>
      </c>
      <c r="BI116" s="136">
        <f>IF(N116="nulová",J116,0)</f>
        <v>0</v>
      </c>
      <c r="BJ116" s="7" t="s">
        <v>79</v>
      </c>
      <c r="BK116" s="136">
        <f>ROUND(I116*H116,2)</f>
        <v>0</v>
      </c>
      <c r="BL116" s="7" t="s">
        <v>145</v>
      </c>
      <c r="BM116" s="135" t="s">
        <v>169</v>
      </c>
    </row>
    <row r="117" spans="1:65" s="19" customFormat="1" ht="28.8">
      <c r="B117" s="20"/>
      <c r="D117" s="137" t="s">
        <v>146</v>
      </c>
      <c r="F117" s="138" t="s">
        <v>164</v>
      </c>
      <c r="I117" s="139"/>
      <c r="L117" s="20"/>
      <c r="M117" s="140"/>
      <c r="T117" s="41"/>
      <c r="AT117" s="7" t="s">
        <v>146</v>
      </c>
      <c r="AU117" s="7" t="s">
        <v>81</v>
      </c>
    </row>
    <row r="118" spans="1:65" s="150" customFormat="1">
      <c r="A118" s="19"/>
      <c r="B118" s="20"/>
      <c r="C118" s="19"/>
      <c r="D118" s="141" t="s">
        <v>148</v>
      </c>
      <c r="E118" s="19"/>
      <c r="F118" s="142" t="s">
        <v>165</v>
      </c>
      <c r="G118" s="19"/>
      <c r="H118" s="19"/>
      <c r="I118" s="139"/>
      <c r="J118" s="19"/>
      <c r="K118" s="19"/>
      <c r="L118" s="20"/>
      <c r="M118" s="140"/>
      <c r="N118" s="19"/>
      <c r="O118" s="19"/>
      <c r="P118" s="19"/>
      <c r="Q118" s="19"/>
      <c r="R118" s="19"/>
      <c r="S118" s="19"/>
      <c r="T118" s="41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7" t="s">
        <v>148</v>
      </c>
      <c r="AU118" s="7" t="s">
        <v>81</v>
      </c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</row>
    <row r="119" spans="1:65" s="158" customFormat="1">
      <c r="A119" s="150"/>
      <c r="B119" s="151"/>
      <c r="C119" s="150"/>
      <c r="D119" s="137" t="s">
        <v>150</v>
      </c>
      <c r="E119" s="152"/>
      <c r="F119" s="153" t="s">
        <v>324</v>
      </c>
      <c r="G119" s="150"/>
      <c r="H119" s="154">
        <v>348.834</v>
      </c>
      <c r="I119" s="155"/>
      <c r="J119" s="150"/>
      <c r="K119" s="150"/>
      <c r="L119" s="151"/>
      <c r="M119" s="156"/>
      <c r="N119" s="150"/>
      <c r="O119" s="150"/>
      <c r="P119" s="150"/>
      <c r="Q119" s="150"/>
      <c r="R119" s="150"/>
      <c r="S119" s="150"/>
      <c r="T119" s="157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2" t="s">
        <v>150</v>
      </c>
      <c r="AU119" s="152" t="s">
        <v>81</v>
      </c>
      <c r="AV119" s="150" t="s">
        <v>81</v>
      </c>
      <c r="AW119" s="150" t="s">
        <v>33</v>
      </c>
      <c r="AX119" s="150" t="s">
        <v>71</v>
      </c>
      <c r="AY119" s="152" t="s">
        <v>138</v>
      </c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</row>
    <row r="120" spans="1:65" s="19" customFormat="1">
      <c r="A120" s="158"/>
      <c r="B120" s="159"/>
      <c r="C120" s="158"/>
      <c r="D120" s="137" t="s">
        <v>150</v>
      </c>
      <c r="E120" s="160"/>
      <c r="F120" s="161" t="s">
        <v>154</v>
      </c>
      <c r="G120" s="158"/>
      <c r="H120" s="162">
        <v>348.834</v>
      </c>
      <c r="I120" s="163"/>
      <c r="J120" s="158"/>
      <c r="K120" s="158"/>
      <c r="L120" s="159"/>
      <c r="M120" s="164"/>
      <c r="N120" s="158"/>
      <c r="O120" s="158"/>
      <c r="P120" s="158"/>
      <c r="Q120" s="158"/>
      <c r="R120" s="158"/>
      <c r="S120" s="158"/>
      <c r="T120" s="165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60" t="s">
        <v>150</v>
      </c>
      <c r="AU120" s="160" t="s">
        <v>81</v>
      </c>
      <c r="AV120" s="158" t="s">
        <v>145</v>
      </c>
      <c r="AW120" s="158" t="s">
        <v>33</v>
      </c>
      <c r="AX120" s="158" t="s">
        <v>79</v>
      </c>
      <c r="AY120" s="160" t="s">
        <v>138</v>
      </c>
      <c r="AZ120" s="158"/>
      <c r="BA120" s="158"/>
      <c r="BB120" s="158"/>
      <c r="BC120" s="158"/>
      <c r="BD120" s="158"/>
      <c r="BE120" s="158"/>
      <c r="BF120" s="158"/>
      <c r="BG120" s="158"/>
      <c r="BH120" s="158"/>
      <c r="BI120" s="158"/>
      <c r="BJ120" s="158"/>
      <c r="BK120" s="158"/>
      <c r="BL120" s="158"/>
      <c r="BM120" s="158"/>
    </row>
    <row r="121" spans="1:65" s="19" customFormat="1" ht="16.5" customHeight="1">
      <c r="B121" s="123"/>
      <c r="C121" s="124" t="s">
        <v>173</v>
      </c>
      <c r="D121" s="124" t="s">
        <v>140</v>
      </c>
      <c r="E121" s="125" t="s">
        <v>167</v>
      </c>
      <c r="F121" s="126" t="s">
        <v>168</v>
      </c>
      <c r="G121" s="127" t="s">
        <v>143</v>
      </c>
      <c r="H121" s="128">
        <v>174.417</v>
      </c>
      <c r="I121" s="129"/>
      <c r="J121" s="130">
        <f>ROUND(I121*H121,2)</f>
        <v>0</v>
      </c>
      <c r="K121" s="126" t="s">
        <v>144</v>
      </c>
      <c r="L121" s="20"/>
      <c r="M121" s="131"/>
      <c r="N121" s="132" t="s">
        <v>42</v>
      </c>
      <c r="P121" s="133">
        <f>O121*H121</f>
        <v>0</v>
      </c>
      <c r="Q121" s="133">
        <v>0</v>
      </c>
      <c r="R121" s="133">
        <f>Q121*H121</f>
        <v>0</v>
      </c>
      <c r="S121" s="133">
        <v>0</v>
      </c>
      <c r="T121" s="134">
        <f>S121*H121</f>
        <v>0</v>
      </c>
      <c r="AR121" s="135" t="s">
        <v>145</v>
      </c>
      <c r="AT121" s="135" t="s">
        <v>140</v>
      </c>
      <c r="AU121" s="135" t="s">
        <v>81</v>
      </c>
      <c r="AY121" s="7" t="s">
        <v>138</v>
      </c>
      <c r="BE121" s="136">
        <f>IF(N121="základní",J121,0)</f>
        <v>0</v>
      </c>
      <c r="BF121" s="136">
        <f>IF(N121="snížená",J121,0)</f>
        <v>0</v>
      </c>
      <c r="BG121" s="136">
        <f>IF(N121="zákl. přenesená",J121,0)</f>
        <v>0</v>
      </c>
      <c r="BH121" s="136">
        <f>IF(N121="sníž. přenesená",J121,0)</f>
        <v>0</v>
      </c>
      <c r="BI121" s="136">
        <f>IF(N121="nulová",J121,0)</f>
        <v>0</v>
      </c>
      <c r="BJ121" s="7" t="s">
        <v>79</v>
      </c>
      <c r="BK121" s="136">
        <f>ROUND(I121*H121,2)</f>
        <v>0</v>
      </c>
      <c r="BL121" s="7" t="s">
        <v>145</v>
      </c>
      <c r="BM121" s="135" t="s">
        <v>177</v>
      </c>
    </row>
    <row r="122" spans="1:65" s="19" customFormat="1">
      <c r="B122" s="20"/>
      <c r="D122" s="137" t="s">
        <v>146</v>
      </c>
      <c r="F122" s="138" t="s">
        <v>170</v>
      </c>
      <c r="I122" s="139"/>
      <c r="L122" s="20"/>
      <c r="M122" s="140"/>
      <c r="T122" s="41"/>
      <c r="AT122" s="7" t="s">
        <v>146</v>
      </c>
      <c r="AU122" s="7" t="s">
        <v>81</v>
      </c>
    </row>
    <row r="123" spans="1:65" s="150" customFormat="1">
      <c r="A123" s="19"/>
      <c r="B123" s="20"/>
      <c r="C123" s="19"/>
      <c r="D123" s="141" t="s">
        <v>148</v>
      </c>
      <c r="E123" s="19"/>
      <c r="F123" s="142" t="s">
        <v>171</v>
      </c>
      <c r="G123" s="19"/>
      <c r="H123" s="19"/>
      <c r="I123" s="139"/>
      <c r="J123" s="19"/>
      <c r="K123" s="19"/>
      <c r="L123" s="20"/>
      <c r="M123" s="140"/>
      <c r="N123" s="19"/>
      <c r="O123" s="19"/>
      <c r="P123" s="19"/>
      <c r="Q123" s="19"/>
      <c r="R123" s="19"/>
      <c r="S123" s="19"/>
      <c r="T123" s="41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7" t="s">
        <v>148</v>
      </c>
      <c r="AU123" s="7" t="s">
        <v>81</v>
      </c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</row>
    <row r="124" spans="1:65" s="158" customFormat="1">
      <c r="A124" s="150"/>
      <c r="B124" s="151"/>
      <c r="C124" s="150"/>
      <c r="D124" s="137" t="s">
        <v>150</v>
      </c>
      <c r="E124" s="152"/>
      <c r="F124" s="153" t="s">
        <v>325</v>
      </c>
      <c r="G124" s="150"/>
      <c r="H124" s="154">
        <v>174.417</v>
      </c>
      <c r="I124" s="155"/>
      <c r="J124" s="150"/>
      <c r="K124" s="150"/>
      <c r="L124" s="151"/>
      <c r="M124" s="156"/>
      <c r="N124" s="150"/>
      <c r="O124" s="150"/>
      <c r="P124" s="150"/>
      <c r="Q124" s="150"/>
      <c r="R124" s="150"/>
      <c r="S124" s="150"/>
      <c r="T124" s="157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2" t="s">
        <v>150</v>
      </c>
      <c r="AU124" s="152" t="s">
        <v>81</v>
      </c>
      <c r="AV124" s="150" t="s">
        <v>81</v>
      </c>
      <c r="AW124" s="150" t="s">
        <v>33</v>
      </c>
      <c r="AX124" s="150" t="s">
        <v>71</v>
      </c>
      <c r="AY124" s="152" t="s">
        <v>138</v>
      </c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</row>
    <row r="125" spans="1:65" s="19" customFormat="1">
      <c r="A125" s="158"/>
      <c r="B125" s="159"/>
      <c r="C125" s="158"/>
      <c r="D125" s="137" t="s">
        <v>150</v>
      </c>
      <c r="E125" s="160"/>
      <c r="F125" s="161" t="s">
        <v>154</v>
      </c>
      <c r="G125" s="158"/>
      <c r="H125" s="162">
        <v>174.417</v>
      </c>
      <c r="I125" s="163"/>
      <c r="J125" s="158"/>
      <c r="K125" s="158"/>
      <c r="L125" s="159"/>
      <c r="M125" s="164"/>
      <c r="N125" s="158"/>
      <c r="O125" s="158"/>
      <c r="P125" s="158"/>
      <c r="Q125" s="158"/>
      <c r="R125" s="158"/>
      <c r="S125" s="158"/>
      <c r="T125" s="165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60" t="s">
        <v>150</v>
      </c>
      <c r="AU125" s="160" t="s">
        <v>81</v>
      </c>
      <c r="AV125" s="158" t="s">
        <v>145</v>
      </c>
      <c r="AW125" s="158" t="s">
        <v>33</v>
      </c>
      <c r="AX125" s="158" t="s">
        <v>79</v>
      </c>
      <c r="AY125" s="160" t="s">
        <v>138</v>
      </c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M125" s="158"/>
    </row>
    <row r="126" spans="1:65" s="19" customFormat="1" ht="16.5" customHeight="1">
      <c r="B126" s="123"/>
      <c r="C126" s="124" t="s">
        <v>163</v>
      </c>
      <c r="D126" s="124" t="s">
        <v>140</v>
      </c>
      <c r="E126" s="125" t="s">
        <v>174</v>
      </c>
      <c r="F126" s="126" t="s">
        <v>175</v>
      </c>
      <c r="G126" s="127" t="s">
        <v>176</v>
      </c>
      <c r="H126" s="128">
        <v>313.95100000000002</v>
      </c>
      <c r="I126" s="129"/>
      <c r="J126" s="130">
        <f>ROUND(I126*H126,2)</f>
        <v>0</v>
      </c>
      <c r="K126" s="126" t="s">
        <v>144</v>
      </c>
      <c r="L126" s="20"/>
      <c r="M126" s="131"/>
      <c r="N126" s="132" t="s">
        <v>42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145</v>
      </c>
      <c r="AT126" s="135" t="s">
        <v>140</v>
      </c>
      <c r="AU126" s="135" t="s">
        <v>81</v>
      </c>
      <c r="AY126" s="7" t="s">
        <v>138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7" t="s">
        <v>79</v>
      </c>
      <c r="BK126" s="136">
        <f>ROUND(I126*H126,2)</f>
        <v>0</v>
      </c>
      <c r="BL126" s="7" t="s">
        <v>145</v>
      </c>
      <c r="BM126" s="135" t="s">
        <v>8</v>
      </c>
    </row>
    <row r="127" spans="1:65" s="19" customFormat="1">
      <c r="B127" s="20"/>
      <c r="D127" s="137" t="s">
        <v>146</v>
      </c>
      <c r="F127" s="138" t="s">
        <v>178</v>
      </c>
      <c r="I127" s="139"/>
      <c r="L127" s="20"/>
      <c r="M127" s="140"/>
      <c r="T127" s="41"/>
      <c r="AT127" s="7" t="s">
        <v>146</v>
      </c>
      <c r="AU127" s="7" t="s">
        <v>81</v>
      </c>
    </row>
    <row r="128" spans="1:65" s="150" customFormat="1">
      <c r="A128" s="19"/>
      <c r="B128" s="20"/>
      <c r="C128" s="19"/>
      <c r="D128" s="141" t="s">
        <v>148</v>
      </c>
      <c r="E128" s="19"/>
      <c r="F128" s="142" t="s">
        <v>179</v>
      </c>
      <c r="G128" s="19"/>
      <c r="H128" s="19"/>
      <c r="I128" s="139"/>
      <c r="J128" s="19"/>
      <c r="K128" s="19"/>
      <c r="L128" s="20"/>
      <c r="M128" s="140"/>
      <c r="N128" s="19"/>
      <c r="O128" s="19"/>
      <c r="P128" s="19"/>
      <c r="Q128" s="19"/>
      <c r="R128" s="19"/>
      <c r="S128" s="19"/>
      <c r="T128" s="41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7" t="s">
        <v>148</v>
      </c>
      <c r="AU128" s="7" t="s">
        <v>81</v>
      </c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</row>
    <row r="129" spans="1:65" s="158" customFormat="1">
      <c r="A129" s="150"/>
      <c r="B129" s="151"/>
      <c r="C129" s="150"/>
      <c r="D129" s="137" t="s">
        <v>150</v>
      </c>
      <c r="E129" s="152"/>
      <c r="F129" s="153" t="s">
        <v>326</v>
      </c>
      <c r="G129" s="150"/>
      <c r="H129" s="154">
        <v>313.95100000000002</v>
      </c>
      <c r="I129" s="155"/>
      <c r="J129" s="150"/>
      <c r="K129" s="150"/>
      <c r="L129" s="151"/>
      <c r="M129" s="156"/>
      <c r="N129" s="150"/>
      <c r="O129" s="150"/>
      <c r="P129" s="150"/>
      <c r="Q129" s="150"/>
      <c r="R129" s="150"/>
      <c r="S129" s="150"/>
      <c r="T129" s="157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2" t="s">
        <v>150</v>
      </c>
      <c r="AU129" s="152" t="s">
        <v>81</v>
      </c>
      <c r="AV129" s="150" t="s">
        <v>81</v>
      </c>
      <c r="AW129" s="150" t="s">
        <v>33</v>
      </c>
      <c r="AX129" s="150" t="s">
        <v>71</v>
      </c>
      <c r="AY129" s="152" t="s">
        <v>138</v>
      </c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</row>
    <row r="130" spans="1:65" s="19" customFormat="1">
      <c r="A130" s="158"/>
      <c r="B130" s="159"/>
      <c r="C130" s="158"/>
      <c r="D130" s="137" t="s">
        <v>150</v>
      </c>
      <c r="E130" s="160"/>
      <c r="F130" s="161" t="s">
        <v>154</v>
      </c>
      <c r="G130" s="158"/>
      <c r="H130" s="162">
        <v>313.95100000000002</v>
      </c>
      <c r="I130" s="163"/>
      <c r="J130" s="158"/>
      <c r="K130" s="158"/>
      <c r="L130" s="159"/>
      <c r="M130" s="164"/>
      <c r="N130" s="158"/>
      <c r="O130" s="158"/>
      <c r="P130" s="158"/>
      <c r="Q130" s="158"/>
      <c r="R130" s="158"/>
      <c r="S130" s="158"/>
      <c r="T130" s="165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60" t="s">
        <v>150</v>
      </c>
      <c r="AU130" s="160" t="s">
        <v>81</v>
      </c>
      <c r="AV130" s="158" t="s">
        <v>145</v>
      </c>
      <c r="AW130" s="158" t="s">
        <v>33</v>
      </c>
      <c r="AX130" s="158" t="s">
        <v>79</v>
      </c>
      <c r="AY130" s="160" t="s">
        <v>138</v>
      </c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</row>
    <row r="131" spans="1:65" s="19" customFormat="1" ht="21.75" customHeight="1">
      <c r="B131" s="123"/>
      <c r="C131" s="124" t="s">
        <v>188</v>
      </c>
      <c r="D131" s="124" t="s">
        <v>140</v>
      </c>
      <c r="E131" s="125" t="s">
        <v>327</v>
      </c>
      <c r="F131" s="126" t="s">
        <v>328</v>
      </c>
      <c r="G131" s="127" t="s">
        <v>225</v>
      </c>
      <c r="H131" s="128">
        <v>195.77</v>
      </c>
      <c r="I131" s="129"/>
      <c r="J131" s="130">
        <f>ROUND(I131*H131,2)</f>
        <v>0</v>
      </c>
      <c r="K131" s="126" t="s">
        <v>144</v>
      </c>
      <c r="L131" s="20"/>
      <c r="M131" s="131"/>
      <c r="N131" s="132" t="s">
        <v>42</v>
      </c>
      <c r="P131" s="133">
        <f>O131*H131</f>
        <v>0</v>
      </c>
      <c r="Q131" s="133">
        <v>0</v>
      </c>
      <c r="R131" s="133">
        <f>Q131*H131</f>
        <v>0</v>
      </c>
      <c r="S131" s="133">
        <v>0</v>
      </c>
      <c r="T131" s="134">
        <f>S131*H131</f>
        <v>0</v>
      </c>
      <c r="AR131" s="135" t="s">
        <v>145</v>
      </c>
      <c r="AT131" s="135" t="s">
        <v>140</v>
      </c>
      <c r="AU131" s="135" t="s">
        <v>81</v>
      </c>
      <c r="AY131" s="7" t="s">
        <v>138</v>
      </c>
      <c r="BE131" s="136">
        <f>IF(N131="základní",J131,0)</f>
        <v>0</v>
      </c>
      <c r="BF131" s="136">
        <f>IF(N131="snížená",J131,0)</f>
        <v>0</v>
      </c>
      <c r="BG131" s="136">
        <f>IF(N131="zákl. přenesená",J131,0)</f>
        <v>0</v>
      </c>
      <c r="BH131" s="136">
        <f>IF(N131="sníž. přenesená",J131,0)</f>
        <v>0</v>
      </c>
      <c r="BI131" s="136">
        <f>IF(N131="nulová",J131,0)</f>
        <v>0</v>
      </c>
      <c r="BJ131" s="7" t="s">
        <v>79</v>
      </c>
      <c r="BK131" s="136">
        <f>ROUND(I131*H131,2)</f>
        <v>0</v>
      </c>
      <c r="BL131" s="7" t="s">
        <v>145</v>
      </c>
      <c r="BM131" s="135" t="s">
        <v>191</v>
      </c>
    </row>
    <row r="132" spans="1:65" s="19" customFormat="1" ht="19.2">
      <c r="B132" s="20"/>
      <c r="D132" s="137" t="s">
        <v>146</v>
      </c>
      <c r="F132" s="138" t="s">
        <v>329</v>
      </c>
      <c r="I132" s="139"/>
      <c r="L132" s="20"/>
      <c r="M132" s="140"/>
      <c r="T132" s="41"/>
      <c r="AT132" s="7" t="s">
        <v>146</v>
      </c>
      <c r="AU132" s="7" t="s">
        <v>81</v>
      </c>
    </row>
    <row r="133" spans="1:65" s="19" customFormat="1">
      <c r="B133" s="20"/>
      <c r="D133" s="141" t="s">
        <v>148</v>
      </c>
      <c r="F133" s="142" t="s">
        <v>330</v>
      </c>
      <c r="I133" s="139"/>
      <c r="L133" s="20"/>
      <c r="M133" s="140"/>
      <c r="T133" s="41"/>
      <c r="AT133" s="7" t="s">
        <v>148</v>
      </c>
      <c r="AU133" s="7" t="s">
        <v>81</v>
      </c>
    </row>
    <row r="134" spans="1:65" s="19" customFormat="1" ht="16.5" customHeight="1">
      <c r="B134" s="123"/>
      <c r="C134" s="124" t="s">
        <v>169</v>
      </c>
      <c r="D134" s="124" t="s">
        <v>140</v>
      </c>
      <c r="E134" s="125" t="s">
        <v>331</v>
      </c>
      <c r="F134" s="126" t="s">
        <v>332</v>
      </c>
      <c r="G134" s="127" t="s">
        <v>225</v>
      </c>
      <c r="H134" s="128">
        <v>515.77</v>
      </c>
      <c r="I134" s="129"/>
      <c r="J134" s="130">
        <f>ROUND(I134*H134,2)</f>
        <v>0</v>
      </c>
      <c r="K134" s="126" t="s">
        <v>144</v>
      </c>
      <c r="L134" s="20"/>
      <c r="M134" s="131"/>
      <c r="N134" s="132" t="s">
        <v>42</v>
      </c>
      <c r="P134" s="133">
        <f>O134*H134</f>
        <v>0</v>
      </c>
      <c r="Q134" s="133">
        <v>0</v>
      </c>
      <c r="R134" s="133">
        <f>Q134*H134</f>
        <v>0</v>
      </c>
      <c r="S134" s="133">
        <v>0</v>
      </c>
      <c r="T134" s="134">
        <f>S134*H134</f>
        <v>0</v>
      </c>
      <c r="AR134" s="135" t="s">
        <v>145</v>
      </c>
      <c r="AT134" s="135" t="s">
        <v>140</v>
      </c>
      <c r="AU134" s="135" t="s">
        <v>81</v>
      </c>
      <c r="AY134" s="7" t="s">
        <v>138</v>
      </c>
      <c r="BE134" s="136">
        <f>IF(N134="základní",J134,0)</f>
        <v>0</v>
      </c>
      <c r="BF134" s="136">
        <f>IF(N134="snížená",J134,0)</f>
        <v>0</v>
      </c>
      <c r="BG134" s="136">
        <f>IF(N134="zákl. přenesená",J134,0)</f>
        <v>0</v>
      </c>
      <c r="BH134" s="136">
        <f>IF(N134="sníž. přenesená",J134,0)</f>
        <v>0</v>
      </c>
      <c r="BI134" s="136">
        <f>IF(N134="nulová",J134,0)</f>
        <v>0</v>
      </c>
      <c r="BJ134" s="7" t="s">
        <v>79</v>
      </c>
      <c r="BK134" s="136">
        <f>ROUND(I134*H134,2)</f>
        <v>0</v>
      </c>
      <c r="BL134" s="7" t="s">
        <v>145</v>
      </c>
      <c r="BM134" s="135" t="s">
        <v>200</v>
      </c>
    </row>
    <row r="135" spans="1:65" s="19" customFormat="1">
      <c r="B135" s="20"/>
      <c r="D135" s="137" t="s">
        <v>146</v>
      </c>
      <c r="F135" s="138" t="s">
        <v>333</v>
      </c>
      <c r="I135" s="139"/>
      <c r="L135" s="20"/>
      <c r="M135" s="140"/>
      <c r="T135" s="41"/>
      <c r="AT135" s="7" t="s">
        <v>146</v>
      </c>
      <c r="AU135" s="7" t="s">
        <v>81</v>
      </c>
    </row>
    <row r="136" spans="1:65" s="143" customFormat="1">
      <c r="A136" s="19"/>
      <c r="B136" s="20"/>
      <c r="C136" s="19"/>
      <c r="D136" s="141" t="s">
        <v>148</v>
      </c>
      <c r="E136" s="19"/>
      <c r="F136" s="142" t="s">
        <v>334</v>
      </c>
      <c r="G136" s="19"/>
      <c r="H136" s="19"/>
      <c r="I136" s="139"/>
      <c r="J136" s="19"/>
      <c r="K136" s="19"/>
      <c r="L136" s="20"/>
      <c r="M136" s="140"/>
      <c r="N136" s="19"/>
      <c r="O136" s="19"/>
      <c r="P136" s="19"/>
      <c r="Q136" s="19"/>
      <c r="R136" s="19"/>
      <c r="S136" s="19"/>
      <c r="T136" s="41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7" t="s">
        <v>148</v>
      </c>
      <c r="AU136" s="7" t="s">
        <v>81</v>
      </c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</row>
    <row r="137" spans="1:65" s="143" customFormat="1">
      <c r="B137" s="144"/>
      <c r="D137" s="137" t="s">
        <v>150</v>
      </c>
      <c r="E137" s="145"/>
      <c r="F137" s="146" t="s">
        <v>309</v>
      </c>
      <c r="H137" s="145"/>
      <c r="I137" s="147"/>
      <c r="L137" s="144"/>
      <c r="M137" s="148"/>
      <c r="T137" s="149"/>
      <c r="AT137" s="145" t="s">
        <v>150</v>
      </c>
      <c r="AU137" s="145" t="s">
        <v>81</v>
      </c>
      <c r="AV137" s="143" t="s">
        <v>79</v>
      </c>
      <c r="AW137" s="143" t="s">
        <v>33</v>
      </c>
      <c r="AX137" s="143" t="s">
        <v>71</v>
      </c>
      <c r="AY137" s="145" t="s">
        <v>138</v>
      </c>
    </row>
    <row r="138" spans="1:65" s="150" customFormat="1">
      <c r="A138" s="143"/>
      <c r="B138" s="144"/>
      <c r="C138" s="143"/>
      <c r="D138" s="137" t="s">
        <v>150</v>
      </c>
      <c r="E138" s="145"/>
      <c r="F138" s="146" t="s">
        <v>310</v>
      </c>
      <c r="G138" s="143"/>
      <c r="H138" s="145"/>
      <c r="I138" s="147"/>
      <c r="J138" s="143"/>
      <c r="K138" s="143"/>
      <c r="L138" s="144"/>
      <c r="M138" s="148"/>
      <c r="N138" s="143"/>
      <c r="O138" s="143"/>
      <c r="P138" s="143"/>
      <c r="Q138" s="143"/>
      <c r="R138" s="143"/>
      <c r="S138" s="143"/>
      <c r="T138" s="149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5" t="s">
        <v>150</v>
      </c>
      <c r="AU138" s="145" t="s">
        <v>81</v>
      </c>
      <c r="AV138" s="143" t="s">
        <v>79</v>
      </c>
      <c r="AW138" s="143" t="s">
        <v>33</v>
      </c>
      <c r="AX138" s="143" t="s">
        <v>71</v>
      </c>
      <c r="AY138" s="145" t="s">
        <v>138</v>
      </c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</row>
    <row r="139" spans="1:65" s="150" customFormat="1">
      <c r="B139" s="151"/>
      <c r="D139" s="137" t="s">
        <v>150</v>
      </c>
      <c r="E139" s="152"/>
      <c r="F139" s="153" t="s">
        <v>311</v>
      </c>
      <c r="H139" s="154">
        <v>351.73</v>
      </c>
      <c r="I139" s="155"/>
      <c r="L139" s="151"/>
      <c r="M139" s="156"/>
      <c r="T139" s="157"/>
      <c r="AT139" s="152" t="s">
        <v>150</v>
      </c>
      <c r="AU139" s="152" t="s">
        <v>81</v>
      </c>
      <c r="AV139" s="150" t="s">
        <v>81</v>
      </c>
      <c r="AW139" s="150" t="s">
        <v>33</v>
      </c>
      <c r="AX139" s="150" t="s">
        <v>71</v>
      </c>
      <c r="AY139" s="152" t="s">
        <v>138</v>
      </c>
    </row>
    <row r="140" spans="1:65" s="150" customFormat="1">
      <c r="B140" s="151"/>
      <c r="D140" s="137" t="s">
        <v>150</v>
      </c>
      <c r="E140" s="152"/>
      <c r="F140" s="153" t="s">
        <v>312</v>
      </c>
      <c r="H140" s="154">
        <v>107.61</v>
      </c>
      <c r="I140" s="155"/>
      <c r="L140" s="151"/>
      <c r="M140" s="156"/>
      <c r="T140" s="157"/>
      <c r="AT140" s="152" t="s">
        <v>150</v>
      </c>
      <c r="AU140" s="152" t="s">
        <v>81</v>
      </c>
      <c r="AV140" s="150" t="s">
        <v>81</v>
      </c>
      <c r="AW140" s="150" t="s">
        <v>33</v>
      </c>
      <c r="AX140" s="150" t="s">
        <v>71</v>
      </c>
      <c r="AY140" s="152" t="s">
        <v>138</v>
      </c>
    </row>
    <row r="141" spans="1:65" s="158" customFormat="1">
      <c r="A141" s="150"/>
      <c r="B141" s="151"/>
      <c r="C141" s="150"/>
      <c r="D141" s="137" t="s">
        <v>150</v>
      </c>
      <c r="E141" s="152"/>
      <c r="F141" s="153" t="s">
        <v>313</v>
      </c>
      <c r="G141" s="150"/>
      <c r="H141" s="154">
        <v>56.43</v>
      </c>
      <c r="I141" s="155"/>
      <c r="J141" s="150"/>
      <c r="K141" s="150"/>
      <c r="L141" s="151"/>
      <c r="M141" s="156"/>
      <c r="N141" s="150"/>
      <c r="O141" s="150"/>
      <c r="P141" s="150"/>
      <c r="Q141" s="150"/>
      <c r="R141" s="150"/>
      <c r="S141" s="150"/>
      <c r="T141" s="157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2" t="s">
        <v>150</v>
      </c>
      <c r="AU141" s="152" t="s">
        <v>81</v>
      </c>
      <c r="AV141" s="150" t="s">
        <v>81</v>
      </c>
      <c r="AW141" s="150" t="s">
        <v>33</v>
      </c>
      <c r="AX141" s="150" t="s">
        <v>71</v>
      </c>
      <c r="AY141" s="152" t="s">
        <v>138</v>
      </c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</row>
    <row r="142" spans="1:65" s="110" customFormat="1">
      <c r="A142" s="158"/>
      <c r="B142" s="159"/>
      <c r="C142" s="158"/>
      <c r="D142" s="137" t="s">
        <v>150</v>
      </c>
      <c r="E142" s="160"/>
      <c r="F142" s="161" t="s">
        <v>154</v>
      </c>
      <c r="G142" s="158"/>
      <c r="H142" s="162">
        <v>515.77</v>
      </c>
      <c r="I142" s="163"/>
      <c r="J142" s="158"/>
      <c r="K142" s="158"/>
      <c r="L142" s="159"/>
      <c r="M142" s="164"/>
      <c r="N142" s="158"/>
      <c r="O142" s="158"/>
      <c r="P142" s="158"/>
      <c r="Q142" s="158"/>
      <c r="R142" s="158"/>
      <c r="S142" s="158"/>
      <c r="T142" s="165"/>
      <c r="U142" s="158"/>
      <c r="V142" s="158"/>
      <c r="W142" s="158"/>
      <c r="X142" s="158"/>
      <c r="Y142" s="158"/>
      <c r="Z142" s="158"/>
      <c r="AA142" s="158"/>
      <c r="AB142" s="158"/>
      <c r="AC142" s="158"/>
      <c r="AD142" s="158"/>
      <c r="AE142" s="158"/>
      <c r="AF142" s="158"/>
      <c r="AG142" s="158"/>
      <c r="AH142" s="158"/>
      <c r="AI142" s="158"/>
      <c r="AJ142" s="158"/>
      <c r="AK142" s="158"/>
      <c r="AL142" s="158"/>
      <c r="AM142" s="158"/>
      <c r="AN142" s="158"/>
      <c r="AO142" s="158"/>
      <c r="AP142" s="158"/>
      <c r="AQ142" s="158"/>
      <c r="AR142" s="158"/>
      <c r="AS142" s="158"/>
      <c r="AT142" s="160" t="s">
        <v>150</v>
      </c>
      <c r="AU142" s="160" t="s">
        <v>81</v>
      </c>
      <c r="AV142" s="158" t="s">
        <v>145</v>
      </c>
      <c r="AW142" s="158" t="s">
        <v>33</v>
      </c>
      <c r="AX142" s="158" t="s">
        <v>79</v>
      </c>
      <c r="AY142" s="160" t="s">
        <v>138</v>
      </c>
      <c r="AZ142" s="158"/>
      <c r="BA142" s="158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</row>
    <row r="143" spans="1:65" s="110" customFormat="1" ht="22.95" customHeight="1">
      <c r="B143" s="111"/>
      <c r="D143" s="112" t="s">
        <v>70</v>
      </c>
      <c r="E143" s="121" t="s">
        <v>173</v>
      </c>
      <c r="F143" s="121" t="s">
        <v>335</v>
      </c>
      <c r="I143" s="114"/>
      <c r="J143" s="122">
        <f>BK143</f>
        <v>0</v>
      </c>
      <c r="L143" s="111"/>
      <c r="M143" s="116"/>
      <c r="P143" s="117">
        <v>0</v>
      </c>
      <c r="R143" s="117">
        <v>0</v>
      </c>
      <c r="T143" s="118">
        <v>0</v>
      </c>
      <c r="AR143" s="112" t="s">
        <v>79</v>
      </c>
      <c r="AT143" s="119" t="s">
        <v>70</v>
      </c>
      <c r="AU143" s="119" t="s">
        <v>79</v>
      </c>
      <c r="AY143" s="112" t="s">
        <v>138</v>
      </c>
      <c r="BK143" s="120">
        <v>0</v>
      </c>
    </row>
    <row r="144" spans="1:65" s="19" customFormat="1" ht="22.95" customHeight="1">
      <c r="A144" s="110"/>
      <c r="B144" s="111"/>
      <c r="C144" s="110"/>
      <c r="D144" s="112" t="s">
        <v>70</v>
      </c>
      <c r="E144" s="121" t="s">
        <v>336</v>
      </c>
      <c r="F144" s="121" t="s">
        <v>337</v>
      </c>
      <c r="G144" s="110"/>
      <c r="H144" s="110"/>
      <c r="I144" s="114"/>
      <c r="J144" s="122">
        <f>BK144</f>
        <v>0</v>
      </c>
      <c r="K144" s="110"/>
      <c r="L144" s="111"/>
      <c r="M144" s="116"/>
      <c r="N144" s="110"/>
      <c r="O144" s="110"/>
      <c r="P144" s="117">
        <f>SUM(P145:P158)</f>
        <v>0</v>
      </c>
      <c r="Q144" s="110"/>
      <c r="R144" s="117">
        <f>SUM(R145:R158)</f>
        <v>157.70518010000004</v>
      </c>
      <c r="S144" s="110"/>
      <c r="T144" s="118">
        <f>SUM(T145:T158)</f>
        <v>0</v>
      </c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2" t="s">
        <v>79</v>
      </c>
      <c r="AS144" s="110"/>
      <c r="AT144" s="119" t="s">
        <v>70</v>
      </c>
      <c r="AU144" s="119" t="s">
        <v>79</v>
      </c>
      <c r="AV144" s="110"/>
      <c r="AW144" s="110"/>
      <c r="AX144" s="110"/>
      <c r="AY144" s="112" t="s">
        <v>138</v>
      </c>
      <c r="AZ144" s="110"/>
      <c r="BA144" s="110"/>
      <c r="BB144" s="110"/>
      <c r="BC144" s="110"/>
      <c r="BD144" s="110"/>
      <c r="BE144" s="110"/>
      <c r="BF144" s="110"/>
      <c r="BG144" s="110"/>
      <c r="BH144" s="110"/>
      <c r="BI144" s="110"/>
      <c r="BJ144" s="110"/>
      <c r="BK144" s="120">
        <f>SUM(BK145:BK158)</f>
        <v>0</v>
      </c>
      <c r="BL144" s="110"/>
      <c r="BM144" s="110"/>
    </row>
    <row r="145" spans="1:65" s="19" customFormat="1" ht="21.75" customHeight="1">
      <c r="B145" s="123"/>
      <c r="C145" s="124" t="s">
        <v>195</v>
      </c>
      <c r="D145" s="124" t="s">
        <v>140</v>
      </c>
      <c r="E145" s="125" t="s">
        <v>338</v>
      </c>
      <c r="F145" s="126" t="s">
        <v>339</v>
      </c>
      <c r="G145" s="127" t="s">
        <v>225</v>
      </c>
      <c r="H145" s="128">
        <v>351.73</v>
      </c>
      <c r="I145" s="129"/>
      <c r="J145" s="130">
        <f>ROUND(I145*H145,2)</f>
        <v>0</v>
      </c>
      <c r="K145" s="126" t="s">
        <v>144</v>
      </c>
      <c r="L145" s="20"/>
      <c r="M145" s="131"/>
      <c r="N145" s="132" t="s">
        <v>42</v>
      </c>
      <c r="P145" s="133">
        <f>O145*H145</f>
        <v>0</v>
      </c>
      <c r="Q145" s="133">
        <v>0.105</v>
      </c>
      <c r="R145" s="133">
        <f>Q145*H145</f>
        <v>36.931649999999998</v>
      </c>
      <c r="S145" s="133">
        <v>0</v>
      </c>
      <c r="T145" s="134">
        <f>S145*H145</f>
        <v>0</v>
      </c>
      <c r="AR145" s="135" t="s">
        <v>145</v>
      </c>
      <c r="AT145" s="135" t="s">
        <v>140</v>
      </c>
      <c r="AU145" s="135" t="s">
        <v>81</v>
      </c>
      <c r="AY145" s="7" t="s">
        <v>138</v>
      </c>
      <c r="BE145" s="136">
        <f>IF(N145="základní",J145,0)</f>
        <v>0</v>
      </c>
      <c r="BF145" s="136">
        <f>IF(N145="snížená",J145,0)</f>
        <v>0</v>
      </c>
      <c r="BG145" s="136">
        <f>IF(N145="zákl. přenesená",J145,0)</f>
        <v>0</v>
      </c>
      <c r="BH145" s="136">
        <f>IF(N145="sníž. přenesená",J145,0)</f>
        <v>0</v>
      </c>
      <c r="BI145" s="136">
        <f>IF(N145="nulová",J145,0)</f>
        <v>0</v>
      </c>
      <c r="BJ145" s="7" t="s">
        <v>79</v>
      </c>
      <c r="BK145" s="136">
        <f>ROUND(I145*H145,2)</f>
        <v>0</v>
      </c>
      <c r="BL145" s="7" t="s">
        <v>145</v>
      </c>
      <c r="BM145" s="135" t="s">
        <v>208</v>
      </c>
    </row>
    <row r="146" spans="1:65" s="19" customFormat="1" ht="19.2">
      <c r="B146" s="20"/>
      <c r="D146" s="137" t="s">
        <v>146</v>
      </c>
      <c r="F146" s="138" t="s">
        <v>340</v>
      </c>
      <c r="I146" s="139"/>
      <c r="L146" s="20"/>
      <c r="M146" s="140"/>
      <c r="T146" s="41"/>
      <c r="AT146" s="7" t="s">
        <v>146</v>
      </c>
      <c r="AU146" s="7" t="s">
        <v>81</v>
      </c>
    </row>
    <row r="147" spans="1:65" s="143" customFormat="1">
      <c r="A147" s="19"/>
      <c r="B147" s="20"/>
      <c r="C147" s="19"/>
      <c r="D147" s="141" t="s">
        <v>148</v>
      </c>
      <c r="E147" s="19"/>
      <c r="F147" s="142" t="s">
        <v>341</v>
      </c>
      <c r="G147" s="19"/>
      <c r="H147" s="19"/>
      <c r="I147" s="139"/>
      <c r="J147" s="19"/>
      <c r="K147" s="19"/>
      <c r="L147" s="20"/>
      <c r="M147" s="140"/>
      <c r="N147" s="19"/>
      <c r="O147" s="19"/>
      <c r="P147" s="19"/>
      <c r="Q147" s="19"/>
      <c r="R147" s="19"/>
      <c r="S147" s="19"/>
      <c r="T147" s="41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7" t="s">
        <v>148</v>
      </c>
      <c r="AU147" s="7" t="s">
        <v>81</v>
      </c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</row>
    <row r="148" spans="1:65" s="150" customFormat="1">
      <c r="A148" s="143"/>
      <c r="B148" s="144"/>
      <c r="C148" s="143"/>
      <c r="D148" s="137" t="s">
        <v>150</v>
      </c>
      <c r="E148" s="145"/>
      <c r="F148" s="146" t="s">
        <v>342</v>
      </c>
      <c r="G148" s="143"/>
      <c r="H148" s="145"/>
      <c r="I148" s="147"/>
      <c r="J148" s="143"/>
      <c r="K148" s="143"/>
      <c r="L148" s="144"/>
      <c r="M148" s="148"/>
      <c r="N148" s="143"/>
      <c r="O148" s="143"/>
      <c r="P148" s="143"/>
      <c r="Q148" s="143"/>
      <c r="R148" s="143"/>
      <c r="S148" s="143"/>
      <c r="T148" s="149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5" t="s">
        <v>150</v>
      </c>
      <c r="AU148" s="145" t="s">
        <v>81</v>
      </c>
      <c r="AV148" s="143" t="s">
        <v>79</v>
      </c>
      <c r="AW148" s="143" t="s">
        <v>33</v>
      </c>
      <c r="AX148" s="143" t="s">
        <v>71</v>
      </c>
      <c r="AY148" s="145" t="s">
        <v>138</v>
      </c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</row>
    <row r="149" spans="1:65" s="158" customFormat="1">
      <c r="A149" s="150"/>
      <c r="B149" s="151"/>
      <c r="C149" s="150"/>
      <c r="D149" s="137" t="s">
        <v>150</v>
      </c>
      <c r="E149" s="152"/>
      <c r="F149" s="153" t="s">
        <v>343</v>
      </c>
      <c r="G149" s="150"/>
      <c r="H149" s="154">
        <v>351.73</v>
      </c>
      <c r="I149" s="155"/>
      <c r="J149" s="150"/>
      <c r="K149" s="150"/>
      <c r="L149" s="151"/>
      <c r="M149" s="156"/>
      <c r="N149" s="150"/>
      <c r="O149" s="150"/>
      <c r="P149" s="150"/>
      <c r="Q149" s="150"/>
      <c r="R149" s="150"/>
      <c r="S149" s="150"/>
      <c r="T149" s="157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2" t="s">
        <v>150</v>
      </c>
      <c r="AU149" s="152" t="s">
        <v>81</v>
      </c>
      <c r="AV149" s="150" t="s">
        <v>81</v>
      </c>
      <c r="AW149" s="150" t="s">
        <v>33</v>
      </c>
      <c r="AX149" s="150" t="s">
        <v>71</v>
      </c>
      <c r="AY149" s="152" t="s">
        <v>138</v>
      </c>
      <c r="AZ149" s="150"/>
      <c r="BA149" s="150"/>
      <c r="BB149" s="150"/>
      <c r="BC149" s="150"/>
      <c r="BD149" s="150"/>
      <c r="BE149" s="150"/>
      <c r="BF149" s="150"/>
      <c r="BG149" s="150"/>
      <c r="BH149" s="150"/>
      <c r="BI149" s="150"/>
      <c r="BJ149" s="150"/>
      <c r="BK149" s="150"/>
      <c r="BL149" s="150"/>
      <c r="BM149" s="150"/>
    </row>
    <row r="150" spans="1:65" s="19" customFormat="1">
      <c r="A150" s="158"/>
      <c r="B150" s="159"/>
      <c r="C150" s="158"/>
      <c r="D150" s="137" t="s">
        <v>150</v>
      </c>
      <c r="E150" s="160"/>
      <c r="F150" s="161" t="s">
        <v>154</v>
      </c>
      <c r="G150" s="158"/>
      <c r="H150" s="162">
        <v>351.73</v>
      </c>
      <c r="I150" s="163"/>
      <c r="J150" s="158"/>
      <c r="K150" s="158"/>
      <c r="L150" s="159"/>
      <c r="M150" s="164"/>
      <c r="N150" s="158"/>
      <c r="O150" s="158"/>
      <c r="P150" s="158"/>
      <c r="Q150" s="158"/>
      <c r="R150" s="158"/>
      <c r="S150" s="158"/>
      <c r="T150" s="165"/>
      <c r="U150" s="158"/>
      <c r="V150" s="158"/>
      <c r="W150" s="158"/>
      <c r="X150" s="158"/>
      <c r="Y150" s="158"/>
      <c r="Z150" s="158"/>
      <c r="AA150" s="158"/>
      <c r="AB150" s="158"/>
      <c r="AC150" s="158"/>
      <c r="AD150" s="158"/>
      <c r="AE150" s="158"/>
      <c r="AF150" s="158"/>
      <c r="AG150" s="158"/>
      <c r="AH150" s="158"/>
      <c r="AI150" s="158"/>
      <c r="AJ150" s="158"/>
      <c r="AK150" s="158"/>
      <c r="AL150" s="158"/>
      <c r="AM150" s="158"/>
      <c r="AN150" s="158"/>
      <c r="AO150" s="158"/>
      <c r="AP150" s="158"/>
      <c r="AQ150" s="158"/>
      <c r="AR150" s="158"/>
      <c r="AS150" s="158"/>
      <c r="AT150" s="160" t="s">
        <v>150</v>
      </c>
      <c r="AU150" s="160" t="s">
        <v>81</v>
      </c>
      <c r="AV150" s="158" t="s">
        <v>145</v>
      </c>
      <c r="AW150" s="158" t="s">
        <v>33</v>
      </c>
      <c r="AX150" s="158" t="s">
        <v>79</v>
      </c>
      <c r="AY150" s="160" t="s">
        <v>138</v>
      </c>
      <c r="AZ150" s="158"/>
      <c r="BA150" s="158"/>
      <c r="BB150" s="158"/>
      <c r="BC150" s="158"/>
      <c r="BD150" s="158"/>
      <c r="BE150" s="158"/>
      <c r="BF150" s="158"/>
      <c r="BG150" s="158"/>
      <c r="BH150" s="158"/>
      <c r="BI150" s="158"/>
      <c r="BJ150" s="158"/>
      <c r="BK150" s="158"/>
      <c r="BL150" s="158"/>
      <c r="BM150" s="158"/>
    </row>
    <row r="151" spans="1:65" s="19" customFormat="1" ht="21.75" customHeight="1">
      <c r="B151" s="123"/>
      <c r="C151" s="124" t="s">
        <v>177</v>
      </c>
      <c r="D151" s="124" t="s">
        <v>140</v>
      </c>
      <c r="E151" s="125" t="s">
        <v>344</v>
      </c>
      <c r="F151" s="126" t="s">
        <v>345</v>
      </c>
      <c r="G151" s="127" t="s">
        <v>225</v>
      </c>
      <c r="H151" s="128">
        <v>351.73</v>
      </c>
      <c r="I151" s="129"/>
      <c r="J151" s="130">
        <f>ROUND(I151*H151,2)</f>
        <v>0</v>
      </c>
      <c r="K151" s="126" t="s">
        <v>144</v>
      </c>
      <c r="L151" s="20"/>
      <c r="M151" s="131"/>
      <c r="N151" s="132" t="s">
        <v>42</v>
      </c>
      <c r="P151" s="133">
        <f>O151*H151</f>
        <v>0</v>
      </c>
      <c r="Q151" s="133">
        <v>0.29160000000000003</v>
      </c>
      <c r="R151" s="133">
        <f>Q151*H151</f>
        <v>102.56446800000002</v>
      </c>
      <c r="S151" s="133">
        <v>0</v>
      </c>
      <c r="T151" s="134">
        <f>S151*H151</f>
        <v>0</v>
      </c>
      <c r="AR151" s="135" t="s">
        <v>145</v>
      </c>
      <c r="AT151" s="135" t="s">
        <v>140</v>
      </c>
      <c r="AU151" s="135" t="s">
        <v>81</v>
      </c>
      <c r="AY151" s="7" t="s">
        <v>138</v>
      </c>
      <c r="BE151" s="136">
        <f>IF(N151="základní",J151,0)</f>
        <v>0</v>
      </c>
      <c r="BF151" s="136">
        <f>IF(N151="snížená",J151,0)</f>
        <v>0</v>
      </c>
      <c r="BG151" s="136">
        <f>IF(N151="zákl. přenesená",J151,0)</f>
        <v>0</v>
      </c>
      <c r="BH151" s="136">
        <f>IF(N151="sníž. přenesená",J151,0)</f>
        <v>0</v>
      </c>
      <c r="BI151" s="136">
        <f>IF(N151="nulová",J151,0)</f>
        <v>0</v>
      </c>
      <c r="BJ151" s="7" t="s">
        <v>79</v>
      </c>
      <c r="BK151" s="136">
        <f>ROUND(I151*H151,2)</f>
        <v>0</v>
      </c>
      <c r="BL151" s="7" t="s">
        <v>145</v>
      </c>
      <c r="BM151" s="135" t="s">
        <v>216</v>
      </c>
    </row>
    <row r="152" spans="1:65" s="19" customFormat="1" ht="19.2">
      <c r="B152" s="20"/>
      <c r="D152" s="137" t="s">
        <v>146</v>
      </c>
      <c r="F152" s="138" t="s">
        <v>346</v>
      </c>
      <c r="I152" s="139"/>
      <c r="L152" s="20"/>
      <c r="M152" s="140"/>
      <c r="T152" s="41"/>
      <c r="AT152" s="7" t="s">
        <v>146</v>
      </c>
      <c r="AU152" s="7" t="s">
        <v>81</v>
      </c>
    </row>
    <row r="153" spans="1:65" s="19" customFormat="1">
      <c r="B153" s="20"/>
      <c r="D153" s="141" t="s">
        <v>148</v>
      </c>
      <c r="F153" s="142" t="s">
        <v>347</v>
      </c>
      <c r="I153" s="139"/>
      <c r="L153" s="20"/>
      <c r="M153" s="140"/>
      <c r="T153" s="41"/>
      <c r="AT153" s="7" t="s">
        <v>148</v>
      </c>
      <c r="AU153" s="7" t="s">
        <v>81</v>
      </c>
    </row>
    <row r="154" spans="1:65" s="19" customFormat="1" ht="33" customHeight="1">
      <c r="B154" s="123"/>
      <c r="C154" s="124" t="s">
        <v>213</v>
      </c>
      <c r="D154" s="124" t="s">
        <v>140</v>
      </c>
      <c r="E154" s="125" t="s">
        <v>348</v>
      </c>
      <c r="F154" s="126" t="s">
        <v>349</v>
      </c>
      <c r="G154" s="127" t="s">
        <v>225</v>
      </c>
      <c r="H154" s="128">
        <v>351.73</v>
      </c>
      <c r="I154" s="129"/>
      <c r="J154" s="130">
        <f>ROUND(I154*H154,2)</f>
        <v>0</v>
      </c>
      <c r="K154" s="126"/>
      <c r="L154" s="20"/>
      <c r="M154" s="131"/>
      <c r="N154" s="132" t="s">
        <v>42</v>
      </c>
      <c r="P154" s="133">
        <f>O154*H154</f>
        <v>0</v>
      </c>
      <c r="Q154" s="133">
        <v>0</v>
      </c>
      <c r="R154" s="133">
        <f>Q154*H154</f>
        <v>0</v>
      </c>
      <c r="S154" s="133">
        <v>0</v>
      </c>
      <c r="T154" s="134">
        <f>S154*H154</f>
        <v>0</v>
      </c>
      <c r="AR154" s="135" t="s">
        <v>145</v>
      </c>
      <c r="AT154" s="135" t="s">
        <v>140</v>
      </c>
      <c r="AU154" s="135" t="s">
        <v>81</v>
      </c>
      <c r="AY154" s="7" t="s">
        <v>138</v>
      </c>
      <c r="BE154" s="136">
        <f>IF(N154="základní",J154,0)</f>
        <v>0</v>
      </c>
      <c r="BF154" s="136">
        <f>IF(N154="snížená",J154,0)</f>
        <v>0</v>
      </c>
      <c r="BG154" s="136">
        <f>IF(N154="zákl. přenesená",J154,0)</f>
        <v>0</v>
      </c>
      <c r="BH154" s="136">
        <f>IF(N154="sníž. přenesená",J154,0)</f>
        <v>0</v>
      </c>
      <c r="BI154" s="136">
        <f>IF(N154="nulová",J154,0)</f>
        <v>0</v>
      </c>
      <c r="BJ154" s="7" t="s">
        <v>79</v>
      </c>
      <c r="BK154" s="136">
        <f>ROUND(I154*H154,2)</f>
        <v>0</v>
      </c>
      <c r="BL154" s="7" t="s">
        <v>145</v>
      </c>
      <c r="BM154" s="135" t="s">
        <v>226</v>
      </c>
    </row>
    <row r="155" spans="1:65" s="19" customFormat="1" ht="19.2">
      <c r="B155" s="20"/>
      <c r="D155" s="137" t="s">
        <v>146</v>
      </c>
      <c r="F155" s="138" t="s">
        <v>349</v>
      </c>
      <c r="I155" s="139"/>
      <c r="L155" s="20"/>
      <c r="M155" s="140"/>
      <c r="T155" s="41"/>
      <c r="AT155" s="7" t="s">
        <v>146</v>
      </c>
      <c r="AU155" s="7" t="s">
        <v>81</v>
      </c>
    </row>
    <row r="156" spans="1:65" s="19" customFormat="1" ht="16.5" customHeight="1">
      <c r="B156" s="123"/>
      <c r="C156" s="124" t="s">
        <v>8</v>
      </c>
      <c r="D156" s="124" t="s">
        <v>140</v>
      </c>
      <c r="E156" s="125" t="s">
        <v>350</v>
      </c>
      <c r="F156" s="126" t="s">
        <v>351</v>
      </c>
      <c r="G156" s="127" t="s">
        <v>225</v>
      </c>
      <c r="H156" s="128">
        <v>351.73</v>
      </c>
      <c r="I156" s="129"/>
      <c r="J156" s="130">
        <f>ROUND(I156*H156,2)</f>
        <v>0</v>
      </c>
      <c r="K156" s="126" t="s">
        <v>144</v>
      </c>
      <c r="L156" s="20"/>
      <c r="M156" s="131"/>
      <c r="N156" s="132" t="s">
        <v>42</v>
      </c>
      <c r="P156" s="133">
        <f>O156*H156</f>
        <v>0</v>
      </c>
      <c r="Q156" s="133">
        <v>5.1769999999999997E-2</v>
      </c>
      <c r="R156" s="133">
        <f>Q156*H156</f>
        <v>18.209062100000001</v>
      </c>
      <c r="S156" s="133">
        <v>0</v>
      </c>
      <c r="T156" s="134">
        <f>S156*H156</f>
        <v>0</v>
      </c>
      <c r="AR156" s="135" t="s">
        <v>145</v>
      </c>
      <c r="AT156" s="135" t="s">
        <v>140</v>
      </c>
      <c r="AU156" s="135" t="s">
        <v>81</v>
      </c>
      <c r="AY156" s="7" t="s">
        <v>138</v>
      </c>
      <c r="BE156" s="136">
        <f>IF(N156="základní",J156,0)</f>
        <v>0</v>
      </c>
      <c r="BF156" s="136">
        <f>IF(N156="snížená",J156,0)</f>
        <v>0</v>
      </c>
      <c r="BG156" s="136">
        <f>IF(N156="zákl. přenesená",J156,0)</f>
        <v>0</v>
      </c>
      <c r="BH156" s="136">
        <f>IF(N156="sníž. přenesená",J156,0)</f>
        <v>0</v>
      </c>
      <c r="BI156" s="136">
        <f>IF(N156="nulová",J156,0)</f>
        <v>0</v>
      </c>
      <c r="BJ156" s="7" t="s">
        <v>79</v>
      </c>
      <c r="BK156" s="136">
        <f>ROUND(I156*H156,2)</f>
        <v>0</v>
      </c>
      <c r="BL156" s="7" t="s">
        <v>145</v>
      </c>
      <c r="BM156" s="135" t="s">
        <v>235</v>
      </c>
    </row>
    <row r="157" spans="1:65" s="19" customFormat="1">
      <c r="B157" s="20"/>
      <c r="D157" s="137" t="s">
        <v>146</v>
      </c>
      <c r="F157" s="138" t="s">
        <v>352</v>
      </c>
      <c r="I157" s="139"/>
      <c r="L157" s="20"/>
      <c r="M157" s="140"/>
      <c r="T157" s="41"/>
      <c r="AT157" s="7" t="s">
        <v>146</v>
      </c>
      <c r="AU157" s="7" t="s">
        <v>81</v>
      </c>
    </row>
    <row r="158" spans="1:65" s="110" customFormat="1">
      <c r="A158" s="19"/>
      <c r="B158" s="20"/>
      <c r="C158" s="19"/>
      <c r="D158" s="141" t="s">
        <v>148</v>
      </c>
      <c r="E158" s="19"/>
      <c r="F158" s="142" t="s">
        <v>353</v>
      </c>
      <c r="G158" s="19"/>
      <c r="H158" s="19"/>
      <c r="I158" s="139"/>
      <c r="J158" s="19"/>
      <c r="K158" s="19"/>
      <c r="L158" s="20"/>
      <c r="M158" s="140"/>
      <c r="N158" s="19"/>
      <c r="O158" s="19"/>
      <c r="P158" s="19"/>
      <c r="Q158" s="19"/>
      <c r="R158" s="19"/>
      <c r="S158" s="19"/>
      <c r="T158" s="41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7" t="s">
        <v>148</v>
      </c>
      <c r="AU158" s="7" t="s">
        <v>81</v>
      </c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</row>
    <row r="159" spans="1:65" s="19" customFormat="1" ht="22.95" customHeight="1">
      <c r="A159" s="110"/>
      <c r="B159" s="111"/>
      <c r="C159" s="110"/>
      <c r="D159" s="112" t="s">
        <v>70</v>
      </c>
      <c r="E159" s="121" t="s">
        <v>354</v>
      </c>
      <c r="F159" s="121" t="s">
        <v>355</v>
      </c>
      <c r="G159" s="110"/>
      <c r="H159" s="110"/>
      <c r="I159" s="114"/>
      <c r="J159" s="122">
        <f>BK159</f>
        <v>0</v>
      </c>
      <c r="K159" s="110"/>
      <c r="L159" s="111"/>
      <c r="M159" s="116"/>
      <c r="N159" s="110"/>
      <c r="O159" s="110"/>
      <c r="P159" s="117">
        <f>SUM(P160:P178)</f>
        <v>0</v>
      </c>
      <c r="Q159" s="110"/>
      <c r="R159" s="117">
        <f>SUM(R160:R178)</f>
        <v>88.001261400000004</v>
      </c>
      <c r="S159" s="110"/>
      <c r="T159" s="118">
        <f>SUM(T160:T178)</f>
        <v>0</v>
      </c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2" t="s">
        <v>79</v>
      </c>
      <c r="AS159" s="110"/>
      <c r="AT159" s="119" t="s">
        <v>70</v>
      </c>
      <c r="AU159" s="119" t="s">
        <v>79</v>
      </c>
      <c r="AV159" s="110"/>
      <c r="AW159" s="110"/>
      <c r="AX159" s="110"/>
      <c r="AY159" s="112" t="s">
        <v>138</v>
      </c>
      <c r="AZ159" s="110"/>
      <c r="BA159" s="110"/>
      <c r="BB159" s="110"/>
      <c r="BC159" s="110"/>
      <c r="BD159" s="110"/>
      <c r="BE159" s="110"/>
      <c r="BF159" s="110"/>
      <c r="BG159" s="110"/>
      <c r="BH159" s="110"/>
      <c r="BI159" s="110"/>
      <c r="BJ159" s="110"/>
      <c r="BK159" s="120">
        <f>SUM(BK160:BK178)</f>
        <v>0</v>
      </c>
      <c r="BL159" s="110"/>
      <c r="BM159" s="110"/>
    </row>
    <row r="160" spans="1:65" s="19" customFormat="1" ht="16.5" customHeight="1">
      <c r="B160" s="123"/>
      <c r="C160" s="124" t="s">
        <v>232</v>
      </c>
      <c r="D160" s="124" t="s">
        <v>140</v>
      </c>
      <c r="E160" s="125" t="s">
        <v>356</v>
      </c>
      <c r="F160" s="126" t="s">
        <v>357</v>
      </c>
      <c r="G160" s="127" t="s">
        <v>225</v>
      </c>
      <c r="H160" s="128">
        <v>107.61</v>
      </c>
      <c r="I160" s="129"/>
      <c r="J160" s="130">
        <f>ROUND(I160*H160,2)</f>
        <v>0</v>
      </c>
      <c r="K160" s="126" t="s">
        <v>144</v>
      </c>
      <c r="L160" s="20"/>
      <c r="M160" s="131"/>
      <c r="N160" s="132" t="s">
        <v>42</v>
      </c>
      <c r="P160" s="133">
        <f>O160*H160</f>
        <v>0</v>
      </c>
      <c r="Q160" s="133">
        <v>2.0240000000000001E-2</v>
      </c>
      <c r="R160" s="133">
        <f>Q160*H160</f>
        <v>2.1780264000000003</v>
      </c>
      <c r="S160" s="133">
        <v>0</v>
      </c>
      <c r="T160" s="134">
        <f>S160*H160</f>
        <v>0</v>
      </c>
      <c r="AR160" s="135" t="s">
        <v>145</v>
      </c>
      <c r="AT160" s="135" t="s">
        <v>140</v>
      </c>
      <c r="AU160" s="135" t="s">
        <v>81</v>
      </c>
      <c r="AY160" s="7" t="s">
        <v>138</v>
      </c>
      <c r="BE160" s="136">
        <f>IF(N160="základní",J160,0)</f>
        <v>0</v>
      </c>
      <c r="BF160" s="136">
        <f>IF(N160="snížená",J160,0)</f>
        <v>0</v>
      </c>
      <c r="BG160" s="136">
        <f>IF(N160="zákl. přenesená",J160,0)</f>
        <v>0</v>
      </c>
      <c r="BH160" s="136">
        <f>IF(N160="sníž. přenesená",J160,0)</f>
        <v>0</v>
      </c>
      <c r="BI160" s="136">
        <f>IF(N160="nulová",J160,0)</f>
        <v>0</v>
      </c>
      <c r="BJ160" s="7" t="s">
        <v>79</v>
      </c>
      <c r="BK160" s="136">
        <f>ROUND(I160*H160,2)</f>
        <v>0</v>
      </c>
      <c r="BL160" s="7" t="s">
        <v>145</v>
      </c>
      <c r="BM160" s="135" t="s">
        <v>241</v>
      </c>
    </row>
    <row r="161" spans="1:65" s="19" customFormat="1" ht="19.2">
      <c r="B161" s="20"/>
      <c r="D161" s="137" t="s">
        <v>146</v>
      </c>
      <c r="F161" s="138" t="s">
        <v>358</v>
      </c>
      <c r="I161" s="139"/>
      <c r="L161" s="20"/>
      <c r="M161" s="140"/>
      <c r="T161" s="41"/>
      <c r="AT161" s="7" t="s">
        <v>146</v>
      </c>
      <c r="AU161" s="7" t="s">
        <v>81</v>
      </c>
    </row>
    <row r="162" spans="1:65" s="143" customFormat="1">
      <c r="A162" s="19"/>
      <c r="B162" s="20"/>
      <c r="C162" s="19"/>
      <c r="D162" s="141" t="s">
        <v>148</v>
      </c>
      <c r="E162" s="19"/>
      <c r="F162" s="142" t="s">
        <v>359</v>
      </c>
      <c r="G162" s="19"/>
      <c r="H162" s="19"/>
      <c r="I162" s="139"/>
      <c r="J162" s="19"/>
      <c r="K162" s="19"/>
      <c r="L162" s="20"/>
      <c r="M162" s="140"/>
      <c r="N162" s="19"/>
      <c r="O162" s="19"/>
      <c r="P162" s="19"/>
      <c r="Q162" s="19"/>
      <c r="R162" s="19"/>
      <c r="S162" s="19"/>
      <c r="T162" s="41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7" t="s">
        <v>148</v>
      </c>
      <c r="AU162" s="7" t="s">
        <v>81</v>
      </c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</row>
    <row r="163" spans="1:65" s="150" customFormat="1">
      <c r="A163" s="143"/>
      <c r="B163" s="144"/>
      <c r="C163" s="143"/>
      <c r="D163" s="137" t="s">
        <v>150</v>
      </c>
      <c r="E163" s="145"/>
      <c r="F163" s="146" t="s">
        <v>342</v>
      </c>
      <c r="G163" s="143"/>
      <c r="H163" s="145"/>
      <c r="I163" s="147"/>
      <c r="J163" s="143"/>
      <c r="K163" s="143"/>
      <c r="L163" s="144"/>
      <c r="M163" s="148"/>
      <c r="N163" s="143"/>
      <c r="O163" s="143"/>
      <c r="P163" s="143"/>
      <c r="Q163" s="143"/>
      <c r="R163" s="143"/>
      <c r="S163" s="143"/>
      <c r="T163" s="149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5" t="s">
        <v>150</v>
      </c>
      <c r="AU163" s="145" t="s">
        <v>81</v>
      </c>
      <c r="AV163" s="143" t="s">
        <v>79</v>
      </c>
      <c r="AW163" s="143" t="s">
        <v>33</v>
      </c>
      <c r="AX163" s="143" t="s">
        <v>71</v>
      </c>
      <c r="AY163" s="145" t="s">
        <v>138</v>
      </c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</row>
    <row r="164" spans="1:65" s="158" customFormat="1">
      <c r="A164" s="150"/>
      <c r="B164" s="151"/>
      <c r="C164" s="150"/>
      <c r="D164" s="137" t="s">
        <v>150</v>
      </c>
      <c r="E164" s="152"/>
      <c r="F164" s="153" t="s">
        <v>360</v>
      </c>
      <c r="G164" s="150"/>
      <c r="H164" s="154">
        <v>107.61</v>
      </c>
      <c r="I164" s="155"/>
      <c r="J164" s="150"/>
      <c r="K164" s="150"/>
      <c r="L164" s="151"/>
      <c r="M164" s="156"/>
      <c r="N164" s="150"/>
      <c r="O164" s="150"/>
      <c r="P164" s="150"/>
      <c r="Q164" s="150"/>
      <c r="R164" s="150"/>
      <c r="S164" s="150"/>
      <c r="T164" s="157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2" t="s">
        <v>150</v>
      </c>
      <c r="AU164" s="152" t="s">
        <v>81</v>
      </c>
      <c r="AV164" s="150" t="s">
        <v>81</v>
      </c>
      <c r="AW164" s="150" t="s">
        <v>33</v>
      </c>
      <c r="AX164" s="150" t="s">
        <v>71</v>
      </c>
      <c r="AY164" s="152" t="s">
        <v>138</v>
      </c>
      <c r="AZ164" s="150"/>
      <c r="BA164" s="150"/>
      <c r="BB164" s="150"/>
      <c r="BC164" s="150"/>
      <c r="BD164" s="150"/>
      <c r="BE164" s="150"/>
      <c r="BF164" s="150"/>
      <c r="BG164" s="150"/>
      <c r="BH164" s="150"/>
      <c r="BI164" s="150"/>
      <c r="BJ164" s="150"/>
      <c r="BK164" s="150"/>
      <c r="BL164" s="150"/>
      <c r="BM164" s="150"/>
    </row>
    <row r="165" spans="1:65" s="19" customFormat="1">
      <c r="A165" s="158"/>
      <c r="B165" s="159"/>
      <c r="C165" s="158"/>
      <c r="D165" s="137" t="s">
        <v>150</v>
      </c>
      <c r="E165" s="160"/>
      <c r="F165" s="161" t="s">
        <v>154</v>
      </c>
      <c r="G165" s="158"/>
      <c r="H165" s="162">
        <v>107.61</v>
      </c>
      <c r="I165" s="163"/>
      <c r="J165" s="158"/>
      <c r="K165" s="158"/>
      <c r="L165" s="159"/>
      <c r="M165" s="164"/>
      <c r="N165" s="158"/>
      <c r="O165" s="158"/>
      <c r="P165" s="158"/>
      <c r="Q165" s="158"/>
      <c r="R165" s="158"/>
      <c r="S165" s="158"/>
      <c r="T165" s="165"/>
      <c r="U165" s="158"/>
      <c r="V165" s="158"/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  <c r="AS165" s="158"/>
      <c r="AT165" s="160" t="s">
        <v>150</v>
      </c>
      <c r="AU165" s="160" t="s">
        <v>81</v>
      </c>
      <c r="AV165" s="158" t="s">
        <v>145</v>
      </c>
      <c r="AW165" s="158" t="s">
        <v>33</v>
      </c>
      <c r="AX165" s="158" t="s">
        <v>79</v>
      </c>
      <c r="AY165" s="160" t="s">
        <v>138</v>
      </c>
      <c r="AZ165" s="158"/>
      <c r="BA165" s="158"/>
      <c r="BB165" s="158"/>
      <c r="BC165" s="158"/>
      <c r="BD165" s="158"/>
      <c r="BE165" s="158"/>
      <c r="BF165" s="158"/>
      <c r="BG165" s="158"/>
      <c r="BH165" s="158"/>
      <c r="BI165" s="158"/>
      <c r="BJ165" s="158"/>
      <c r="BK165" s="158"/>
      <c r="BL165" s="158"/>
      <c r="BM165" s="158"/>
    </row>
    <row r="166" spans="1:65" s="19" customFormat="1" ht="21.75" customHeight="1">
      <c r="B166" s="123"/>
      <c r="C166" s="124" t="s">
        <v>191</v>
      </c>
      <c r="D166" s="124" t="s">
        <v>140</v>
      </c>
      <c r="E166" s="125" t="s">
        <v>338</v>
      </c>
      <c r="F166" s="126" t="s">
        <v>339</v>
      </c>
      <c r="G166" s="127" t="s">
        <v>225</v>
      </c>
      <c r="H166" s="128">
        <v>107.61</v>
      </c>
      <c r="I166" s="129"/>
      <c r="J166" s="130">
        <f>ROUND(I166*H166,2)</f>
        <v>0</v>
      </c>
      <c r="K166" s="126" t="s">
        <v>144</v>
      </c>
      <c r="L166" s="20"/>
      <c r="M166" s="131"/>
      <c r="N166" s="132" t="s">
        <v>42</v>
      </c>
      <c r="P166" s="133">
        <f>O166*H166</f>
        <v>0</v>
      </c>
      <c r="Q166" s="133">
        <v>0.105</v>
      </c>
      <c r="R166" s="133">
        <f>Q166*H166</f>
        <v>11.299049999999999</v>
      </c>
      <c r="S166" s="133">
        <v>0</v>
      </c>
      <c r="T166" s="134">
        <f>S166*H166</f>
        <v>0</v>
      </c>
      <c r="AR166" s="135" t="s">
        <v>145</v>
      </c>
      <c r="AT166" s="135" t="s">
        <v>140</v>
      </c>
      <c r="AU166" s="135" t="s">
        <v>81</v>
      </c>
      <c r="AY166" s="7" t="s">
        <v>138</v>
      </c>
      <c r="BE166" s="136">
        <f>IF(N166="základní",J166,0)</f>
        <v>0</v>
      </c>
      <c r="BF166" s="136">
        <f>IF(N166="snížená",J166,0)</f>
        <v>0</v>
      </c>
      <c r="BG166" s="136">
        <f>IF(N166="zákl. přenesená",J166,0)</f>
        <v>0</v>
      </c>
      <c r="BH166" s="136">
        <f>IF(N166="sníž. přenesená",J166,0)</f>
        <v>0</v>
      </c>
      <c r="BI166" s="136">
        <f>IF(N166="nulová",J166,0)</f>
        <v>0</v>
      </c>
      <c r="BJ166" s="7" t="s">
        <v>79</v>
      </c>
      <c r="BK166" s="136">
        <f>ROUND(I166*H166,2)</f>
        <v>0</v>
      </c>
      <c r="BL166" s="7" t="s">
        <v>145</v>
      </c>
      <c r="BM166" s="135" t="s">
        <v>249</v>
      </c>
    </row>
    <row r="167" spans="1:65" s="19" customFormat="1" ht="19.2">
      <c r="B167" s="20"/>
      <c r="D167" s="137" t="s">
        <v>146</v>
      </c>
      <c r="F167" s="138" t="s">
        <v>340</v>
      </c>
      <c r="I167" s="139"/>
      <c r="L167" s="20"/>
      <c r="M167" s="140"/>
      <c r="T167" s="41"/>
      <c r="AT167" s="7" t="s">
        <v>146</v>
      </c>
      <c r="AU167" s="7" t="s">
        <v>81</v>
      </c>
    </row>
    <row r="168" spans="1:65" s="19" customFormat="1">
      <c r="B168" s="20"/>
      <c r="D168" s="141" t="s">
        <v>148</v>
      </c>
      <c r="F168" s="142" t="s">
        <v>341</v>
      </c>
      <c r="I168" s="139"/>
      <c r="L168" s="20"/>
      <c r="M168" s="140"/>
      <c r="T168" s="41"/>
      <c r="AT168" s="7" t="s">
        <v>148</v>
      </c>
      <c r="AU168" s="7" t="s">
        <v>81</v>
      </c>
    </row>
    <row r="169" spans="1:65" s="19" customFormat="1" ht="21.75" customHeight="1">
      <c r="B169" s="123"/>
      <c r="C169" s="124" t="s">
        <v>246</v>
      </c>
      <c r="D169" s="124" t="s">
        <v>140</v>
      </c>
      <c r="E169" s="125" t="s">
        <v>344</v>
      </c>
      <c r="F169" s="126" t="s">
        <v>345</v>
      </c>
      <c r="G169" s="127" t="s">
        <v>225</v>
      </c>
      <c r="H169" s="128">
        <v>107.61</v>
      </c>
      <c r="I169" s="129"/>
      <c r="J169" s="130">
        <f>ROUND(I169*H169,2)</f>
        <v>0</v>
      </c>
      <c r="K169" s="126" t="s">
        <v>144</v>
      </c>
      <c r="L169" s="20"/>
      <c r="M169" s="131"/>
      <c r="N169" s="132" t="s">
        <v>42</v>
      </c>
      <c r="P169" s="133">
        <f>O169*H169</f>
        <v>0</v>
      </c>
      <c r="Q169" s="133">
        <v>0.29160000000000003</v>
      </c>
      <c r="R169" s="133">
        <f>Q169*H169</f>
        <v>31.379076000000001</v>
      </c>
      <c r="S169" s="133">
        <v>0</v>
      </c>
      <c r="T169" s="134">
        <f>S169*H169</f>
        <v>0</v>
      </c>
      <c r="AR169" s="135" t="s">
        <v>145</v>
      </c>
      <c r="AT169" s="135" t="s">
        <v>140</v>
      </c>
      <c r="AU169" s="135" t="s">
        <v>81</v>
      </c>
      <c r="AY169" s="7" t="s">
        <v>138</v>
      </c>
      <c r="BE169" s="136">
        <f>IF(N169="základní",J169,0)</f>
        <v>0</v>
      </c>
      <c r="BF169" s="136">
        <f>IF(N169="snížená",J169,0)</f>
        <v>0</v>
      </c>
      <c r="BG169" s="136">
        <f>IF(N169="zákl. přenesená",J169,0)</f>
        <v>0</v>
      </c>
      <c r="BH169" s="136">
        <f>IF(N169="sníž. přenesená",J169,0)</f>
        <v>0</v>
      </c>
      <c r="BI169" s="136">
        <f>IF(N169="nulová",J169,0)</f>
        <v>0</v>
      </c>
      <c r="BJ169" s="7" t="s">
        <v>79</v>
      </c>
      <c r="BK169" s="136">
        <f>ROUND(I169*H169,2)</f>
        <v>0</v>
      </c>
      <c r="BL169" s="7" t="s">
        <v>145</v>
      </c>
      <c r="BM169" s="135" t="s">
        <v>254</v>
      </c>
    </row>
    <row r="170" spans="1:65" s="19" customFormat="1" ht="19.2">
      <c r="B170" s="20"/>
      <c r="D170" s="137" t="s">
        <v>146</v>
      </c>
      <c r="F170" s="138" t="s">
        <v>346</v>
      </c>
      <c r="I170" s="139"/>
      <c r="L170" s="20"/>
      <c r="M170" s="140"/>
      <c r="T170" s="41"/>
      <c r="AT170" s="7" t="s">
        <v>146</v>
      </c>
      <c r="AU170" s="7" t="s">
        <v>81</v>
      </c>
    </row>
    <row r="171" spans="1:65" s="19" customFormat="1">
      <c r="B171" s="20"/>
      <c r="D171" s="141" t="s">
        <v>148</v>
      </c>
      <c r="F171" s="142" t="s">
        <v>347</v>
      </c>
      <c r="I171" s="139"/>
      <c r="L171" s="20"/>
      <c r="M171" s="140"/>
      <c r="T171" s="41"/>
      <c r="AT171" s="7" t="s">
        <v>148</v>
      </c>
      <c r="AU171" s="7" t="s">
        <v>81</v>
      </c>
    </row>
    <row r="172" spans="1:65" s="19" customFormat="1" ht="16.5" customHeight="1">
      <c r="B172" s="123"/>
      <c r="C172" s="124" t="s">
        <v>200</v>
      </c>
      <c r="D172" s="124" t="s">
        <v>140</v>
      </c>
      <c r="E172" s="125" t="s">
        <v>361</v>
      </c>
      <c r="F172" s="126" t="s">
        <v>362</v>
      </c>
      <c r="G172" s="127" t="s">
        <v>225</v>
      </c>
      <c r="H172" s="128">
        <v>107.61</v>
      </c>
      <c r="I172" s="129"/>
      <c r="J172" s="130">
        <f>ROUND(I172*H172,2)</f>
        <v>0</v>
      </c>
      <c r="K172" s="126" t="s">
        <v>144</v>
      </c>
      <c r="L172" s="20"/>
      <c r="M172" s="131"/>
      <c r="N172" s="132" t="s">
        <v>42</v>
      </c>
      <c r="P172" s="133">
        <f>O172*H172</f>
        <v>0</v>
      </c>
      <c r="Q172" s="133">
        <v>0.17449999999999999</v>
      </c>
      <c r="R172" s="133">
        <f>Q172*H172</f>
        <v>18.777944999999999</v>
      </c>
      <c r="S172" s="133">
        <v>0</v>
      </c>
      <c r="T172" s="134">
        <f>S172*H172</f>
        <v>0</v>
      </c>
      <c r="AR172" s="135" t="s">
        <v>145</v>
      </c>
      <c r="AT172" s="135" t="s">
        <v>140</v>
      </c>
      <c r="AU172" s="135" t="s">
        <v>81</v>
      </c>
      <c r="AY172" s="7" t="s">
        <v>138</v>
      </c>
      <c r="BE172" s="136">
        <f>IF(N172="základní",J172,0)</f>
        <v>0</v>
      </c>
      <c r="BF172" s="136">
        <f>IF(N172="snížená",J172,0)</f>
        <v>0</v>
      </c>
      <c r="BG172" s="136">
        <f>IF(N172="zákl. přenesená",J172,0)</f>
        <v>0</v>
      </c>
      <c r="BH172" s="136">
        <f>IF(N172="sníž. přenesená",J172,0)</f>
        <v>0</v>
      </c>
      <c r="BI172" s="136">
        <f>IF(N172="nulová",J172,0)</f>
        <v>0</v>
      </c>
      <c r="BJ172" s="7" t="s">
        <v>79</v>
      </c>
      <c r="BK172" s="136">
        <f>ROUND(I172*H172,2)</f>
        <v>0</v>
      </c>
      <c r="BL172" s="7" t="s">
        <v>145</v>
      </c>
      <c r="BM172" s="135" t="s">
        <v>260</v>
      </c>
    </row>
    <row r="173" spans="1:65" s="19" customFormat="1" ht="19.2">
      <c r="B173" s="20"/>
      <c r="D173" s="137" t="s">
        <v>146</v>
      </c>
      <c r="F173" s="138" t="s">
        <v>363</v>
      </c>
      <c r="I173" s="139"/>
      <c r="L173" s="20"/>
      <c r="M173" s="140"/>
      <c r="T173" s="41"/>
      <c r="AT173" s="7" t="s">
        <v>146</v>
      </c>
      <c r="AU173" s="7" t="s">
        <v>81</v>
      </c>
    </row>
    <row r="174" spans="1:65" s="19" customFormat="1">
      <c r="B174" s="20"/>
      <c r="D174" s="141" t="s">
        <v>148</v>
      </c>
      <c r="F174" s="142" t="s">
        <v>364</v>
      </c>
      <c r="I174" s="139"/>
      <c r="L174" s="20"/>
      <c r="M174" s="140"/>
      <c r="T174" s="41"/>
      <c r="AT174" s="7" t="s">
        <v>148</v>
      </c>
      <c r="AU174" s="7" t="s">
        <v>81</v>
      </c>
    </row>
    <row r="175" spans="1:65" s="19" customFormat="1" ht="16.5" customHeight="1">
      <c r="B175" s="123"/>
      <c r="C175" s="174" t="s">
        <v>257</v>
      </c>
      <c r="D175" s="174" t="s">
        <v>205</v>
      </c>
      <c r="E175" s="175" t="s">
        <v>365</v>
      </c>
      <c r="F175" s="176" t="s">
        <v>366</v>
      </c>
      <c r="G175" s="177" t="s">
        <v>225</v>
      </c>
      <c r="H175" s="178">
        <v>109.762</v>
      </c>
      <c r="I175" s="179"/>
      <c r="J175" s="180">
        <f>ROUND(I175*H175,2)</f>
        <v>0</v>
      </c>
      <c r="K175" s="176" t="s">
        <v>144</v>
      </c>
      <c r="L175" s="181"/>
      <c r="M175" s="182"/>
      <c r="N175" s="183" t="s">
        <v>42</v>
      </c>
      <c r="P175" s="133">
        <f>O175*H175</f>
        <v>0</v>
      </c>
      <c r="Q175" s="133">
        <v>0.222</v>
      </c>
      <c r="R175" s="133">
        <f>Q175*H175</f>
        <v>24.367163999999999</v>
      </c>
      <c r="S175" s="133">
        <v>0</v>
      </c>
      <c r="T175" s="134">
        <f>S175*H175</f>
        <v>0</v>
      </c>
      <c r="AR175" s="135" t="s">
        <v>169</v>
      </c>
      <c r="AT175" s="135" t="s">
        <v>205</v>
      </c>
      <c r="AU175" s="135" t="s">
        <v>81</v>
      </c>
      <c r="AY175" s="7" t="s">
        <v>138</v>
      </c>
      <c r="BE175" s="136">
        <f>IF(N175="základní",J175,0)</f>
        <v>0</v>
      </c>
      <c r="BF175" s="136">
        <f>IF(N175="snížená",J175,0)</f>
        <v>0</v>
      </c>
      <c r="BG175" s="136">
        <f>IF(N175="zákl. přenesená",J175,0)</f>
        <v>0</v>
      </c>
      <c r="BH175" s="136">
        <f>IF(N175="sníž. přenesená",J175,0)</f>
        <v>0</v>
      </c>
      <c r="BI175" s="136">
        <f>IF(N175="nulová",J175,0)</f>
        <v>0</v>
      </c>
      <c r="BJ175" s="7" t="s">
        <v>79</v>
      </c>
      <c r="BK175" s="136">
        <f>ROUND(I175*H175,2)</f>
        <v>0</v>
      </c>
      <c r="BL175" s="7" t="s">
        <v>145</v>
      </c>
      <c r="BM175" s="135" t="s">
        <v>268</v>
      </c>
    </row>
    <row r="176" spans="1:65" s="150" customFormat="1">
      <c r="A176" s="19"/>
      <c r="B176" s="20"/>
      <c r="C176" s="19"/>
      <c r="D176" s="137" t="s">
        <v>146</v>
      </c>
      <c r="E176" s="19"/>
      <c r="F176" s="138" t="s">
        <v>366</v>
      </c>
      <c r="G176" s="19"/>
      <c r="H176" s="19"/>
      <c r="I176" s="139"/>
      <c r="J176" s="19"/>
      <c r="K176" s="19"/>
      <c r="L176" s="20"/>
      <c r="M176" s="140"/>
      <c r="N176" s="19"/>
      <c r="O176" s="19"/>
      <c r="P176" s="19"/>
      <c r="Q176" s="19"/>
      <c r="R176" s="19"/>
      <c r="S176" s="19"/>
      <c r="T176" s="41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7" t="s">
        <v>146</v>
      </c>
      <c r="AU176" s="7" t="s">
        <v>81</v>
      </c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</row>
    <row r="177" spans="1:65" s="158" customFormat="1">
      <c r="A177" s="150"/>
      <c r="B177" s="151"/>
      <c r="C177" s="150"/>
      <c r="D177" s="137" t="s">
        <v>150</v>
      </c>
      <c r="E177" s="152"/>
      <c r="F177" s="153" t="s">
        <v>367</v>
      </c>
      <c r="G177" s="150"/>
      <c r="H177" s="154">
        <v>109.762</v>
      </c>
      <c r="I177" s="155"/>
      <c r="J177" s="150"/>
      <c r="K177" s="150"/>
      <c r="L177" s="151"/>
      <c r="M177" s="156"/>
      <c r="N177" s="150"/>
      <c r="O177" s="150"/>
      <c r="P177" s="150"/>
      <c r="Q177" s="150"/>
      <c r="R177" s="150"/>
      <c r="S177" s="150"/>
      <c r="T177" s="157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2" t="s">
        <v>150</v>
      </c>
      <c r="AU177" s="152" t="s">
        <v>81</v>
      </c>
      <c r="AV177" s="150" t="s">
        <v>81</v>
      </c>
      <c r="AW177" s="150" t="s">
        <v>33</v>
      </c>
      <c r="AX177" s="150" t="s">
        <v>71</v>
      </c>
      <c r="AY177" s="152" t="s">
        <v>138</v>
      </c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</row>
    <row r="178" spans="1:65" s="110" customFormat="1">
      <c r="A178" s="158"/>
      <c r="B178" s="159"/>
      <c r="C178" s="158"/>
      <c r="D178" s="137" t="s">
        <v>150</v>
      </c>
      <c r="E178" s="160"/>
      <c r="F178" s="161" t="s">
        <v>154</v>
      </c>
      <c r="G178" s="158"/>
      <c r="H178" s="162">
        <v>109.762</v>
      </c>
      <c r="I178" s="163"/>
      <c r="J178" s="158"/>
      <c r="K178" s="158"/>
      <c r="L178" s="159"/>
      <c r="M178" s="164"/>
      <c r="N178" s="158"/>
      <c r="O178" s="158"/>
      <c r="P178" s="158"/>
      <c r="Q178" s="158"/>
      <c r="R178" s="158"/>
      <c r="S178" s="158"/>
      <c r="T178" s="165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  <c r="AS178" s="158"/>
      <c r="AT178" s="160" t="s">
        <v>150</v>
      </c>
      <c r="AU178" s="160" t="s">
        <v>81</v>
      </c>
      <c r="AV178" s="158" t="s">
        <v>145</v>
      </c>
      <c r="AW178" s="158" t="s">
        <v>33</v>
      </c>
      <c r="AX178" s="158" t="s">
        <v>79</v>
      </c>
      <c r="AY178" s="160" t="s">
        <v>138</v>
      </c>
      <c r="AZ178" s="158"/>
      <c r="BA178" s="158"/>
      <c r="BB178" s="158"/>
      <c r="BC178" s="158"/>
      <c r="BD178" s="158"/>
      <c r="BE178" s="158"/>
      <c r="BF178" s="158"/>
      <c r="BG178" s="158"/>
      <c r="BH178" s="158"/>
      <c r="BI178" s="158"/>
      <c r="BJ178" s="158"/>
      <c r="BK178" s="158"/>
      <c r="BL178" s="158"/>
      <c r="BM178" s="158"/>
    </row>
    <row r="179" spans="1:65" s="19" customFormat="1" ht="22.95" customHeight="1">
      <c r="A179" s="110"/>
      <c r="B179" s="111"/>
      <c r="C179" s="110"/>
      <c r="D179" s="112" t="s">
        <v>70</v>
      </c>
      <c r="E179" s="121" t="s">
        <v>368</v>
      </c>
      <c r="F179" s="121" t="s">
        <v>369</v>
      </c>
      <c r="G179" s="110"/>
      <c r="H179" s="110"/>
      <c r="I179" s="114"/>
      <c r="J179" s="122">
        <f>BK179</f>
        <v>0</v>
      </c>
      <c r="K179" s="110"/>
      <c r="L179" s="111"/>
      <c r="M179" s="116"/>
      <c r="N179" s="110"/>
      <c r="O179" s="110"/>
      <c r="P179" s="117">
        <f>SUM(P180:P195)</f>
        <v>0</v>
      </c>
      <c r="Q179" s="110"/>
      <c r="R179" s="117">
        <f>SUM(R180:R195)</f>
        <v>37.513550599999995</v>
      </c>
      <c r="S179" s="110"/>
      <c r="T179" s="118">
        <f>SUM(T180:T195)</f>
        <v>0</v>
      </c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2" t="s">
        <v>79</v>
      </c>
      <c r="AS179" s="110"/>
      <c r="AT179" s="119" t="s">
        <v>70</v>
      </c>
      <c r="AU179" s="119" t="s">
        <v>79</v>
      </c>
      <c r="AV179" s="110"/>
      <c r="AW179" s="110"/>
      <c r="AX179" s="110"/>
      <c r="AY179" s="112" t="s">
        <v>138</v>
      </c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20">
        <f>SUM(BK180:BK195)</f>
        <v>0</v>
      </c>
      <c r="BL179" s="110"/>
      <c r="BM179" s="110"/>
    </row>
    <row r="180" spans="1:65" s="19" customFormat="1" ht="21.75" customHeight="1">
      <c r="B180" s="123"/>
      <c r="C180" s="124" t="s">
        <v>208</v>
      </c>
      <c r="D180" s="124" t="s">
        <v>140</v>
      </c>
      <c r="E180" s="125" t="s">
        <v>338</v>
      </c>
      <c r="F180" s="126" t="s">
        <v>339</v>
      </c>
      <c r="G180" s="127" t="s">
        <v>225</v>
      </c>
      <c r="H180" s="128">
        <v>56.43</v>
      </c>
      <c r="I180" s="129"/>
      <c r="J180" s="130">
        <f>ROUND(I180*H180,2)</f>
        <v>0</v>
      </c>
      <c r="K180" s="126" t="s">
        <v>144</v>
      </c>
      <c r="L180" s="20"/>
      <c r="M180" s="131"/>
      <c r="N180" s="132" t="s">
        <v>42</v>
      </c>
      <c r="P180" s="133">
        <f>O180*H180</f>
        <v>0</v>
      </c>
      <c r="Q180" s="133">
        <v>0.105</v>
      </c>
      <c r="R180" s="133">
        <f>Q180*H180</f>
        <v>5.9251499999999995</v>
      </c>
      <c r="S180" s="133">
        <v>0</v>
      </c>
      <c r="T180" s="134">
        <f>S180*H180</f>
        <v>0</v>
      </c>
      <c r="AR180" s="135" t="s">
        <v>145</v>
      </c>
      <c r="AT180" s="135" t="s">
        <v>140</v>
      </c>
      <c r="AU180" s="135" t="s">
        <v>81</v>
      </c>
      <c r="AY180" s="7" t="s">
        <v>138</v>
      </c>
      <c r="BE180" s="136">
        <f>IF(N180="základní",J180,0)</f>
        <v>0</v>
      </c>
      <c r="BF180" s="136">
        <f>IF(N180="snížená",J180,0)</f>
        <v>0</v>
      </c>
      <c r="BG180" s="136">
        <f>IF(N180="zákl. přenesená",J180,0)</f>
        <v>0</v>
      </c>
      <c r="BH180" s="136">
        <f>IF(N180="sníž. přenesená",J180,0)</f>
        <v>0</v>
      </c>
      <c r="BI180" s="136">
        <f>IF(N180="nulová",J180,0)</f>
        <v>0</v>
      </c>
      <c r="BJ180" s="7" t="s">
        <v>79</v>
      </c>
      <c r="BK180" s="136">
        <f>ROUND(I180*H180,2)</f>
        <v>0</v>
      </c>
      <c r="BL180" s="7" t="s">
        <v>145</v>
      </c>
      <c r="BM180" s="135" t="s">
        <v>273</v>
      </c>
    </row>
    <row r="181" spans="1:65" s="19" customFormat="1" ht="19.2">
      <c r="B181" s="20"/>
      <c r="D181" s="137" t="s">
        <v>146</v>
      </c>
      <c r="F181" s="138" t="s">
        <v>340</v>
      </c>
      <c r="I181" s="139"/>
      <c r="L181" s="20"/>
      <c r="M181" s="140"/>
      <c r="T181" s="41"/>
      <c r="AT181" s="7" t="s">
        <v>146</v>
      </c>
      <c r="AU181" s="7" t="s">
        <v>81</v>
      </c>
    </row>
    <row r="182" spans="1:65" s="143" customFormat="1">
      <c r="A182" s="19"/>
      <c r="B182" s="20"/>
      <c r="C182" s="19"/>
      <c r="D182" s="141" t="s">
        <v>148</v>
      </c>
      <c r="E182" s="19"/>
      <c r="F182" s="142" t="s">
        <v>341</v>
      </c>
      <c r="G182" s="19"/>
      <c r="H182" s="19"/>
      <c r="I182" s="139"/>
      <c r="J182" s="19"/>
      <c r="K182" s="19"/>
      <c r="L182" s="20"/>
      <c r="M182" s="140"/>
      <c r="N182" s="19"/>
      <c r="O182" s="19"/>
      <c r="P182" s="19"/>
      <c r="Q182" s="19"/>
      <c r="R182" s="19"/>
      <c r="S182" s="19"/>
      <c r="T182" s="41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7" t="s">
        <v>148</v>
      </c>
      <c r="AU182" s="7" t="s">
        <v>81</v>
      </c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</row>
    <row r="183" spans="1:65" s="150" customFormat="1">
      <c r="A183" s="143"/>
      <c r="B183" s="144"/>
      <c r="C183" s="143"/>
      <c r="D183" s="137" t="s">
        <v>150</v>
      </c>
      <c r="E183" s="145"/>
      <c r="F183" s="146" t="s">
        <v>342</v>
      </c>
      <c r="G183" s="143"/>
      <c r="H183" s="145"/>
      <c r="I183" s="147"/>
      <c r="J183" s="143"/>
      <c r="K183" s="143"/>
      <c r="L183" s="144"/>
      <c r="M183" s="148"/>
      <c r="N183" s="143"/>
      <c r="O183" s="143"/>
      <c r="P183" s="143"/>
      <c r="Q183" s="143"/>
      <c r="R183" s="143"/>
      <c r="S183" s="143"/>
      <c r="T183" s="149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5" t="s">
        <v>150</v>
      </c>
      <c r="AU183" s="145" t="s">
        <v>81</v>
      </c>
      <c r="AV183" s="143" t="s">
        <v>79</v>
      </c>
      <c r="AW183" s="143" t="s">
        <v>33</v>
      </c>
      <c r="AX183" s="143" t="s">
        <v>71</v>
      </c>
      <c r="AY183" s="145" t="s">
        <v>138</v>
      </c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</row>
    <row r="184" spans="1:65" s="158" customFormat="1">
      <c r="A184" s="150"/>
      <c r="B184" s="151"/>
      <c r="C184" s="150"/>
      <c r="D184" s="137" t="s">
        <v>150</v>
      </c>
      <c r="E184" s="152"/>
      <c r="F184" s="153" t="s">
        <v>370</v>
      </c>
      <c r="G184" s="150"/>
      <c r="H184" s="154">
        <v>56.43</v>
      </c>
      <c r="I184" s="155"/>
      <c r="J184" s="150"/>
      <c r="K184" s="150"/>
      <c r="L184" s="151"/>
      <c r="M184" s="156"/>
      <c r="N184" s="150"/>
      <c r="O184" s="150"/>
      <c r="P184" s="150"/>
      <c r="Q184" s="150"/>
      <c r="R184" s="150"/>
      <c r="S184" s="150"/>
      <c r="T184" s="157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2" t="s">
        <v>150</v>
      </c>
      <c r="AU184" s="152" t="s">
        <v>81</v>
      </c>
      <c r="AV184" s="150" t="s">
        <v>81</v>
      </c>
      <c r="AW184" s="150" t="s">
        <v>33</v>
      </c>
      <c r="AX184" s="150" t="s">
        <v>71</v>
      </c>
      <c r="AY184" s="152" t="s">
        <v>138</v>
      </c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</row>
    <row r="185" spans="1:65" s="19" customFormat="1">
      <c r="A185" s="158"/>
      <c r="B185" s="159"/>
      <c r="C185" s="158"/>
      <c r="D185" s="137" t="s">
        <v>150</v>
      </c>
      <c r="E185" s="160"/>
      <c r="F185" s="161" t="s">
        <v>154</v>
      </c>
      <c r="G185" s="158"/>
      <c r="H185" s="162">
        <v>56.43</v>
      </c>
      <c r="I185" s="163"/>
      <c r="J185" s="158"/>
      <c r="K185" s="158"/>
      <c r="L185" s="159"/>
      <c r="M185" s="164"/>
      <c r="N185" s="158"/>
      <c r="O185" s="158"/>
      <c r="P185" s="158"/>
      <c r="Q185" s="158"/>
      <c r="R185" s="158"/>
      <c r="S185" s="158"/>
      <c r="T185" s="165"/>
      <c r="U185" s="158"/>
      <c r="V185" s="158"/>
      <c r="W185" s="158"/>
      <c r="X185" s="158"/>
      <c r="Y185" s="158"/>
      <c r="Z185" s="158"/>
      <c r="AA185" s="158"/>
      <c r="AB185" s="158"/>
      <c r="AC185" s="158"/>
      <c r="AD185" s="158"/>
      <c r="AE185" s="158"/>
      <c r="AF185" s="158"/>
      <c r="AG185" s="158"/>
      <c r="AH185" s="158"/>
      <c r="AI185" s="158"/>
      <c r="AJ185" s="158"/>
      <c r="AK185" s="158"/>
      <c r="AL185" s="158"/>
      <c r="AM185" s="158"/>
      <c r="AN185" s="158"/>
      <c r="AO185" s="158"/>
      <c r="AP185" s="158"/>
      <c r="AQ185" s="158"/>
      <c r="AR185" s="158"/>
      <c r="AS185" s="158"/>
      <c r="AT185" s="160" t="s">
        <v>150</v>
      </c>
      <c r="AU185" s="160" t="s">
        <v>81</v>
      </c>
      <c r="AV185" s="158" t="s">
        <v>145</v>
      </c>
      <c r="AW185" s="158" t="s">
        <v>33</v>
      </c>
      <c r="AX185" s="158" t="s">
        <v>79</v>
      </c>
      <c r="AY185" s="160" t="s">
        <v>138</v>
      </c>
      <c r="AZ185" s="158"/>
      <c r="BA185" s="158"/>
      <c r="BB185" s="158"/>
      <c r="BC185" s="158"/>
      <c r="BD185" s="158"/>
      <c r="BE185" s="158"/>
      <c r="BF185" s="158"/>
      <c r="BG185" s="158"/>
      <c r="BH185" s="158"/>
      <c r="BI185" s="158"/>
      <c r="BJ185" s="158"/>
      <c r="BK185" s="158"/>
      <c r="BL185" s="158"/>
      <c r="BM185" s="158"/>
    </row>
    <row r="186" spans="1:65" s="19" customFormat="1" ht="21.75" customHeight="1">
      <c r="B186" s="123"/>
      <c r="C186" s="124" t="s">
        <v>270</v>
      </c>
      <c r="D186" s="124" t="s">
        <v>140</v>
      </c>
      <c r="E186" s="125" t="s">
        <v>344</v>
      </c>
      <c r="F186" s="126" t="s">
        <v>345</v>
      </c>
      <c r="G186" s="127" t="s">
        <v>225</v>
      </c>
      <c r="H186" s="128">
        <v>56.43</v>
      </c>
      <c r="I186" s="129"/>
      <c r="J186" s="130">
        <f>ROUND(I186*H186,2)</f>
        <v>0</v>
      </c>
      <c r="K186" s="126" t="s">
        <v>144</v>
      </c>
      <c r="L186" s="20"/>
      <c r="M186" s="131"/>
      <c r="N186" s="132" t="s">
        <v>42</v>
      </c>
      <c r="P186" s="133">
        <f>O186*H186</f>
        <v>0</v>
      </c>
      <c r="Q186" s="133">
        <v>0.29160000000000003</v>
      </c>
      <c r="R186" s="133">
        <f>Q186*H186</f>
        <v>16.454988</v>
      </c>
      <c r="S186" s="133">
        <v>0</v>
      </c>
      <c r="T186" s="134">
        <f>S186*H186</f>
        <v>0</v>
      </c>
      <c r="AR186" s="135" t="s">
        <v>145</v>
      </c>
      <c r="AT186" s="135" t="s">
        <v>140</v>
      </c>
      <c r="AU186" s="135" t="s">
        <v>81</v>
      </c>
      <c r="AY186" s="7" t="s">
        <v>138</v>
      </c>
      <c r="BE186" s="136">
        <f>IF(N186="základní",J186,0)</f>
        <v>0</v>
      </c>
      <c r="BF186" s="136">
        <f>IF(N186="snížená",J186,0)</f>
        <v>0</v>
      </c>
      <c r="BG186" s="136">
        <f>IF(N186="zákl. přenesená",J186,0)</f>
        <v>0</v>
      </c>
      <c r="BH186" s="136">
        <f>IF(N186="sníž. přenesená",J186,0)</f>
        <v>0</v>
      </c>
      <c r="BI186" s="136">
        <f>IF(N186="nulová",J186,0)</f>
        <v>0</v>
      </c>
      <c r="BJ186" s="7" t="s">
        <v>79</v>
      </c>
      <c r="BK186" s="136">
        <f>ROUND(I186*H186,2)</f>
        <v>0</v>
      </c>
      <c r="BL186" s="7" t="s">
        <v>145</v>
      </c>
      <c r="BM186" s="135" t="s">
        <v>276</v>
      </c>
    </row>
    <row r="187" spans="1:65" s="19" customFormat="1" ht="19.2">
      <c r="B187" s="20"/>
      <c r="D187" s="137" t="s">
        <v>146</v>
      </c>
      <c r="F187" s="138" t="s">
        <v>346</v>
      </c>
      <c r="I187" s="139"/>
      <c r="L187" s="20"/>
      <c r="M187" s="140"/>
      <c r="T187" s="41"/>
      <c r="AT187" s="7" t="s">
        <v>146</v>
      </c>
      <c r="AU187" s="7" t="s">
        <v>81</v>
      </c>
    </row>
    <row r="188" spans="1:65" s="19" customFormat="1">
      <c r="B188" s="20"/>
      <c r="D188" s="141" t="s">
        <v>148</v>
      </c>
      <c r="F188" s="142" t="s">
        <v>347</v>
      </c>
      <c r="I188" s="139"/>
      <c r="L188" s="20"/>
      <c r="M188" s="140"/>
      <c r="T188" s="41"/>
      <c r="AT188" s="7" t="s">
        <v>148</v>
      </c>
      <c r="AU188" s="7" t="s">
        <v>81</v>
      </c>
    </row>
    <row r="189" spans="1:65" s="19" customFormat="1" ht="16.5" customHeight="1">
      <c r="B189" s="123"/>
      <c r="C189" s="124" t="s">
        <v>216</v>
      </c>
      <c r="D189" s="124" t="s">
        <v>140</v>
      </c>
      <c r="E189" s="125" t="s">
        <v>371</v>
      </c>
      <c r="F189" s="126" t="s">
        <v>372</v>
      </c>
      <c r="G189" s="127" t="s">
        <v>225</v>
      </c>
      <c r="H189" s="128">
        <v>56.43</v>
      </c>
      <c r="I189" s="129"/>
      <c r="J189" s="130">
        <f>ROUND(I189*H189,2)</f>
        <v>0</v>
      </c>
      <c r="K189" s="126" t="s">
        <v>144</v>
      </c>
      <c r="L189" s="20"/>
      <c r="M189" s="131"/>
      <c r="N189" s="132" t="s">
        <v>42</v>
      </c>
      <c r="P189" s="133">
        <f>O189*H189</f>
        <v>0</v>
      </c>
      <c r="Q189" s="133">
        <v>0.11162</v>
      </c>
      <c r="R189" s="133">
        <f>Q189*H189</f>
        <v>6.2987165999999997</v>
      </c>
      <c r="S189" s="133">
        <v>0</v>
      </c>
      <c r="T189" s="134">
        <f>S189*H189</f>
        <v>0</v>
      </c>
      <c r="AR189" s="135" t="s">
        <v>145</v>
      </c>
      <c r="AT189" s="135" t="s">
        <v>140</v>
      </c>
      <c r="AU189" s="135" t="s">
        <v>81</v>
      </c>
      <c r="AY189" s="7" t="s">
        <v>138</v>
      </c>
      <c r="BE189" s="136">
        <f>IF(N189="základní",J189,0)</f>
        <v>0</v>
      </c>
      <c r="BF189" s="136">
        <f>IF(N189="snížená",J189,0)</f>
        <v>0</v>
      </c>
      <c r="BG189" s="136">
        <f>IF(N189="zákl. přenesená",J189,0)</f>
        <v>0</v>
      </c>
      <c r="BH189" s="136">
        <f>IF(N189="sníž. přenesená",J189,0)</f>
        <v>0</v>
      </c>
      <c r="BI189" s="136">
        <f>IF(N189="nulová",J189,0)</f>
        <v>0</v>
      </c>
      <c r="BJ189" s="7" t="s">
        <v>79</v>
      </c>
      <c r="BK189" s="136">
        <f>ROUND(I189*H189,2)</f>
        <v>0</v>
      </c>
      <c r="BL189" s="7" t="s">
        <v>145</v>
      </c>
      <c r="BM189" s="135" t="s">
        <v>281</v>
      </c>
    </row>
    <row r="190" spans="1:65" s="19" customFormat="1" ht="28.8">
      <c r="B190" s="20"/>
      <c r="D190" s="137" t="s">
        <v>146</v>
      </c>
      <c r="F190" s="138" t="s">
        <v>373</v>
      </c>
      <c r="I190" s="139"/>
      <c r="L190" s="20"/>
      <c r="M190" s="140"/>
      <c r="T190" s="41"/>
      <c r="AT190" s="7" t="s">
        <v>146</v>
      </c>
      <c r="AU190" s="7" t="s">
        <v>81</v>
      </c>
    </row>
    <row r="191" spans="1:65" s="19" customFormat="1">
      <c r="B191" s="20"/>
      <c r="D191" s="141" t="s">
        <v>148</v>
      </c>
      <c r="F191" s="142" t="s">
        <v>374</v>
      </c>
      <c r="I191" s="139"/>
      <c r="L191" s="20"/>
      <c r="M191" s="140"/>
      <c r="T191" s="41"/>
      <c r="AT191" s="7" t="s">
        <v>148</v>
      </c>
      <c r="AU191" s="7" t="s">
        <v>81</v>
      </c>
    </row>
    <row r="192" spans="1:65" s="19" customFormat="1" ht="16.5" customHeight="1">
      <c r="B192" s="123"/>
      <c r="C192" s="174" t="s">
        <v>7</v>
      </c>
      <c r="D192" s="174" t="s">
        <v>205</v>
      </c>
      <c r="E192" s="175" t="s">
        <v>375</v>
      </c>
      <c r="F192" s="176" t="s">
        <v>376</v>
      </c>
      <c r="G192" s="177" t="s">
        <v>225</v>
      </c>
      <c r="H192" s="178">
        <v>58.122999999999998</v>
      </c>
      <c r="I192" s="179"/>
      <c r="J192" s="180">
        <f>ROUND(I192*H192,2)</f>
        <v>0</v>
      </c>
      <c r="K192" s="176" t="s">
        <v>144</v>
      </c>
      <c r="L192" s="181"/>
      <c r="M192" s="182"/>
      <c r="N192" s="183" t="s">
        <v>42</v>
      </c>
      <c r="P192" s="133">
        <f>O192*H192</f>
        <v>0</v>
      </c>
      <c r="Q192" s="133">
        <v>0.152</v>
      </c>
      <c r="R192" s="133">
        <f>Q192*H192</f>
        <v>8.8346959999999992</v>
      </c>
      <c r="S192" s="133">
        <v>0</v>
      </c>
      <c r="T192" s="134">
        <f>S192*H192</f>
        <v>0</v>
      </c>
      <c r="AR192" s="135" t="s">
        <v>169</v>
      </c>
      <c r="AT192" s="135" t="s">
        <v>205</v>
      </c>
      <c r="AU192" s="135" t="s">
        <v>81</v>
      </c>
      <c r="AY192" s="7" t="s">
        <v>138</v>
      </c>
      <c r="BE192" s="136">
        <f>IF(N192="základní",J192,0)</f>
        <v>0</v>
      </c>
      <c r="BF192" s="136">
        <f>IF(N192="snížená",J192,0)</f>
        <v>0</v>
      </c>
      <c r="BG192" s="136">
        <f>IF(N192="zákl. přenesená",J192,0)</f>
        <v>0</v>
      </c>
      <c r="BH192" s="136">
        <f>IF(N192="sníž. přenesená",J192,0)</f>
        <v>0</v>
      </c>
      <c r="BI192" s="136">
        <f>IF(N192="nulová",J192,0)</f>
        <v>0</v>
      </c>
      <c r="BJ192" s="7" t="s">
        <v>79</v>
      </c>
      <c r="BK192" s="136">
        <f>ROUND(I192*H192,2)</f>
        <v>0</v>
      </c>
      <c r="BL192" s="7" t="s">
        <v>145</v>
      </c>
      <c r="BM192" s="135" t="s">
        <v>284</v>
      </c>
    </row>
    <row r="193" spans="1:65" s="150" customFormat="1">
      <c r="A193" s="19"/>
      <c r="B193" s="20"/>
      <c r="C193" s="19"/>
      <c r="D193" s="137" t="s">
        <v>146</v>
      </c>
      <c r="E193" s="19"/>
      <c r="F193" s="138" t="s">
        <v>376</v>
      </c>
      <c r="G193" s="19"/>
      <c r="H193" s="19"/>
      <c r="I193" s="139"/>
      <c r="J193" s="19"/>
      <c r="K193" s="19"/>
      <c r="L193" s="20"/>
      <c r="M193" s="140"/>
      <c r="N193" s="19"/>
      <c r="O193" s="19"/>
      <c r="P193" s="19"/>
      <c r="Q193" s="19"/>
      <c r="R193" s="19"/>
      <c r="S193" s="19"/>
      <c r="T193" s="41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7" t="s">
        <v>146</v>
      </c>
      <c r="AU193" s="7" t="s">
        <v>81</v>
      </c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</row>
    <row r="194" spans="1:65" s="158" customFormat="1">
      <c r="A194" s="150"/>
      <c r="B194" s="151"/>
      <c r="C194" s="150"/>
      <c r="D194" s="137" t="s">
        <v>150</v>
      </c>
      <c r="E194" s="152"/>
      <c r="F194" s="153" t="s">
        <v>377</v>
      </c>
      <c r="G194" s="150"/>
      <c r="H194" s="154">
        <v>58.122999999999998</v>
      </c>
      <c r="I194" s="155"/>
      <c r="J194" s="150"/>
      <c r="K194" s="150"/>
      <c r="L194" s="151"/>
      <c r="M194" s="156"/>
      <c r="N194" s="150"/>
      <c r="O194" s="150"/>
      <c r="P194" s="150"/>
      <c r="Q194" s="150"/>
      <c r="R194" s="150"/>
      <c r="S194" s="150"/>
      <c r="T194" s="157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2" t="s">
        <v>150</v>
      </c>
      <c r="AU194" s="152" t="s">
        <v>81</v>
      </c>
      <c r="AV194" s="150" t="s">
        <v>81</v>
      </c>
      <c r="AW194" s="150" t="s">
        <v>33</v>
      </c>
      <c r="AX194" s="150" t="s">
        <v>71</v>
      </c>
      <c r="AY194" s="152" t="s">
        <v>138</v>
      </c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</row>
    <row r="195" spans="1:65" s="110" customFormat="1">
      <c r="A195" s="158"/>
      <c r="B195" s="159"/>
      <c r="C195" s="158"/>
      <c r="D195" s="137" t="s">
        <v>150</v>
      </c>
      <c r="E195" s="160"/>
      <c r="F195" s="161" t="s">
        <v>154</v>
      </c>
      <c r="G195" s="158"/>
      <c r="H195" s="162">
        <v>58.122999999999998</v>
      </c>
      <c r="I195" s="163"/>
      <c r="J195" s="158"/>
      <c r="K195" s="158"/>
      <c r="L195" s="159"/>
      <c r="M195" s="164"/>
      <c r="N195" s="158"/>
      <c r="O195" s="158"/>
      <c r="P195" s="158"/>
      <c r="Q195" s="158"/>
      <c r="R195" s="158"/>
      <c r="S195" s="158"/>
      <c r="T195" s="165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158"/>
      <c r="AG195" s="158"/>
      <c r="AH195" s="158"/>
      <c r="AI195" s="158"/>
      <c r="AJ195" s="158"/>
      <c r="AK195" s="158"/>
      <c r="AL195" s="158"/>
      <c r="AM195" s="158"/>
      <c r="AN195" s="158"/>
      <c r="AO195" s="158"/>
      <c r="AP195" s="158"/>
      <c r="AQ195" s="158"/>
      <c r="AR195" s="158"/>
      <c r="AS195" s="158"/>
      <c r="AT195" s="160" t="s">
        <v>150</v>
      </c>
      <c r="AU195" s="160" t="s">
        <v>81</v>
      </c>
      <c r="AV195" s="158" t="s">
        <v>145</v>
      </c>
      <c r="AW195" s="158" t="s">
        <v>33</v>
      </c>
      <c r="AX195" s="158" t="s">
        <v>79</v>
      </c>
      <c r="AY195" s="160" t="s">
        <v>138</v>
      </c>
      <c r="AZ195" s="158"/>
      <c r="BA195" s="158"/>
      <c r="BB195" s="158"/>
      <c r="BC195" s="158"/>
      <c r="BD195" s="158"/>
      <c r="BE195" s="158"/>
      <c r="BF195" s="158"/>
      <c r="BG195" s="158"/>
      <c r="BH195" s="158"/>
      <c r="BI195" s="158"/>
      <c r="BJ195" s="158"/>
      <c r="BK195" s="158"/>
      <c r="BL195" s="158"/>
      <c r="BM195" s="158"/>
    </row>
    <row r="196" spans="1:65" s="19" customFormat="1" ht="22.95" customHeight="1">
      <c r="A196" s="110"/>
      <c r="B196" s="111"/>
      <c r="C196" s="110"/>
      <c r="D196" s="112" t="s">
        <v>70</v>
      </c>
      <c r="E196" s="121" t="s">
        <v>195</v>
      </c>
      <c r="F196" s="121" t="s">
        <v>196</v>
      </c>
      <c r="G196" s="110"/>
      <c r="H196" s="110"/>
      <c r="I196" s="114"/>
      <c r="J196" s="122">
        <f>BK196</f>
        <v>0</v>
      </c>
      <c r="K196" s="110"/>
      <c r="L196" s="111"/>
      <c r="M196" s="116"/>
      <c r="N196" s="110"/>
      <c r="O196" s="110"/>
      <c r="P196" s="117">
        <f>SUM(P197:P201)</f>
        <v>0</v>
      </c>
      <c r="Q196" s="110"/>
      <c r="R196" s="117">
        <f>SUM(R197:R201)</f>
        <v>0</v>
      </c>
      <c r="S196" s="110"/>
      <c r="T196" s="118">
        <f>SUM(T197:T201)</f>
        <v>0</v>
      </c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2" t="s">
        <v>79</v>
      </c>
      <c r="AS196" s="110"/>
      <c r="AT196" s="119" t="s">
        <v>70</v>
      </c>
      <c r="AU196" s="119" t="s">
        <v>79</v>
      </c>
      <c r="AV196" s="110"/>
      <c r="AW196" s="110"/>
      <c r="AX196" s="110"/>
      <c r="AY196" s="112" t="s">
        <v>138</v>
      </c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20">
        <f>SUM(BK197:BK201)</f>
        <v>0</v>
      </c>
      <c r="BL196" s="110"/>
      <c r="BM196" s="110"/>
    </row>
    <row r="197" spans="1:65" s="19" customFormat="1" ht="16.5" customHeight="1">
      <c r="B197" s="123"/>
      <c r="C197" s="124" t="s">
        <v>226</v>
      </c>
      <c r="D197" s="124" t="s">
        <v>140</v>
      </c>
      <c r="E197" s="125" t="s">
        <v>378</v>
      </c>
      <c r="F197" s="126" t="s">
        <v>379</v>
      </c>
      <c r="G197" s="127" t="s">
        <v>267</v>
      </c>
      <c r="H197" s="128">
        <v>217</v>
      </c>
      <c r="I197" s="129"/>
      <c r="J197" s="130">
        <f>ROUND(I197*H197,2)</f>
        <v>0</v>
      </c>
      <c r="K197" s="126"/>
      <c r="L197" s="20"/>
      <c r="M197" s="131"/>
      <c r="N197" s="132" t="s">
        <v>42</v>
      </c>
      <c r="P197" s="133">
        <f>O197*H197</f>
        <v>0</v>
      </c>
      <c r="Q197" s="133">
        <v>0</v>
      </c>
      <c r="R197" s="133">
        <f>Q197*H197</f>
        <v>0</v>
      </c>
      <c r="S197" s="133">
        <v>0</v>
      </c>
      <c r="T197" s="134">
        <f>S197*H197</f>
        <v>0</v>
      </c>
      <c r="AR197" s="135" t="s">
        <v>145</v>
      </c>
      <c r="AT197" s="135" t="s">
        <v>140</v>
      </c>
      <c r="AU197" s="135" t="s">
        <v>81</v>
      </c>
      <c r="AY197" s="7" t="s">
        <v>138</v>
      </c>
      <c r="BE197" s="136">
        <f>IF(N197="základní",J197,0)</f>
        <v>0</v>
      </c>
      <c r="BF197" s="136">
        <f>IF(N197="snížená",J197,0)</f>
        <v>0</v>
      </c>
      <c r="BG197" s="136">
        <f>IF(N197="zákl. přenesená",J197,0)</f>
        <v>0</v>
      </c>
      <c r="BH197" s="136">
        <f>IF(N197="sníž. přenesená",J197,0)</f>
        <v>0</v>
      </c>
      <c r="BI197" s="136">
        <f>IF(N197="nulová",J197,0)</f>
        <v>0</v>
      </c>
      <c r="BJ197" s="7" t="s">
        <v>79</v>
      </c>
      <c r="BK197" s="136">
        <f>ROUND(I197*H197,2)</f>
        <v>0</v>
      </c>
      <c r="BL197" s="7" t="s">
        <v>145</v>
      </c>
      <c r="BM197" s="135" t="s">
        <v>292</v>
      </c>
    </row>
    <row r="198" spans="1:65" s="143" customFormat="1">
      <c r="A198" s="19"/>
      <c r="B198" s="20"/>
      <c r="C198" s="19"/>
      <c r="D198" s="137" t="s">
        <v>146</v>
      </c>
      <c r="E198" s="19"/>
      <c r="F198" s="138" t="s">
        <v>379</v>
      </c>
      <c r="G198" s="19"/>
      <c r="H198" s="19"/>
      <c r="I198" s="139"/>
      <c r="J198" s="19"/>
      <c r="K198" s="19"/>
      <c r="L198" s="20"/>
      <c r="M198" s="140"/>
      <c r="N198" s="19"/>
      <c r="O198" s="19"/>
      <c r="P198" s="19"/>
      <c r="Q198" s="19"/>
      <c r="R198" s="19"/>
      <c r="S198" s="19"/>
      <c r="T198" s="41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7" t="s">
        <v>146</v>
      </c>
      <c r="AU198" s="7" t="s">
        <v>81</v>
      </c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</row>
    <row r="199" spans="1:65" s="150" customFormat="1">
      <c r="A199" s="143"/>
      <c r="B199" s="144"/>
      <c r="C199" s="143"/>
      <c r="D199" s="137" t="s">
        <v>150</v>
      </c>
      <c r="E199" s="145"/>
      <c r="F199" s="146" t="s">
        <v>380</v>
      </c>
      <c r="G199" s="143"/>
      <c r="H199" s="145"/>
      <c r="I199" s="147"/>
      <c r="J199" s="143"/>
      <c r="K199" s="143"/>
      <c r="L199" s="144"/>
      <c r="M199" s="148"/>
      <c r="N199" s="143"/>
      <c r="O199" s="143"/>
      <c r="P199" s="143"/>
      <c r="Q199" s="143"/>
      <c r="R199" s="143"/>
      <c r="S199" s="143"/>
      <c r="T199" s="149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5" t="s">
        <v>150</v>
      </c>
      <c r="AU199" s="145" t="s">
        <v>81</v>
      </c>
      <c r="AV199" s="143" t="s">
        <v>79</v>
      </c>
      <c r="AW199" s="143" t="s">
        <v>33</v>
      </c>
      <c r="AX199" s="143" t="s">
        <v>71</v>
      </c>
      <c r="AY199" s="145" t="s">
        <v>138</v>
      </c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</row>
    <row r="200" spans="1:65" s="158" customFormat="1">
      <c r="A200" s="150"/>
      <c r="B200" s="151"/>
      <c r="C200" s="150"/>
      <c r="D200" s="137" t="s">
        <v>150</v>
      </c>
      <c r="E200" s="152"/>
      <c r="F200" s="153" t="s">
        <v>381</v>
      </c>
      <c r="G200" s="150"/>
      <c r="H200" s="154">
        <v>217</v>
      </c>
      <c r="I200" s="155"/>
      <c r="J200" s="150"/>
      <c r="K200" s="150"/>
      <c r="L200" s="151"/>
      <c r="M200" s="156"/>
      <c r="N200" s="150"/>
      <c r="O200" s="150"/>
      <c r="P200" s="150"/>
      <c r="Q200" s="150"/>
      <c r="R200" s="150"/>
      <c r="S200" s="150"/>
      <c r="T200" s="157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2" t="s">
        <v>150</v>
      </c>
      <c r="AU200" s="152" t="s">
        <v>81</v>
      </c>
      <c r="AV200" s="150" t="s">
        <v>81</v>
      </c>
      <c r="AW200" s="150" t="s">
        <v>33</v>
      </c>
      <c r="AX200" s="150" t="s">
        <v>71</v>
      </c>
      <c r="AY200" s="152" t="s">
        <v>138</v>
      </c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</row>
    <row r="201" spans="1:65" s="110" customFormat="1">
      <c r="A201" s="158"/>
      <c r="B201" s="159"/>
      <c r="C201" s="158"/>
      <c r="D201" s="137" t="s">
        <v>150</v>
      </c>
      <c r="E201" s="160"/>
      <c r="F201" s="161" t="s">
        <v>154</v>
      </c>
      <c r="G201" s="158"/>
      <c r="H201" s="162">
        <v>217</v>
      </c>
      <c r="I201" s="163"/>
      <c r="J201" s="158"/>
      <c r="K201" s="158"/>
      <c r="L201" s="159"/>
      <c r="M201" s="164"/>
      <c r="N201" s="158"/>
      <c r="O201" s="158"/>
      <c r="P201" s="158"/>
      <c r="Q201" s="158"/>
      <c r="R201" s="158"/>
      <c r="S201" s="158"/>
      <c r="T201" s="165"/>
      <c r="U201" s="158"/>
      <c r="V201" s="158"/>
      <c r="W201" s="158"/>
      <c r="X201" s="158"/>
      <c r="Y201" s="158"/>
      <c r="Z201" s="158"/>
      <c r="AA201" s="158"/>
      <c r="AB201" s="158"/>
      <c r="AC201" s="158"/>
      <c r="AD201" s="158"/>
      <c r="AE201" s="158"/>
      <c r="AF201" s="158"/>
      <c r="AG201" s="158"/>
      <c r="AH201" s="158"/>
      <c r="AI201" s="158"/>
      <c r="AJ201" s="158"/>
      <c r="AK201" s="158"/>
      <c r="AL201" s="158"/>
      <c r="AM201" s="158"/>
      <c r="AN201" s="158"/>
      <c r="AO201" s="158"/>
      <c r="AP201" s="158"/>
      <c r="AQ201" s="158"/>
      <c r="AR201" s="158"/>
      <c r="AS201" s="158"/>
      <c r="AT201" s="160" t="s">
        <v>150</v>
      </c>
      <c r="AU201" s="160" t="s">
        <v>81</v>
      </c>
      <c r="AV201" s="158" t="s">
        <v>145</v>
      </c>
      <c r="AW201" s="158" t="s">
        <v>33</v>
      </c>
      <c r="AX201" s="158" t="s">
        <v>79</v>
      </c>
      <c r="AY201" s="160" t="s">
        <v>138</v>
      </c>
      <c r="AZ201" s="158"/>
      <c r="BA201" s="158"/>
      <c r="BB201" s="158"/>
      <c r="BC201" s="158"/>
      <c r="BD201" s="158"/>
      <c r="BE201" s="158"/>
      <c r="BF201" s="158"/>
      <c r="BG201" s="158"/>
      <c r="BH201" s="158"/>
      <c r="BI201" s="158"/>
      <c r="BJ201" s="158"/>
      <c r="BK201" s="158"/>
      <c r="BL201" s="158"/>
      <c r="BM201" s="158"/>
    </row>
    <row r="202" spans="1:65" s="19" customFormat="1" ht="22.95" customHeight="1">
      <c r="A202" s="110"/>
      <c r="B202" s="111"/>
      <c r="C202" s="110"/>
      <c r="D202" s="112" t="s">
        <v>70</v>
      </c>
      <c r="E202" s="121" t="s">
        <v>211</v>
      </c>
      <c r="F202" s="121" t="s">
        <v>212</v>
      </c>
      <c r="G202" s="110"/>
      <c r="H202" s="110"/>
      <c r="I202" s="114"/>
      <c r="J202" s="122">
        <f>BK202</f>
        <v>0</v>
      </c>
      <c r="K202" s="110"/>
      <c r="L202" s="111"/>
      <c r="M202" s="116"/>
      <c r="N202" s="110"/>
      <c r="O202" s="110"/>
      <c r="P202" s="117">
        <f>SUM(P203:P205)</f>
        <v>0</v>
      </c>
      <c r="Q202" s="110"/>
      <c r="R202" s="117">
        <f>SUM(R203:R205)</f>
        <v>0</v>
      </c>
      <c r="S202" s="110"/>
      <c r="T202" s="118">
        <f>SUM(T203:T205)</f>
        <v>0</v>
      </c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  <c r="AR202" s="112" t="s">
        <v>79</v>
      </c>
      <c r="AS202" s="110"/>
      <c r="AT202" s="119" t="s">
        <v>70</v>
      </c>
      <c r="AU202" s="119" t="s">
        <v>79</v>
      </c>
      <c r="AV202" s="110"/>
      <c r="AW202" s="110"/>
      <c r="AX202" s="110"/>
      <c r="AY202" s="112" t="s">
        <v>138</v>
      </c>
      <c r="AZ202" s="110"/>
      <c r="BA202" s="110"/>
      <c r="BB202" s="110"/>
      <c r="BC202" s="110"/>
      <c r="BD202" s="110"/>
      <c r="BE202" s="110"/>
      <c r="BF202" s="110"/>
      <c r="BG202" s="110"/>
      <c r="BH202" s="110"/>
      <c r="BI202" s="110"/>
      <c r="BJ202" s="110"/>
      <c r="BK202" s="120">
        <f>SUM(BK203:BK205)</f>
        <v>0</v>
      </c>
      <c r="BL202" s="110"/>
      <c r="BM202" s="110"/>
    </row>
    <row r="203" spans="1:65" s="19" customFormat="1" ht="16.5" customHeight="1">
      <c r="B203" s="123"/>
      <c r="C203" s="124" t="s">
        <v>289</v>
      </c>
      <c r="D203" s="124" t="s">
        <v>140</v>
      </c>
      <c r="E203" s="125" t="s">
        <v>382</v>
      </c>
      <c r="F203" s="126" t="s">
        <v>383</v>
      </c>
      <c r="G203" s="127" t="s">
        <v>176</v>
      </c>
      <c r="H203" s="128">
        <v>300.61500000000001</v>
      </c>
      <c r="I203" s="129"/>
      <c r="J203" s="130">
        <f>ROUND(I203*H203,2)</f>
        <v>0</v>
      </c>
      <c r="K203" s="126" t="s">
        <v>144</v>
      </c>
      <c r="L203" s="20"/>
      <c r="M203" s="131"/>
      <c r="N203" s="132" t="s">
        <v>42</v>
      </c>
      <c r="P203" s="133">
        <f>O203*H203</f>
        <v>0</v>
      </c>
      <c r="Q203" s="133">
        <v>0</v>
      </c>
      <c r="R203" s="133">
        <f>Q203*H203</f>
        <v>0</v>
      </c>
      <c r="S203" s="133">
        <v>0</v>
      </c>
      <c r="T203" s="134">
        <f>S203*H203</f>
        <v>0</v>
      </c>
      <c r="AR203" s="135" t="s">
        <v>145</v>
      </c>
      <c r="AT203" s="135" t="s">
        <v>140</v>
      </c>
      <c r="AU203" s="135" t="s">
        <v>81</v>
      </c>
      <c r="AY203" s="7" t="s">
        <v>138</v>
      </c>
      <c r="BE203" s="136">
        <f>IF(N203="základní",J203,0)</f>
        <v>0</v>
      </c>
      <c r="BF203" s="136">
        <f>IF(N203="snížená",J203,0)</f>
        <v>0</v>
      </c>
      <c r="BG203" s="136">
        <f>IF(N203="zákl. přenesená",J203,0)</f>
        <v>0</v>
      </c>
      <c r="BH203" s="136">
        <f>IF(N203="sníž. přenesená",J203,0)</f>
        <v>0</v>
      </c>
      <c r="BI203" s="136">
        <f>IF(N203="nulová",J203,0)</f>
        <v>0</v>
      </c>
      <c r="BJ203" s="7" t="s">
        <v>79</v>
      </c>
      <c r="BK203" s="136">
        <f>ROUND(I203*H203,2)</f>
        <v>0</v>
      </c>
      <c r="BL203" s="7" t="s">
        <v>145</v>
      </c>
      <c r="BM203" s="135" t="s">
        <v>384</v>
      </c>
    </row>
    <row r="204" spans="1:65" s="19" customFormat="1">
      <c r="B204" s="20"/>
      <c r="D204" s="137" t="s">
        <v>146</v>
      </c>
      <c r="F204" s="138" t="s">
        <v>385</v>
      </c>
      <c r="I204" s="139"/>
      <c r="L204" s="20"/>
      <c r="M204" s="140"/>
      <c r="T204" s="41"/>
      <c r="AT204" s="7" t="s">
        <v>146</v>
      </c>
      <c r="AU204" s="7" t="s">
        <v>81</v>
      </c>
    </row>
    <row r="205" spans="1:65" s="19" customFormat="1">
      <c r="B205" s="20"/>
      <c r="D205" s="141" t="s">
        <v>148</v>
      </c>
      <c r="F205" s="142" t="s">
        <v>386</v>
      </c>
      <c r="I205" s="139"/>
      <c r="L205" s="20"/>
      <c r="M205" s="189"/>
      <c r="N205" s="190"/>
      <c r="O205" s="190"/>
      <c r="P205" s="190"/>
      <c r="Q205" s="190"/>
      <c r="R205" s="190"/>
      <c r="S205" s="190"/>
      <c r="T205" s="191"/>
      <c r="AT205" s="7" t="s">
        <v>148</v>
      </c>
      <c r="AU205" s="7" t="s">
        <v>81</v>
      </c>
    </row>
    <row r="206" spans="1:65" ht="6.9" customHeight="1">
      <c r="A206" s="19"/>
      <c r="B206" s="29"/>
      <c r="C206" s="30"/>
      <c r="D206" s="30"/>
      <c r="E206" s="30"/>
      <c r="F206" s="30"/>
      <c r="G206" s="30"/>
      <c r="H206" s="30"/>
      <c r="I206" s="30"/>
      <c r="J206" s="30"/>
      <c r="K206" s="30"/>
      <c r="L206" s="20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</row>
  </sheetData>
  <autoFilter ref="C86:K205" xr:uid="{00000000-0009-0000-0000-000003000000}"/>
  <mergeCells count="9">
    <mergeCell ref="E48:H48"/>
    <mergeCell ref="E50:H50"/>
    <mergeCell ref="E77:H77"/>
    <mergeCell ref="E79:H79"/>
    <mergeCell ref="L2:V2"/>
    <mergeCell ref="E7:H7"/>
    <mergeCell ref="E9:H9"/>
    <mergeCell ref="E18:H18"/>
    <mergeCell ref="E27:H27"/>
  </mergeCells>
  <hyperlinks>
    <hyperlink ref="F92" r:id="rId1" xr:uid="{00000000-0004-0000-0300-000000000000}"/>
    <hyperlink ref="F105" r:id="rId2" xr:uid="{00000000-0004-0000-0300-000001000000}"/>
    <hyperlink ref="F113" r:id="rId3" xr:uid="{00000000-0004-0000-0300-000002000000}"/>
    <hyperlink ref="F118" r:id="rId4" xr:uid="{00000000-0004-0000-0300-000003000000}"/>
    <hyperlink ref="F123" r:id="rId5" xr:uid="{00000000-0004-0000-0300-000004000000}"/>
    <hyperlink ref="F128" r:id="rId6" xr:uid="{00000000-0004-0000-0300-000005000000}"/>
    <hyperlink ref="F133" r:id="rId7" xr:uid="{00000000-0004-0000-0300-000006000000}"/>
    <hyperlink ref="F136" r:id="rId8" xr:uid="{00000000-0004-0000-0300-000007000000}"/>
    <hyperlink ref="F147" r:id="rId9" xr:uid="{00000000-0004-0000-0300-000008000000}"/>
    <hyperlink ref="F153" r:id="rId10" xr:uid="{00000000-0004-0000-0300-000009000000}"/>
    <hyperlink ref="F158" r:id="rId11" xr:uid="{00000000-0004-0000-0300-00000A000000}"/>
    <hyperlink ref="F162" r:id="rId12" xr:uid="{00000000-0004-0000-0300-00000B000000}"/>
    <hyperlink ref="F168" r:id="rId13" xr:uid="{00000000-0004-0000-0300-00000C000000}"/>
    <hyperlink ref="F171" r:id="rId14" xr:uid="{00000000-0004-0000-0300-00000D000000}"/>
    <hyperlink ref="F174" r:id="rId15" xr:uid="{00000000-0004-0000-0300-00000E000000}"/>
    <hyperlink ref="F182" r:id="rId16" xr:uid="{00000000-0004-0000-0300-00000F000000}"/>
    <hyperlink ref="F188" r:id="rId17" xr:uid="{00000000-0004-0000-0300-000010000000}"/>
    <hyperlink ref="F191" r:id="rId18" xr:uid="{00000000-0004-0000-0300-000011000000}"/>
    <hyperlink ref="F205" r:id="rId19" xr:uid="{00000000-0004-0000-0300-000012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161"/>
  <sheetViews>
    <sheetView showGridLines="0" zoomScale="140" zoomScaleNormal="140" workbookViewId="0"/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90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387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ROUND(J82,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ROUND((SUM(BE82:BE160)),  2)</f>
        <v>0</v>
      </c>
      <c r="I33" s="81">
        <v>0.21</v>
      </c>
      <c r="J33" s="80">
        <f>ROUND(((SUM(BE82:BE160))*I33),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ROUND((SUM(BF82:BF160)),  2)</f>
        <v>0</v>
      </c>
      <c r="I34" s="81">
        <v>0.12</v>
      </c>
      <c r="J34" s="80">
        <f>ROUND(((SUM(BF82:BF160))*I34),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ROUND((SUM(BG82:BG160)),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ROUND((SUM(BH82:BH160)),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ROUND((SUM(BI82:BI160)),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01.4 - Bourací práce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J82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J83</f>
        <v>0</v>
      </c>
      <c r="L60" s="92"/>
    </row>
    <row r="61" spans="2:47" s="96" customFormat="1" ht="19.95" customHeight="1">
      <c r="B61" s="97"/>
      <c r="D61" s="98" t="s">
        <v>114</v>
      </c>
      <c r="E61" s="99"/>
      <c r="F61" s="99"/>
      <c r="G61" s="99"/>
      <c r="H61" s="99"/>
      <c r="I61" s="99"/>
      <c r="J61" s="100">
        <f>J84</f>
        <v>0</v>
      </c>
      <c r="L61" s="97"/>
    </row>
    <row r="62" spans="2:47" s="96" customFormat="1" ht="19.95" customHeight="1">
      <c r="B62" s="97"/>
      <c r="D62" s="98" t="s">
        <v>388</v>
      </c>
      <c r="E62" s="99"/>
      <c r="F62" s="99"/>
      <c r="G62" s="99"/>
      <c r="H62" s="99"/>
      <c r="I62" s="99"/>
      <c r="J62" s="100">
        <f>J112</f>
        <v>0</v>
      </c>
      <c r="L62" s="97"/>
    </row>
    <row r="63" spans="2:47" s="19" customFormat="1" ht="21.9" customHeight="1">
      <c r="B63" s="20"/>
      <c r="L63" s="20"/>
    </row>
    <row r="64" spans="2:47" s="19" customFormat="1" ht="6.9" customHeight="1"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20"/>
    </row>
    <row r="68" spans="2:12" s="19" customFormat="1" ht="6.9" customHeight="1"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20"/>
    </row>
    <row r="69" spans="2:12" s="19" customFormat="1" ht="24.9" customHeight="1">
      <c r="B69" s="20"/>
      <c r="C69" s="11" t="s">
        <v>123</v>
      </c>
      <c r="L69" s="20"/>
    </row>
    <row r="70" spans="2:12" s="19" customFormat="1" ht="6.9" customHeight="1">
      <c r="B70" s="20"/>
      <c r="L70" s="20"/>
    </row>
    <row r="71" spans="2:12" s="19" customFormat="1" ht="12" customHeight="1">
      <c r="B71" s="20"/>
      <c r="C71" s="16" t="s">
        <v>16</v>
      </c>
      <c r="L71" s="20"/>
    </row>
    <row r="72" spans="2:12" s="19" customFormat="1" ht="16.5" customHeight="1">
      <c r="B72" s="20"/>
      <c r="E72" s="278" t="str">
        <f>E7</f>
        <v>Revitalizace zázemí městské knihovny a předprostoru Lázeňského parku Poděbrady</v>
      </c>
      <c r="F72" s="278"/>
      <c r="G72" s="278"/>
      <c r="H72" s="278"/>
      <c r="L72" s="20"/>
    </row>
    <row r="73" spans="2:12" s="19" customFormat="1" ht="12" customHeight="1">
      <c r="B73" s="20"/>
      <c r="C73" s="16" t="s">
        <v>107</v>
      </c>
      <c r="L73" s="20"/>
    </row>
    <row r="74" spans="2:12" s="19" customFormat="1" ht="16.5" customHeight="1">
      <c r="B74" s="20"/>
      <c r="E74" s="279" t="str">
        <f>E9</f>
        <v>01.4 - Bourací práce</v>
      </c>
      <c r="F74" s="279"/>
      <c r="G74" s="279"/>
      <c r="H74" s="279"/>
      <c r="L74" s="20"/>
    </row>
    <row r="75" spans="2:12" s="19" customFormat="1" ht="6.9" customHeight="1">
      <c r="B75" s="20"/>
      <c r="L75" s="20"/>
    </row>
    <row r="76" spans="2:12" s="19" customFormat="1" ht="12" customHeight="1">
      <c r="B76" s="20"/>
      <c r="C76" s="16" t="s">
        <v>21</v>
      </c>
      <c r="F76" s="5" t="str">
        <f>F12</f>
        <v xml:space="preserve"> </v>
      </c>
      <c r="I76" s="16" t="s">
        <v>23</v>
      </c>
      <c r="J76" s="1" t="str">
        <f>IF(J12="","",J12)</f>
        <v>24. 6. 2026</v>
      </c>
      <c r="L76" s="20"/>
    </row>
    <row r="77" spans="2:12" s="19" customFormat="1" ht="6.9" customHeight="1">
      <c r="B77" s="20"/>
      <c r="L77" s="20"/>
    </row>
    <row r="78" spans="2:12" s="19" customFormat="1" ht="15.15" customHeight="1">
      <c r="B78" s="20"/>
      <c r="C78" s="16" t="s">
        <v>25</v>
      </c>
      <c r="F78" s="5" t="str">
        <f>E15</f>
        <v>Město Poděbrady</v>
      </c>
      <c r="I78" s="16" t="s">
        <v>31</v>
      </c>
      <c r="J78" s="3" t="str">
        <f>E21</f>
        <v xml:space="preserve"> </v>
      </c>
      <c r="L78" s="20"/>
    </row>
    <row r="79" spans="2:12" s="19" customFormat="1" ht="15.15" customHeight="1">
      <c r="B79" s="20"/>
      <c r="C79" s="16" t="s">
        <v>29</v>
      </c>
      <c r="F79" s="5" t="str">
        <f>IF(E18="","",E18)</f>
        <v>Vyplň údaj</v>
      </c>
      <c r="I79" s="16" t="s">
        <v>34</v>
      </c>
      <c r="J79" s="3" t="str">
        <f>E24</f>
        <v xml:space="preserve"> </v>
      </c>
      <c r="L79" s="20"/>
    </row>
    <row r="80" spans="2:12" s="19" customFormat="1" ht="10.35" customHeight="1">
      <c r="B80" s="20"/>
      <c r="L80" s="20"/>
    </row>
    <row r="81" spans="1:65" s="101" customFormat="1" ht="29.25" customHeight="1">
      <c r="B81" s="102"/>
      <c r="C81" s="103" t="s">
        <v>124</v>
      </c>
      <c r="D81" s="104" t="s">
        <v>56</v>
      </c>
      <c r="E81" s="104" t="s">
        <v>52</v>
      </c>
      <c r="F81" s="104" t="s">
        <v>53</v>
      </c>
      <c r="G81" s="104" t="s">
        <v>125</v>
      </c>
      <c r="H81" s="104" t="s">
        <v>126</v>
      </c>
      <c r="I81" s="104" t="s">
        <v>127</v>
      </c>
      <c r="J81" s="104" t="s">
        <v>111</v>
      </c>
      <c r="K81" s="105" t="s">
        <v>128</v>
      </c>
      <c r="L81" s="102"/>
      <c r="M81" s="44"/>
      <c r="N81" s="45" t="s">
        <v>41</v>
      </c>
      <c r="O81" s="45" t="s">
        <v>129</v>
      </c>
      <c r="P81" s="45" t="s">
        <v>130</v>
      </c>
      <c r="Q81" s="45" t="s">
        <v>131</v>
      </c>
      <c r="R81" s="45" t="s">
        <v>132</v>
      </c>
      <c r="S81" s="45" t="s">
        <v>133</v>
      </c>
      <c r="T81" s="46" t="s">
        <v>134</v>
      </c>
    </row>
    <row r="82" spans="1:65" s="19" customFormat="1" ht="22.95" customHeight="1">
      <c r="B82" s="20"/>
      <c r="C82" s="50" t="s">
        <v>135</v>
      </c>
      <c r="J82" s="106">
        <f>BK82</f>
        <v>0</v>
      </c>
      <c r="L82" s="20"/>
      <c r="M82" s="47"/>
      <c r="N82" s="39"/>
      <c r="O82" s="39"/>
      <c r="P82" s="107">
        <f>P83</f>
        <v>0</v>
      </c>
      <c r="Q82" s="39"/>
      <c r="R82" s="107">
        <f>R83</f>
        <v>0</v>
      </c>
      <c r="S82" s="39"/>
      <c r="T82" s="108">
        <f>T83</f>
        <v>105.75</v>
      </c>
      <c r="AT82" s="7" t="s">
        <v>70</v>
      </c>
      <c r="AU82" s="7" t="s">
        <v>112</v>
      </c>
      <c r="BK82" s="109">
        <f>BK83</f>
        <v>0</v>
      </c>
    </row>
    <row r="83" spans="1:65" s="110" customFormat="1" ht="25.95" customHeight="1">
      <c r="B83" s="111"/>
      <c r="D83" s="112" t="s">
        <v>70</v>
      </c>
      <c r="E83" s="113" t="s">
        <v>136</v>
      </c>
      <c r="F83" s="113" t="s">
        <v>137</v>
      </c>
      <c r="I83" s="114"/>
      <c r="J83" s="115">
        <f>BK83</f>
        <v>0</v>
      </c>
      <c r="L83" s="111"/>
      <c r="M83" s="116"/>
      <c r="P83" s="117">
        <f>P84+P112</f>
        <v>0</v>
      </c>
      <c r="R83" s="117">
        <f>R84+R112</f>
        <v>0</v>
      </c>
      <c r="T83" s="118">
        <f>T84+T112</f>
        <v>105.75</v>
      </c>
      <c r="AR83" s="112" t="s">
        <v>79</v>
      </c>
      <c r="AT83" s="119" t="s">
        <v>70</v>
      </c>
      <c r="AU83" s="119" t="s">
        <v>71</v>
      </c>
      <c r="AY83" s="112" t="s">
        <v>138</v>
      </c>
      <c r="BK83" s="120">
        <f>BK84+BK112</f>
        <v>0</v>
      </c>
    </row>
    <row r="84" spans="1:65" s="110" customFormat="1" ht="22.95" customHeight="1">
      <c r="B84" s="111"/>
      <c r="D84" s="112" t="s">
        <v>70</v>
      </c>
      <c r="E84" s="121" t="s">
        <v>79</v>
      </c>
      <c r="F84" s="121" t="s">
        <v>139</v>
      </c>
      <c r="I84" s="114"/>
      <c r="J84" s="122">
        <f>BK84</f>
        <v>0</v>
      </c>
      <c r="L84" s="111"/>
      <c r="M84" s="116"/>
      <c r="P84" s="117">
        <f>SUM(P85:P111)</f>
        <v>0</v>
      </c>
      <c r="R84" s="117">
        <f>SUM(R85:R111)</f>
        <v>0</v>
      </c>
      <c r="T84" s="118">
        <f>SUM(T85:T111)</f>
        <v>105.75</v>
      </c>
      <c r="AR84" s="112" t="s">
        <v>79</v>
      </c>
      <c r="AT84" s="119" t="s">
        <v>70</v>
      </c>
      <c r="AU84" s="119" t="s">
        <v>79</v>
      </c>
      <c r="AY84" s="112" t="s">
        <v>138</v>
      </c>
      <c r="BK84" s="120">
        <f>SUM(BK85:BK111)</f>
        <v>0</v>
      </c>
    </row>
    <row r="85" spans="1:65" s="19" customFormat="1" ht="16.5" customHeight="1">
      <c r="B85" s="123"/>
      <c r="C85" s="124" t="s">
        <v>79</v>
      </c>
      <c r="D85" s="124" t="s">
        <v>140</v>
      </c>
      <c r="E85" s="125" t="s">
        <v>389</v>
      </c>
      <c r="F85" s="126" t="s">
        <v>390</v>
      </c>
      <c r="G85" s="127" t="s">
        <v>225</v>
      </c>
      <c r="H85" s="128">
        <v>240</v>
      </c>
      <c r="I85" s="129"/>
      <c r="J85" s="130">
        <f>ROUND(I85*H85,2)</f>
        <v>0</v>
      </c>
      <c r="K85" s="126" t="s">
        <v>144</v>
      </c>
      <c r="L85" s="20"/>
      <c r="M85" s="131"/>
      <c r="N85" s="132" t="s">
        <v>42</v>
      </c>
      <c r="P85" s="133">
        <f>O85*H85</f>
        <v>0</v>
      </c>
      <c r="Q85" s="133">
        <v>0</v>
      </c>
      <c r="R85" s="133">
        <f>Q85*H85</f>
        <v>0</v>
      </c>
      <c r="S85" s="133">
        <v>0.26</v>
      </c>
      <c r="T85" s="134">
        <f>S85*H85</f>
        <v>62.400000000000006</v>
      </c>
      <c r="AR85" s="135" t="s">
        <v>145</v>
      </c>
      <c r="AT85" s="135" t="s">
        <v>140</v>
      </c>
      <c r="AU85" s="135" t="s">
        <v>81</v>
      </c>
      <c r="AY85" s="7" t="s">
        <v>138</v>
      </c>
      <c r="BE85" s="136">
        <f>IF(N85="základní",J85,0)</f>
        <v>0</v>
      </c>
      <c r="BF85" s="136">
        <f>IF(N85="snížená",J85,0)</f>
        <v>0</v>
      </c>
      <c r="BG85" s="136">
        <f>IF(N85="zákl. přenesená",J85,0)</f>
        <v>0</v>
      </c>
      <c r="BH85" s="136">
        <f>IF(N85="sníž. přenesená",J85,0)</f>
        <v>0</v>
      </c>
      <c r="BI85" s="136">
        <f>IF(N85="nulová",J85,0)</f>
        <v>0</v>
      </c>
      <c r="BJ85" s="7" t="s">
        <v>79</v>
      </c>
      <c r="BK85" s="136">
        <f>ROUND(I85*H85,2)</f>
        <v>0</v>
      </c>
      <c r="BL85" s="7" t="s">
        <v>145</v>
      </c>
      <c r="BM85" s="135" t="s">
        <v>81</v>
      </c>
    </row>
    <row r="86" spans="1:65" s="19" customFormat="1" ht="19.2">
      <c r="B86" s="20"/>
      <c r="D86" s="137" t="s">
        <v>146</v>
      </c>
      <c r="F86" s="138" t="s">
        <v>391</v>
      </c>
      <c r="I86" s="139"/>
      <c r="L86" s="20"/>
      <c r="M86" s="140"/>
      <c r="T86" s="41"/>
      <c r="AT86" s="7" t="s">
        <v>146</v>
      </c>
      <c r="AU86" s="7" t="s">
        <v>81</v>
      </c>
    </row>
    <row r="87" spans="1:65" s="19" customFormat="1">
      <c r="B87" s="20"/>
      <c r="D87" s="141" t="s">
        <v>148</v>
      </c>
      <c r="F87" s="142" t="s">
        <v>392</v>
      </c>
      <c r="I87" s="139"/>
      <c r="L87" s="20"/>
      <c r="M87" s="140"/>
      <c r="T87" s="41"/>
      <c r="AT87" s="7" t="s">
        <v>148</v>
      </c>
      <c r="AU87" s="7" t="s">
        <v>81</v>
      </c>
    </row>
    <row r="88" spans="1:65" s="143" customFormat="1">
      <c r="B88" s="144"/>
      <c r="D88" s="137" t="s">
        <v>150</v>
      </c>
      <c r="E88" s="145"/>
      <c r="F88" s="146" t="s">
        <v>393</v>
      </c>
      <c r="H88" s="145"/>
      <c r="I88" s="147"/>
      <c r="L88" s="144"/>
      <c r="M88" s="148"/>
      <c r="T88" s="149"/>
      <c r="AT88" s="145" t="s">
        <v>150</v>
      </c>
      <c r="AU88" s="145" t="s">
        <v>81</v>
      </c>
      <c r="AV88" s="143" t="s">
        <v>79</v>
      </c>
      <c r="AW88" s="143" t="s">
        <v>33</v>
      </c>
      <c r="AX88" s="143" t="s">
        <v>71</v>
      </c>
      <c r="AY88" s="145" t="s">
        <v>138</v>
      </c>
    </row>
    <row r="89" spans="1:65" s="150" customFormat="1">
      <c r="A89" s="143"/>
      <c r="B89" s="144"/>
      <c r="C89" s="143"/>
      <c r="D89" s="137" t="s">
        <v>150</v>
      </c>
      <c r="E89" s="145"/>
      <c r="F89" s="146" t="s">
        <v>369</v>
      </c>
      <c r="G89" s="143"/>
      <c r="H89" s="145"/>
      <c r="I89" s="147"/>
      <c r="J89" s="143"/>
      <c r="K89" s="143"/>
      <c r="L89" s="144"/>
      <c r="M89" s="148"/>
      <c r="N89" s="143"/>
      <c r="O89" s="143"/>
      <c r="P89" s="143"/>
      <c r="Q89" s="143"/>
      <c r="R89" s="143"/>
      <c r="S89" s="143"/>
      <c r="T89" s="149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5" t="s">
        <v>150</v>
      </c>
      <c r="AU89" s="145" t="s">
        <v>81</v>
      </c>
      <c r="AV89" s="143" t="s">
        <v>79</v>
      </c>
      <c r="AW89" s="143" t="s">
        <v>33</v>
      </c>
      <c r="AX89" s="143" t="s">
        <v>71</v>
      </c>
      <c r="AY89" s="145" t="s">
        <v>138</v>
      </c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</row>
    <row r="90" spans="1:65" s="158" customFormat="1">
      <c r="A90" s="150"/>
      <c r="B90" s="151"/>
      <c r="C90" s="150"/>
      <c r="D90" s="137" t="s">
        <v>150</v>
      </c>
      <c r="E90" s="152"/>
      <c r="F90" s="153" t="s">
        <v>394</v>
      </c>
      <c r="G90" s="150"/>
      <c r="H90" s="154">
        <v>240</v>
      </c>
      <c r="I90" s="155"/>
      <c r="J90" s="150"/>
      <c r="K90" s="150"/>
      <c r="L90" s="151"/>
      <c r="M90" s="156"/>
      <c r="N90" s="150"/>
      <c r="O90" s="150"/>
      <c r="P90" s="150"/>
      <c r="Q90" s="150"/>
      <c r="R90" s="150"/>
      <c r="S90" s="150"/>
      <c r="T90" s="157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2" t="s">
        <v>150</v>
      </c>
      <c r="AU90" s="152" t="s">
        <v>81</v>
      </c>
      <c r="AV90" s="150" t="s">
        <v>81</v>
      </c>
      <c r="AW90" s="150" t="s">
        <v>33</v>
      </c>
      <c r="AX90" s="150" t="s">
        <v>71</v>
      </c>
      <c r="AY90" s="152" t="s">
        <v>138</v>
      </c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</row>
    <row r="91" spans="1:65" s="19" customFormat="1">
      <c r="A91" s="158"/>
      <c r="B91" s="159"/>
      <c r="C91" s="158"/>
      <c r="D91" s="137" t="s">
        <v>150</v>
      </c>
      <c r="E91" s="160"/>
      <c r="F91" s="161" t="s">
        <v>154</v>
      </c>
      <c r="G91" s="158"/>
      <c r="H91" s="162">
        <v>240</v>
      </c>
      <c r="I91" s="163"/>
      <c r="J91" s="158"/>
      <c r="K91" s="158"/>
      <c r="L91" s="159"/>
      <c r="M91" s="164"/>
      <c r="N91" s="158"/>
      <c r="O91" s="158"/>
      <c r="P91" s="158"/>
      <c r="Q91" s="158"/>
      <c r="R91" s="158"/>
      <c r="S91" s="158"/>
      <c r="T91" s="165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8"/>
      <c r="AT91" s="160" t="s">
        <v>150</v>
      </c>
      <c r="AU91" s="160" t="s">
        <v>81</v>
      </c>
      <c r="AV91" s="158" t="s">
        <v>145</v>
      </c>
      <c r="AW91" s="158" t="s">
        <v>33</v>
      </c>
      <c r="AX91" s="158" t="s">
        <v>79</v>
      </c>
      <c r="AY91" s="160" t="s">
        <v>138</v>
      </c>
      <c r="AZ91" s="158"/>
      <c r="BA91" s="158"/>
      <c r="BB91" s="158"/>
      <c r="BC91" s="158"/>
      <c r="BD91" s="158"/>
      <c r="BE91" s="158"/>
      <c r="BF91" s="158"/>
      <c r="BG91" s="158"/>
      <c r="BH91" s="158"/>
      <c r="BI91" s="158"/>
      <c r="BJ91" s="158"/>
      <c r="BK91" s="158"/>
      <c r="BL91" s="158"/>
      <c r="BM91" s="158"/>
    </row>
    <row r="92" spans="1:65" s="19" customFormat="1" ht="21.75" customHeight="1">
      <c r="B92" s="123"/>
      <c r="C92" s="124" t="s">
        <v>81</v>
      </c>
      <c r="D92" s="124" t="s">
        <v>140</v>
      </c>
      <c r="E92" s="125" t="s">
        <v>395</v>
      </c>
      <c r="F92" s="126" t="s">
        <v>396</v>
      </c>
      <c r="G92" s="127" t="s">
        <v>225</v>
      </c>
      <c r="H92" s="128">
        <v>30</v>
      </c>
      <c r="I92" s="129"/>
      <c r="J92" s="130">
        <f>ROUND(I92*H92,2)</f>
        <v>0</v>
      </c>
      <c r="K92" s="126" t="s">
        <v>144</v>
      </c>
      <c r="L92" s="20"/>
      <c r="M92" s="131"/>
      <c r="N92" s="132" t="s">
        <v>42</v>
      </c>
      <c r="P92" s="133">
        <f>O92*H92</f>
        <v>0</v>
      </c>
      <c r="Q92" s="133">
        <v>0</v>
      </c>
      <c r="R92" s="133">
        <f>Q92*H92</f>
        <v>0</v>
      </c>
      <c r="S92" s="133">
        <v>0.42499999999999999</v>
      </c>
      <c r="T92" s="134">
        <f>S92*H92</f>
        <v>12.75</v>
      </c>
      <c r="AR92" s="135" t="s">
        <v>145</v>
      </c>
      <c r="AT92" s="135" t="s">
        <v>140</v>
      </c>
      <c r="AU92" s="135" t="s">
        <v>81</v>
      </c>
      <c r="AY92" s="7" t="s">
        <v>138</v>
      </c>
      <c r="BE92" s="136">
        <f>IF(N92="základní",J92,0)</f>
        <v>0</v>
      </c>
      <c r="BF92" s="136">
        <f>IF(N92="snížená",J92,0)</f>
        <v>0</v>
      </c>
      <c r="BG92" s="136">
        <f>IF(N92="zákl. přenesená",J92,0)</f>
        <v>0</v>
      </c>
      <c r="BH92" s="136">
        <f>IF(N92="sníž. přenesená",J92,0)</f>
        <v>0</v>
      </c>
      <c r="BI92" s="136">
        <f>IF(N92="nulová",J92,0)</f>
        <v>0</v>
      </c>
      <c r="BJ92" s="7" t="s">
        <v>79</v>
      </c>
      <c r="BK92" s="136">
        <f>ROUND(I92*H92,2)</f>
        <v>0</v>
      </c>
      <c r="BL92" s="7" t="s">
        <v>145</v>
      </c>
      <c r="BM92" s="135" t="s">
        <v>145</v>
      </c>
    </row>
    <row r="93" spans="1:65" s="19" customFormat="1" ht="28.8">
      <c r="B93" s="20"/>
      <c r="D93" s="137" t="s">
        <v>146</v>
      </c>
      <c r="F93" s="138" t="s">
        <v>397</v>
      </c>
      <c r="I93" s="139"/>
      <c r="L93" s="20"/>
      <c r="M93" s="140"/>
      <c r="T93" s="41"/>
      <c r="AT93" s="7" t="s">
        <v>146</v>
      </c>
      <c r="AU93" s="7" t="s">
        <v>81</v>
      </c>
    </row>
    <row r="94" spans="1:65" s="143" customFormat="1">
      <c r="A94" s="19"/>
      <c r="B94" s="20"/>
      <c r="C94" s="19"/>
      <c r="D94" s="141" t="s">
        <v>148</v>
      </c>
      <c r="E94" s="19"/>
      <c r="F94" s="142" t="s">
        <v>398</v>
      </c>
      <c r="G94" s="19"/>
      <c r="H94" s="19"/>
      <c r="I94" s="139"/>
      <c r="J94" s="19"/>
      <c r="K94" s="19"/>
      <c r="L94" s="20"/>
      <c r="M94" s="140"/>
      <c r="N94" s="19"/>
      <c r="O94" s="19"/>
      <c r="P94" s="19"/>
      <c r="Q94" s="19"/>
      <c r="R94" s="19"/>
      <c r="S94" s="19"/>
      <c r="T94" s="41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7" t="s">
        <v>148</v>
      </c>
      <c r="AU94" s="7" t="s">
        <v>81</v>
      </c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</row>
    <row r="95" spans="1:65" s="143" customFormat="1">
      <c r="B95" s="144"/>
      <c r="D95" s="137" t="s">
        <v>150</v>
      </c>
      <c r="E95" s="145"/>
      <c r="F95" s="146" t="s">
        <v>393</v>
      </c>
      <c r="H95" s="145"/>
      <c r="I95" s="147"/>
      <c r="L95" s="144"/>
      <c r="M95" s="148"/>
      <c r="T95" s="149"/>
      <c r="AT95" s="145" t="s">
        <v>150</v>
      </c>
      <c r="AU95" s="145" t="s">
        <v>81</v>
      </c>
      <c r="AV95" s="143" t="s">
        <v>79</v>
      </c>
      <c r="AW95" s="143" t="s">
        <v>33</v>
      </c>
      <c r="AX95" s="143" t="s">
        <v>71</v>
      </c>
      <c r="AY95" s="145" t="s">
        <v>138</v>
      </c>
    </row>
    <row r="96" spans="1:65" s="150" customFormat="1">
      <c r="A96" s="143"/>
      <c r="B96" s="144"/>
      <c r="C96" s="143"/>
      <c r="D96" s="137" t="s">
        <v>150</v>
      </c>
      <c r="E96" s="145"/>
      <c r="F96" s="146" t="s">
        <v>399</v>
      </c>
      <c r="G96" s="143"/>
      <c r="H96" s="145"/>
      <c r="I96" s="147"/>
      <c r="J96" s="143"/>
      <c r="K96" s="143"/>
      <c r="L96" s="144"/>
      <c r="M96" s="148"/>
      <c r="N96" s="143"/>
      <c r="O96" s="143"/>
      <c r="P96" s="143"/>
      <c r="Q96" s="143"/>
      <c r="R96" s="143"/>
      <c r="S96" s="143"/>
      <c r="T96" s="149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5" t="s">
        <v>150</v>
      </c>
      <c r="AU96" s="145" t="s">
        <v>81</v>
      </c>
      <c r="AV96" s="143" t="s">
        <v>79</v>
      </c>
      <c r="AW96" s="143" t="s">
        <v>33</v>
      </c>
      <c r="AX96" s="143" t="s">
        <v>71</v>
      </c>
      <c r="AY96" s="145" t="s">
        <v>138</v>
      </c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</row>
    <row r="97" spans="1:65" s="158" customFormat="1">
      <c r="A97" s="150"/>
      <c r="B97" s="151"/>
      <c r="C97" s="150"/>
      <c r="D97" s="137" t="s">
        <v>150</v>
      </c>
      <c r="E97" s="152"/>
      <c r="F97" s="153" t="s">
        <v>400</v>
      </c>
      <c r="G97" s="150"/>
      <c r="H97" s="154">
        <v>30</v>
      </c>
      <c r="I97" s="155"/>
      <c r="J97" s="150"/>
      <c r="K97" s="150"/>
      <c r="L97" s="151"/>
      <c r="M97" s="156"/>
      <c r="N97" s="150"/>
      <c r="O97" s="150"/>
      <c r="P97" s="150"/>
      <c r="Q97" s="150"/>
      <c r="R97" s="150"/>
      <c r="S97" s="150"/>
      <c r="T97" s="157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2" t="s">
        <v>150</v>
      </c>
      <c r="AU97" s="152" t="s">
        <v>81</v>
      </c>
      <c r="AV97" s="150" t="s">
        <v>81</v>
      </c>
      <c r="AW97" s="150" t="s">
        <v>33</v>
      </c>
      <c r="AX97" s="150" t="s">
        <v>71</v>
      </c>
      <c r="AY97" s="152" t="s">
        <v>138</v>
      </c>
      <c r="AZ97" s="150"/>
      <c r="BA97" s="150"/>
      <c r="BB97" s="150"/>
      <c r="BC97" s="150"/>
      <c r="BD97" s="150"/>
      <c r="BE97" s="150"/>
      <c r="BF97" s="150"/>
      <c r="BG97" s="150"/>
      <c r="BH97" s="150"/>
      <c r="BI97" s="150"/>
      <c r="BJ97" s="150"/>
      <c r="BK97" s="150"/>
      <c r="BL97" s="150"/>
      <c r="BM97" s="150"/>
    </row>
    <row r="98" spans="1:65" s="19" customFormat="1">
      <c r="A98" s="158"/>
      <c r="B98" s="159"/>
      <c r="C98" s="158"/>
      <c r="D98" s="137" t="s">
        <v>150</v>
      </c>
      <c r="E98" s="160"/>
      <c r="F98" s="161" t="s">
        <v>154</v>
      </c>
      <c r="G98" s="158"/>
      <c r="H98" s="162">
        <v>30</v>
      </c>
      <c r="I98" s="163"/>
      <c r="J98" s="158"/>
      <c r="K98" s="158"/>
      <c r="L98" s="159"/>
      <c r="M98" s="164"/>
      <c r="N98" s="158"/>
      <c r="O98" s="158"/>
      <c r="P98" s="158"/>
      <c r="Q98" s="158"/>
      <c r="R98" s="158"/>
      <c r="S98" s="158"/>
      <c r="T98" s="165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60" t="s">
        <v>150</v>
      </c>
      <c r="AU98" s="160" t="s">
        <v>81</v>
      </c>
      <c r="AV98" s="158" t="s">
        <v>145</v>
      </c>
      <c r="AW98" s="158" t="s">
        <v>33</v>
      </c>
      <c r="AX98" s="158" t="s">
        <v>79</v>
      </c>
      <c r="AY98" s="160" t="s">
        <v>138</v>
      </c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</row>
    <row r="99" spans="1:65" s="19" customFormat="1" ht="16.5" customHeight="1">
      <c r="B99" s="123"/>
      <c r="C99" s="124" t="s">
        <v>160</v>
      </c>
      <c r="D99" s="124" t="s">
        <v>140</v>
      </c>
      <c r="E99" s="125" t="s">
        <v>401</v>
      </c>
      <c r="F99" s="126" t="s">
        <v>402</v>
      </c>
      <c r="G99" s="127" t="s">
        <v>225</v>
      </c>
      <c r="H99" s="128">
        <v>50</v>
      </c>
      <c r="I99" s="129"/>
      <c r="J99" s="130">
        <f>ROUND(I99*H99,2)</f>
        <v>0</v>
      </c>
      <c r="K99" s="126" t="s">
        <v>144</v>
      </c>
      <c r="L99" s="20"/>
      <c r="M99" s="131"/>
      <c r="N99" s="132" t="s">
        <v>42</v>
      </c>
      <c r="P99" s="133">
        <f>O99*H99</f>
        <v>0</v>
      </c>
      <c r="Q99" s="133">
        <v>0</v>
      </c>
      <c r="R99" s="133">
        <f>Q99*H99</f>
        <v>0</v>
      </c>
      <c r="S99" s="133">
        <v>0.28999999999999998</v>
      </c>
      <c r="T99" s="134">
        <f>S99*H99</f>
        <v>14.499999999999998</v>
      </c>
      <c r="AR99" s="135" t="s">
        <v>145</v>
      </c>
      <c r="AT99" s="135" t="s">
        <v>140</v>
      </c>
      <c r="AU99" s="135" t="s">
        <v>81</v>
      </c>
      <c r="AY99" s="7" t="s">
        <v>138</v>
      </c>
      <c r="BE99" s="136">
        <f>IF(N99="základní",J99,0)</f>
        <v>0</v>
      </c>
      <c r="BF99" s="136">
        <f>IF(N99="snížená",J99,0)</f>
        <v>0</v>
      </c>
      <c r="BG99" s="136">
        <f>IF(N99="zákl. přenesená",J99,0)</f>
        <v>0</v>
      </c>
      <c r="BH99" s="136">
        <f>IF(N99="sníž. přenesená",J99,0)</f>
        <v>0</v>
      </c>
      <c r="BI99" s="136">
        <f>IF(N99="nulová",J99,0)</f>
        <v>0</v>
      </c>
      <c r="BJ99" s="7" t="s">
        <v>79</v>
      </c>
      <c r="BK99" s="136">
        <f>ROUND(I99*H99,2)</f>
        <v>0</v>
      </c>
      <c r="BL99" s="7" t="s">
        <v>145</v>
      </c>
      <c r="BM99" s="135" t="s">
        <v>163</v>
      </c>
    </row>
    <row r="100" spans="1:65" s="19" customFormat="1" ht="19.2">
      <c r="B100" s="20"/>
      <c r="D100" s="137" t="s">
        <v>146</v>
      </c>
      <c r="F100" s="138" t="s">
        <v>403</v>
      </c>
      <c r="I100" s="139"/>
      <c r="L100" s="20"/>
      <c r="M100" s="140"/>
      <c r="T100" s="41"/>
      <c r="AT100" s="7" t="s">
        <v>146</v>
      </c>
      <c r="AU100" s="7" t="s">
        <v>81</v>
      </c>
    </row>
    <row r="101" spans="1:65" s="143" customFormat="1">
      <c r="A101" s="19"/>
      <c r="B101" s="20"/>
      <c r="C101" s="19"/>
      <c r="D101" s="141" t="s">
        <v>148</v>
      </c>
      <c r="E101" s="19"/>
      <c r="F101" s="142" t="s">
        <v>404</v>
      </c>
      <c r="G101" s="19"/>
      <c r="H101" s="19"/>
      <c r="I101" s="139"/>
      <c r="J101" s="19"/>
      <c r="K101" s="19"/>
      <c r="L101" s="20"/>
      <c r="M101" s="140"/>
      <c r="N101" s="19"/>
      <c r="O101" s="19"/>
      <c r="P101" s="19"/>
      <c r="Q101" s="19"/>
      <c r="R101" s="19"/>
      <c r="S101" s="19"/>
      <c r="T101" s="41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7" t="s">
        <v>148</v>
      </c>
      <c r="AU101" s="7" t="s">
        <v>81</v>
      </c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</row>
    <row r="102" spans="1:65" s="143" customFormat="1">
      <c r="B102" s="144"/>
      <c r="D102" s="137" t="s">
        <v>150</v>
      </c>
      <c r="E102" s="145"/>
      <c r="F102" s="146" t="s">
        <v>393</v>
      </c>
      <c r="H102" s="145"/>
      <c r="I102" s="147"/>
      <c r="L102" s="144"/>
      <c r="M102" s="148"/>
      <c r="T102" s="149"/>
      <c r="AT102" s="145" t="s">
        <v>150</v>
      </c>
      <c r="AU102" s="145" t="s">
        <v>81</v>
      </c>
      <c r="AV102" s="143" t="s">
        <v>79</v>
      </c>
      <c r="AW102" s="143" t="s">
        <v>33</v>
      </c>
      <c r="AX102" s="143" t="s">
        <v>71</v>
      </c>
      <c r="AY102" s="145" t="s">
        <v>138</v>
      </c>
    </row>
    <row r="103" spans="1:65" s="150" customFormat="1">
      <c r="A103" s="143"/>
      <c r="B103" s="144"/>
      <c r="C103" s="143"/>
      <c r="D103" s="137" t="s">
        <v>150</v>
      </c>
      <c r="E103" s="145"/>
      <c r="F103" s="146" t="s">
        <v>405</v>
      </c>
      <c r="G103" s="143"/>
      <c r="H103" s="145"/>
      <c r="I103" s="147"/>
      <c r="J103" s="143"/>
      <c r="K103" s="143"/>
      <c r="L103" s="144"/>
      <c r="M103" s="148"/>
      <c r="N103" s="143"/>
      <c r="O103" s="143"/>
      <c r="P103" s="143"/>
      <c r="Q103" s="143"/>
      <c r="R103" s="143"/>
      <c r="S103" s="143"/>
      <c r="T103" s="149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5" t="s">
        <v>150</v>
      </c>
      <c r="AU103" s="145" t="s">
        <v>81</v>
      </c>
      <c r="AV103" s="143" t="s">
        <v>79</v>
      </c>
      <c r="AW103" s="143" t="s">
        <v>33</v>
      </c>
      <c r="AX103" s="143" t="s">
        <v>71</v>
      </c>
      <c r="AY103" s="145" t="s">
        <v>138</v>
      </c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</row>
    <row r="104" spans="1:65" s="158" customFormat="1">
      <c r="A104" s="150"/>
      <c r="B104" s="151"/>
      <c r="C104" s="150"/>
      <c r="D104" s="137" t="s">
        <v>150</v>
      </c>
      <c r="E104" s="152"/>
      <c r="F104" s="153" t="s">
        <v>406</v>
      </c>
      <c r="G104" s="150"/>
      <c r="H104" s="154">
        <v>50</v>
      </c>
      <c r="I104" s="155"/>
      <c r="J104" s="150"/>
      <c r="K104" s="150"/>
      <c r="L104" s="151"/>
      <c r="M104" s="156"/>
      <c r="N104" s="150"/>
      <c r="O104" s="150"/>
      <c r="P104" s="150"/>
      <c r="Q104" s="150"/>
      <c r="R104" s="150"/>
      <c r="S104" s="150"/>
      <c r="T104" s="157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2" t="s">
        <v>150</v>
      </c>
      <c r="AU104" s="152" t="s">
        <v>81</v>
      </c>
      <c r="AV104" s="150" t="s">
        <v>81</v>
      </c>
      <c r="AW104" s="150" t="s">
        <v>33</v>
      </c>
      <c r="AX104" s="150" t="s">
        <v>71</v>
      </c>
      <c r="AY104" s="152" t="s">
        <v>138</v>
      </c>
      <c r="AZ104" s="150"/>
      <c r="BA104" s="150"/>
      <c r="BB104" s="150"/>
      <c r="BC104" s="150"/>
      <c r="BD104" s="150"/>
      <c r="BE104" s="150"/>
      <c r="BF104" s="150"/>
      <c r="BG104" s="150"/>
      <c r="BH104" s="150"/>
      <c r="BI104" s="150"/>
      <c r="BJ104" s="150"/>
      <c r="BK104" s="150"/>
      <c r="BL104" s="150"/>
      <c r="BM104" s="150"/>
    </row>
    <row r="105" spans="1:65" s="19" customFormat="1">
      <c r="A105" s="158"/>
      <c r="B105" s="159"/>
      <c r="C105" s="158"/>
      <c r="D105" s="137" t="s">
        <v>150</v>
      </c>
      <c r="E105" s="160"/>
      <c r="F105" s="161" t="s">
        <v>154</v>
      </c>
      <c r="G105" s="158"/>
      <c r="H105" s="162">
        <v>50</v>
      </c>
      <c r="I105" s="163"/>
      <c r="J105" s="158"/>
      <c r="K105" s="158"/>
      <c r="L105" s="159"/>
      <c r="M105" s="164"/>
      <c r="N105" s="158"/>
      <c r="O105" s="158"/>
      <c r="P105" s="158"/>
      <c r="Q105" s="158"/>
      <c r="R105" s="158"/>
      <c r="S105" s="158"/>
      <c r="T105" s="165"/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60" t="s">
        <v>150</v>
      </c>
      <c r="AU105" s="160" t="s">
        <v>81</v>
      </c>
      <c r="AV105" s="158" t="s">
        <v>145</v>
      </c>
      <c r="AW105" s="158" t="s">
        <v>33</v>
      </c>
      <c r="AX105" s="158" t="s">
        <v>79</v>
      </c>
      <c r="AY105" s="160" t="s">
        <v>138</v>
      </c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  <c r="BK105" s="158"/>
      <c r="BL105" s="158"/>
      <c r="BM105" s="158"/>
    </row>
    <row r="106" spans="1:65" s="19" customFormat="1" ht="16.5" customHeight="1">
      <c r="B106" s="123"/>
      <c r="C106" s="124" t="s">
        <v>145</v>
      </c>
      <c r="D106" s="124" t="s">
        <v>140</v>
      </c>
      <c r="E106" s="125" t="s">
        <v>407</v>
      </c>
      <c r="F106" s="126" t="s">
        <v>408</v>
      </c>
      <c r="G106" s="127" t="s">
        <v>267</v>
      </c>
      <c r="H106" s="128">
        <v>70</v>
      </c>
      <c r="I106" s="129"/>
      <c r="J106" s="130">
        <f>ROUND(I106*H106,2)</f>
        <v>0</v>
      </c>
      <c r="K106" s="126" t="s">
        <v>144</v>
      </c>
      <c r="L106" s="20"/>
      <c r="M106" s="131"/>
      <c r="N106" s="132" t="s">
        <v>42</v>
      </c>
      <c r="P106" s="133">
        <f>O106*H106</f>
        <v>0</v>
      </c>
      <c r="Q106" s="133">
        <v>0</v>
      </c>
      <c r="R106" s="133">
        <f>Q106*H106</f>
        <v>0</v>
      </c>
      <c r="S106" s="133">
        <v>0.23</v>
      </c>
      <c r="T106" s="134">
        <f>S106*H106</f>
        <v>16.100000000000001</v>
      </c>
      <c r="AR106" s="135" t="s">
        <v>145</v>
      </c>
      <c r="AT106" s="135" t="s">
        <v>140</v>
      </c>
      <c r="AU106" s="135" t="s">
        <v>81</v>
      </c>
      <c r="AY106" s="7" t="s">
        <v>138</v>
      </c>
      <c r="BE106" s="136">
        <f>IF(N106="základní",J106,0)</f>
        <v>0</v>
      </c>
      <c r="BF106" s="136">
        <f>IF(N106="snížená",J106,0)</f>
        <v>0</v>
      </c>
      <c r="BG106" s="136">
        <f>IF(N106="zákl. přenesená",J106,0)</f>
        <v>0</v>
      </c>
      <c r="BH106" s="136">
        <f>IF(N106="sníž. přenesená",J106,0)</f>
        <v>0</v>
      </c>
      <c r="BI106" s="136">
        <f>IF(N106="nulová",J106,0)</f>
        <v>0</v>
      </c>
      <c r="BJ106" s="7" t="s">
        <v>79</v>
      </c>
      <c r="BK106" s="136">
        <f>ROUND(I106*H106,2)</f>
        <v>0</v>
      </c>
      <c r="BL106" s="7" t="s">
        <v>145</v>
      </c>
      <c r="BM106" s="135" t="s">
        <v>169</v>
      </c>
    </row>
    <row r="107" spans="1:65" s="19" customFormat="1" ht="19.2">
      <c r="B107" s="20"/>
      <c r="D107" s="137" t="s">
        <v>146</v>
      </c>
      <c r="F107" s="138" t="s">
        <v>409</v>
      </c>
      <c r="I107" s="139"/>
      <c r="L107" s="20"/>
      <c r="M107" s="140"/>
      <c r="T107" s="41"/>
      <c r="AT107" s="7" t="s">
        <v>146</v>
      </c>
      <c r="AU107" s="7" t="s">
        <v>81</v>
      </c>
    </row>
    <row r="108" spans="1:65" s="143" customFormat="1">
      <c r="A108" s="19"/>
      <c r="B108" s="20"/>
      <c r="C108" s="19"/>
      <c r="D108" s="141" t="s">
        <v>148</v>
      </c>
      <c r="E108" s="19"/>
      <c r="F108" s="142" t="s">
        <v>410</v>
      </c>
      <c r="G108" s="19"/>
      <c r="H108" s="19"/>
      <c r="I108" s="139"/>
      <c r="J108" s="19"/>
      <c r="K108" s="19"/>
      <c r="L108" s="20"/>
      <c r="M108" s="140"/>
      <c r="N108" s="19"/>
      <c r="O108" s="19"/>
      <c r="P108" s="19"/>
      <c r="Q108" s="19"/>
      <c r="R108" s="19"/>
      <c r="S108" s="19"/>
      <c r="T108" s="41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7" t="s">
        <v>148</v>
      </c>
      <c r="AU108" s="7" t="s">
        <v>81</v>
      </c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</row>
    <row r="109" spans="1:65" s="150" customFormat="1">
      <c r="A109" s="143"/>
      <c r="B109" s="144"/>
      <c r="C109" s="143"/>
      <c r="D109" s="137" t="s">
        <v>150</v>
      </c>
      <c r="E109" s="145"/>
      <c r="F109" s="146" t="s">
        <v>393</v>
      </c>
      <c r="G109" s="143"/>
      <c r="H109" s="145"/>
      <c r="I109" s="147"/>
      <c r="J109" s="143"/>
      <c r="K109" s="143"/>
      <c r="L109" s="144"/>
      <c r="M109" s="148"/>
      <c r="N109" s="143"/>
      <c r="O109" s="143"/>
      <c r="P109" s="143"/>
      <c r="Q109" s="143"/>
      <c r="R109" s="143"/>
      <c r="S109" s="143"/>
      <c r="T109" s="149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5" t="s">
        <v>150</v>
      </c>
      <c r="AU109" s="145" t="s">
        <v>81</v>
      </c>
      <c r="AV109" s="143" t="s">
        <v>79</v>
      </c>
      <c r="AW109" s="143" t="s">
        <v>33</v>
      </c>
      <c r="AX109" s="143" t="s">
        <v>71</v>
      </c>
      <c r="AY109" s="145" t="s">
        <v>138</v>
      </c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</row>
    <row r="110" spans="1:65" s="158" customFormat="1">
      <c r="A110" s="150"/>
      <c r="B110" s="151"/>
      <c r="C110" s="150"/>
      <c r="D110" s="137" t="s">
        <v>150</v>
      </c>
      <c r="E110" s="152"/>
      <c r="F110" s="153" t="s">
        <v>411</v>
      </c>
      <c r="G110" s="150"/>
      <c r="H110" s="154">
        <v>70</v>
      </c>
      <c r="I110" s="155"/>
      <c r="J110" s="150"/>
      <c r="K110" s="150"/>
      <c r="L110" s="151"/>
      <c r="M110" s="156"/>
      <c r="N110" s="150"/>
      <c r="O110" s="150"/>
      <c r="P110" s="150"/>
      <c r="Q110" s="150"/>
      <c r="R110" s="150"/>
      <c r="S110" s="150"/>
      <c r="T110" s="157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2" t="s">
        <v>150</v>
      </c>
      <c r="AU110" s="152" t="s">
        <v>81</v>
      </c>
      <c r="AV110" s="150" t="s">
        <v>81</v>
      </c>
      <c r="AW110" s="150" t="s">
        <v>33</v>
      </c>
      <c r="AX110" s="150" t="s">
        <v>71</v>
      </c>
      <c r="AY110" s="152" t="s">
        <v>138</v>
      </c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</row>
    <row r="111" spans="1:65" s="110" customFormat="1">
      <c r="A111" s="158"/>
      <c r="B111" s="159"/>
      <c r="C111" s="158"/>
      <c r="D111" s="137" t="s">
        <v>150</v>
      </c>
      <c r="E111" s="160"/>
      <c r="F111" s="161" t="s">
        <v>154</v>
      </c>
      <c r="G111" s="158"/>
      <c r="H111" s="162">
        <v>70</v>
      </c>
      <c r="I111" s="163"/>
      <c r="J111" s="158"/>
      <c r="K111" s="158"/>
      <c r="L111" s="159"/>
      <c r="M111" s="164"/>
      <c r="N111" s="158"/>
      <c r="O111" s="158"/>
      <c r="P111" s="158"/>
      <c r="Q111" s="158"/>
      <c r="R111" s="158"/>
      <c r="S111" s="158"/>
      <c r="T111" s="165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  <c r="AS111" s="158"/>
      <c r="AT111" s="160" t="s">
        <v>150</v>
      </c>
      <c r="AU111" s="160" t="s">
        <v>81</v>
      </c>
      <c r="AV111" s="158" t="s">
        <v>145</v>
      </c>
      <c r="AW111" s="158" t="s">
        <v>33</v>
      </c>
      <c r="AX111" s="158" t="s">
        <v>79</v>
      </c>
      <c r="AY111" s="160" t="s">
        <v>138</v>
      </c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  <c r="BM111" s="158"/>
    </row>
    <row r="112" spans="1:65" s="19" customFormat="1" ht="22.95" customHeight="1">
      <c r="A112" s="110"/>
      <c r="B112" s="111"/>
      <c r="C112" s="110"/>
      <c r="D112" s="112" t="s">
        <v>70</v>
      </c>
      <c r="E112" s="121" t="s">
        <v>412</v>
      </c>
      <c r="F112" s="121" t="s">
        <v>413</v>
      </c>
      <c r="G112" s="110"/>
      <c r="H112" s="110"/>
      <c r="I112" s="114"/>
      <c r="J112" s="122">
        <f>BK112</f>
        <v>0</v>
      </c>
      <c r="K112" s="110"/>
      <c r="L112" s="111"/>
      <c r="M112" s="116"/>
      <c r="N112" s="110"/>
      <c r="O112" s="110"/>
      <c r="P112" s="117">
        <f>SUM(P113:P160)</f>
        <v>0</v>
      </c>
      <c r="Q112" s="110"/>
      <c r="R112" s="117">
        <f>SUM(R113:R160)</f>
        <v>0</v>
      </c>
      <c r="S112" s="110"/>
      <c r="T112" s="118">
        <f>SUM(T113:T160)</f>
        <v>0</v>
      </c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2" t="s">
        <v>79</v>
      </c>
      <c r="AS112" s="110"/>
      <c r="AT112" s="119" t="s">
        <v>70</v>
      </c>
      <c r="AU112" s="119" t="s">
        <v>79</v>
      </c>
      <c r="AV112" s="110"/>
      <c r="AW112" s="110"/>
      <c r="AX112" s="110"/>
      <c r="AY112" s="112" t="s">
        <v>138</v>
      </c>
      <c r="AZ112" s="110"/>
      <c r="BA112" s="110"/>
      <c r="BB112" s="110"/>
      <c r="BC112" s="110"/>
      <c r="BD112" s="110"/>
      <c r="BE112" s="110"/>
      <c r="BF112" s="110"/>
      <c r="BG112" s="110"/>
      <c r="BH112" s="110"/>
      <c r="BI112" s="110"/>
      <c r="BJ112" s="110"/>
      <c r="BK112" s="120">
        <f>SUM(BK113:BK160)</f>
        <v>0</v>
      </c>
      <c r="BL112" s="110"/>
      <c r="BM112" s="110"/>
    </row>
    <row r="113" spans="1:65" s="19" customFormat="1" ht="16.5" customHeight="1">
      <c r="B113" s="123"/>
      <c r="C113" s="124" t="s">
        <v>173</v>
      </c>
      <c r="D113" s="124" t="s">
        <v>140</v>
      </c>
      <c r="E113" s="125" t="s">
        <v>414</v>
      </c>
      <c r="F113" s="126" t="s">
        <v>415</v>
      </c>
      <c r="G113" s="127" t="s">
        <v>176</v>
      </c>
      <c r="H113" s="128">
        <v>14.5</v>
      </c>
      <c r="I113" s="129"/>
      <c r="J113" s="130">
        <f>ROUND(I113*H113,2)</f>
        <v>0</v>
      </c>
      <c r="K113" s="126" t="s">
        <v>144</v>
      </c>
      <c r="L113" s="20"/>
      <c r="M113" s="131"/>
      <c r="N113" s="132" t="s">
        <v>42</v>
      </c>
      <c r="P113" s="133">
        <f>O113*H113</f>
        <v>0</v>
      </c>
      <c r="Q113" s="133">
        <v>0</v>
      </c>
      <c r="R113" s="133">
        <f>Q113*H113</f>
        <v>0</v>
      </c>
      <c r="S113" s="133">
        <v>0</v>
      </c>
      <c r="T113" s="134">
        <f>S113*H113</f>
        <v>0</v>
      </c>
      <c r="AR113" s="135" t="s">
        <v>145</v>
      </c>
      <c r="AT113" s="135" t="s">
        <v>140</v>
      </c>
      <c r="AU113" s="135" t="s">
        <v>81</v>
      </c>
      <c r="AY113" s="7" t="s">
        <v>138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7" t="s">
        <v>79</v>
      </c>
      <c r="BK113" s="136">
        <f>ROUND(I113*H113,2)</f>
        <v>0</v>
      </c>
      <c r="BL113" s="7" t="s">
        <v>145</v>
      </c>
      <c r="BM113" s="135" t="s">
        <v>177</v>
      </c>
    </row>
    <row r="114" spans="1:65" s="19" customFormat="1">
      <c r="B114" s="20"/>
      <c r="D114" s="137" t="s">
        <v>146</v>
      </c>
      <c r="F114" s="138" t="s">
        <v>416</v>
      </c>
      <c r="I114" s="139"/>
      <c r="L114" s="20"/>
      <c r="M114" s="140"/>
      <c r="T114" s="41"/>
      <c r="AT114" s="7" t="s">
        <v>146</v>
      </c>
      <c r="AU114" s="7" t="s">
        <v>81</v>
      </c>
    </row>
    <row r="115" spans="1:65" s="143" customFormat="1">
      <c r="A115" s="19"/>
      <c r="B115" s="20"/>
      <c r="C115" s="19"/>
      <c r="D115" s="141" t="s">
        <v>148</v>
      </c>
      <c r="E115" s="19"/>
      <c r="F115" s="142" t="s">
        <v>417</v>
      </c>
      <c r="G115" s="19"/>
      <c r="H115" s="19"/>
      <c r="I115" s="139"/>
      <c r="J115" s="19"/>
      <c r="K115" s="19"/>
      <c r="L115" s="20"/>
      <c r="M115" s="140"/>
      <c r="N115" s="19"/>
      <c r="O115" s="19"/>
      <c r="P115" s="19"/>
      <c r="Q115" s="19"/>
      <c r="R115" s="19"/>
      <c r="S115" s="19"/>
      <c r="T115" s="41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7" t="s">
        <v>148</v>
      </c>
      <c r="AU115" s="7" t="s">
        <v>81</v>
      </c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</row>
    <row r="116" spans="1:65" s="150" customFormat="1">
      <c r="A116" s="143"/>
      <c r="B116" s="144"/>
      <c r="C116" s="143"/>
      <c r="D116" s="137" t="s">
        <v>150</v>
      </c>
      <c r="E116" s="145"/>
      <c r="F116" s="146" t="s">
        <v>405</v>
      </c>
      <c r="G116" s="143"/>
      <c r="H116" s="145"/>
      <c r="I116" s="147"/>
      <c r="J116" s="143"/>
      <c r="K116" s="143"/>
      <c r="L116" s="144"/>
      <c r="M116" s="148"/>
      <c r="N116" s="143"/>
      <c r="O116" s="143"/>
      <c r="P116" s="143"/>
      <c r="Q116" s="143"/>
      <c r="R116" s="143"/>
      <c r="S116" s="143"/>
      <c r="T116" s="149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5" t="s">
        <v>150</v>
      </c>
      <c r="AU116" s="145" t="s">
        <v>81</v>
      </c>
      <c r="AV116" s="143" t="s">
        <v>79</v>
      </c>
      <c r="AW116" s="143" t="s">
        <v>33</v>
      </c>
      <c r="AX116" s="143" t="s">
        <v>71</v>
      </c>
      <c r="AY116" s="145" t="s">
        <v>138</v>
      </c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</row>
    <row r="117" spans="1:65" s="158" customFormat="1">
      <c r="A117" s="150"/>
      <c r="B117" s="151"/>
      <c r="C117" s="150"/>
      <c r="D117" s="137" t="s">
        <v>150</v>
      </c>
      <c r="E117" s="152"/>
      <c r="F117" s="153" t="s">
        <v>418</v>
      </c>
      <c r="G117" s="150"/>
      <c r="H117" s="154">
        <v>14.5</v>
      </c>
      <c r="I117" s="155"/>
      <c r="J117" s="150"/>
      <c r="K117" s="150"/>
      <c r="L117" s="151"/>
      <c r="M117" s="156"/>
      <c r="N117" s="150"/>
      <c r="O117" s="150"/>
      <c r="P117" s="150"/>
      <c r="Q117" s="150"/>
      <c r="R117" s="150"/>
      <c r="S117" s="150"/>
      <c r="T117" s="157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2" t="s">
        <v>150</v>
      </c>
      <c r="AU117" s="152" t="s">
        <v>81</v>
      </c>
      <c r="AV117" s="150" t="s">
        <v>81</v>
      </c>
      <c r="AW117" s="150" t="s">
        <v>33</v>
      </c>
      <c r="AX117" s="150" t="s">
        <v>71</v>
      </c>
      <c r="AY117" s="152" t="s">
        <v>138</v>
      </c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</row>
    <row r="118" spans="1:65" s="19" customFormat="1">
      <c r="A118" s="158"/>
      <c r="B118" s="159"/>
      <c r="C118" s="158"/>
      <c r="D118" s="137" t="s">
        <v>150</v>
      </c>
      <c r="E118" s="160"/>
      <c r="F118" s="161" t="s">
        <v>154</v>
      </c>
      <c r="G118" s="158"/>
      <c r="H118" s="162">
        <v>14.5</v>
      </c>
      <c r="I118" s="163"/>
      <c r="J118" s="158"/>
      <c r="K118" s="158"/>
      <c r="L118" s="159"/>
      <c r="M118" s="164"/>
      <c r="N118" s="158"/>
      <c r="O118" s="158"/>
      <c r="P118" s="158"/>
      <c r="Q118" s="158"/>
      <c r="R118" s="158"/>
      <c r="S118" s="158"/>
      <c r="T118" s="165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60" t="s">
        <v>150</v>
      </c>
      <c r="AU118" s="160" t="s">
        <v>81</v>
      </c>
      <c r="AV118" s="158" t="s">
        <v>145</v>
      </c>
      <c r="AW118" s="158" t="s">
        <v>33</v>
      </c>
      <c r="AX118" s="158" t="s">
        <v>79</v>
      </c>
      <c r="AY118" s="160" t="s">
        <v>138</v>
      </c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</row>
    <row r="119" spans="1:65" s="19" customFormat="1" ht="16.5" customHeight="1">
      <c r="B119" s="123"/>
      <c r="C119" s="124" t="s">
        <v>163</v>
      </c>
      <c r="D119" s="124" t="s">
        <v>140</v>
      </c>
      <c r="E119" s="125" t="s">
        <v>419</v>
      </c>
      <c r="F119" s="126" t="s">
        <v>420</v>
      </c>
      <c r="G119" s="127" t="s">
        <v>176</v>
      </c>
      <c r="H119" s="128">
        <v>159.5</v>
      </c>
      <c r="I119" s="129"/>
      <c r="J119" s="130">
        <f>ROUND(I119*H119,2)</f>
        <v>0</v>
      </c>
      <c r="K119" s="126" t="s">
        <v>144</v>
      </c>
      <c r="L119" s="20"/>
      <c r="M119" s="131"/>
      <c r="N119" s="132" t="s">
        <v>42</v>
      </c>
      <c r="P119" s="133">
        <f>O119*H119</f>
        <v>0</v>
      </c>
      <c r="Q119" s="133">
        <v>0</v>
      </c>
      <c r="R119" s="133">
        <f>Q119*H119</f>
        <v>0</v>
      </c>
      <c r="S119" s="133">
        <v>0</v>
      </c>
      <c r="T119" s="134">
        <f>S119*H119</f>
        <v>0</v>
      </c>
      <c r="AR119" s="135" t="s">
        <v>145</v>
      </c>
      <c r="AT119" s="135" t="s">
        <v>140</v>
      </c>
      <c r="AU119" s="135" t="s">
        <v>81</v>
      </c>
      <c r="AY119" s="7" t="s">
        <v>138</v>
      </c>
      <c r="BE119" s="136">
        <f>IF(N119="základní",J119,0)</f>
        <v>0</v>
      </c>
      <c r="BF119" s="136">
        <f>IF(N119="snížená",J119,0)</f>
        <v>0</v>
      </c>
      <c r="BG119" s="136">
        <f>IF(N119="zákl. přenesená",J119,0)</f>
        <v>0</v>
      </c>
      <c r="BH119" s="136">
        <f>IF(N119="sníž. přenesená",J119,0)</f>
        <v>0</v>
      </c>
      <c r="BI119" s="136">
        <f>IF(N119="nulová",J119,0)</f>
        <v>0</v>
      </c>
      <c r="BJ119" s="7" t="s">
        <v>79</v>
      </c>
      <c r="BK119" s="136">
        <f>ROUND(I119*H119,2)</f>
        <v>0</v>
      </c>
      <c r="BL119" s="7" t="s">
        <v>145</v>
      </c>
      <c r="BM119" s="135" t="s">
        <v>8</v>
      </c>
    </row>
    <row r="120" spans="1:65" s="19" customFormat="1" ht="19.2">
      <c r="B120" s="20"/>
      <c r="D120" s="137" t="s">
        <v>146</v>
      </c>
      <c r="F120" s="138" t="s">
        <v>421</v>
      </c>
      <c r="I120" s="139"/>
      <c r="L120" s="20"/>
      <c r="M120" s="140"/>
      <c r="T120" s="41"/>
      <c r="AT120" s="7" t="s">
        <v>146</v>
      </c>
      <c r="AU120" s="7" t="s">
        <v>81</v>
      </c>
    </row>
    <row r="121" spans="1:65" s="150" customFormat="1">
      <c r="A121" s="19"/>
      <c r="B121" s="20"/>
      <c r="C121" s="19"/>
      <c r="D121" s="141" t="s">
        <v>148</v>
      </c>
      <c r="E121" s="19"/>
      <c r="F121" s="142" t="s">
        <v>422</v>
      </c>
      <c r="G121" s="19"/>
      <c r="H121" s="19"/>
      <c r="I121" s="139"/>
      <c r="J121" s="19"/>
      <c r="K121" s="19"/>
      <c r="L121" s="20"/>
      <c r="M121" s="140"/>
      <c r="N121" s="19"/>
      <c r="O121" s="19"/>
      <c r="P121" s="19"/>
      <c r="Q121" s="19"/>
      <c r="R121" s="19"/>
      <c r="S121" s="19"/>
      <c r="T121" s="41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7" t="s">
        <v>148</v>
      </c>
      <c r="AU121" s="7" t="s">
        <v>81</v>
      </c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</row>
    <row r="122" spans="1:65" s="158" customFormat="1">
      <c r="A122" s="150"/>
      <c r="B122" s="151"/>
      <c r="C122" s="150"/>
      <c r="D122" s="137" t="s">
        <v>150</v>
      </c>
      <c r="E122" s="152"/>
      <c r="F122" s="153" t="s">
        <v>423</v>
      </c>
      <c r="G122" s="150"/>
      <c r="H122" s="154">
        <v>159.5</v>
      </c>
      <c r="I122" s="155"/>
      <c r="J122" s="150"/>
      <c r="K122" s="150"/>
      <c r="L122" s="151"/>
      <c r="M122" s="156"/>
      <c r="N122" s="150"/>
      <c r="O122" s="150"/>
      <c r="P122" s="150"/>
      <c r="Q122" s="150"/>
      <c r="R122" s="150"/>
      <c r="S122" s="150"/>
      <c r="T122" s="157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2" t="s">
        <v>150</v>
      </c>
      <c r="AU122" s="152" t="s">
        <v>81</v>
      </c>
      <c r="AV122" s="150" t="s">
        <v>81</v>
      </c>
      <c r="AW122" s="150" t="s">
        <v>33</v>
      </c>
      <c r="AX122" s="150" t="s">
        <v>71</v>
      </c>
      <c r="AY122" s="152" t="s">
        <v>138</v>
      </c>
      <c r="AZ122" s="150"/>
      <c r="BA122" s="150"/>
      <c r="BB122" s="150"/>
      <c r="BC122" s="150"/>
      <c r="BD122" s="150"/>
      <c r="BE122" s="150"/>
      <c r="BF122" s="150"/>
      <c r="BG122" s="150"/>
      <c r="BH122" s="150"/>
      <c r="BI122" s="150"/>
      <c r="BJ122" s="150"/>
      <c r="BK122" s="150"/>
      <c r="BL122" s="150"/>
      <c r="BM122" s="150"/>
    </row>
    <row r="123" spans="1:65" s="19" customFormat="1">
      <c r="A123" s="158"/>
      <c r="B123" s="159"/>
      <c r="C123" s="158"/>
      <c r="D123" s="137" t="s">
        <v>150</v>
      </c>
      <c r="E123" s="160"/>
      <c r="F123" s="161" t="s">
        <v>154</v>
      </c>
      <c r="G123" s="158"/>
      <c r="H123" s="162">
        <v>159.5</v>
      </c>
      <c r="I123" s="163"/>
      <c r="J123" s="158"/>
      <c r="K123" s="158"/>
      <c r="L123" s="159"/>
      <c r="M123" s="164"/>
      <c r="N123" s="158"/>
      <c r="O123" s="158"/>
      <c r="P123" s="158"/>
      <c r="Q123" s="158"/>
      <c r="R123" s="158"/>
      <c r="S123" s="158"/>
      <c r="T123" s="165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60" t="s">
        <v>150</v>
      </c>
      <c r="AU123" s="160" t="s">
        <v>81</v>
      </c>
      <c r="AV123" s="158" t="s">
        <v>145</v>
      </c>
      <c r="AW123" s="158" t="s">
        <v>33</v>
      </c>
      <c r="AX123" s="158" t="s">
        <v>79</v>
      </c>
      <c r="AY123" s="160" t="s">
        <v>138</v>
      </c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58"/>
      <c r="BM123" s="158"/>
    </row>
    <row r="124" spans="1:65" s="19" customFormat="1" ht="16.5" customHeight="1">
      <c r="B124" s="123"/>
      <c r="C124" s="124" t="s">
        <v>188</v>
      </c>
      <c r="D124" s="124" t="s">
        <v>140</v>
      </c>
      <c r="E124" s="125" t="s">
        <v>424</v>
      </c>
      <c r="F124" s="126" t="s">
        <v>425</v>
      </c>
      <c r="G124" s="127" t="s">
        <v>176</v>
      </c>
      <c r="H124" s="128">
        <v>78.5</v>
      </c>
      <c r="I124" s="129"/>
      <c r="J124" s="130">
        <f>ROUND(I124*H124,2)</f>
        <v>0</v>
      </c>
      <c r="K124" s="126" t="s">
        <v>144</v>
      </c>
      <c r="L124" s="20"/>
      <c r="M124" s="131"/>
      <c r="N124" s="132" t="s">
        <v>42</v>
      </c>
      <c r="P124" s="133">
        <f>O124*H124</f>
        <v>0</v>
      </c>
      <c r="Q124" s="133">
        <v>0</v>
      </c>
      <c r="R124" s="133">
        <f>Q124*H124</f>
        <v>0</v>
      </c>
      <c r="S124" s="133">
        <v>0</v>
      </c>
      <c r="T124" s="134">
        <f>S124*H124</f>
        <v>0</v>
      </c>
      <c r="AR124" s="135" t="s">
        <v>145</v>
      </c>
      <c r="AT124" s="135" t="s">
        <v>140</v>
      </c>
      <c r="AU124" s="135" t="s">
        <v>81</v>
      </c>
      <c r="AY124" s="7" t="s">
        <v>138</v>
      </c>
      <c r="BE124" s="136">
        <f>IF(N124="základní",J124,0)</f>
        <v>0</v>
      </c>
      <c r="BF124" s="136">
        <f>IF(N124="snížená",J124,0)</f>
        <v>0</v>
      </c>
      <c r="BG124" s="136">
        <f>IF(N124="zákl. přenesená",J124,0)</f>
        <v>0</v>
      </c>
      <c r="BH124" s="136">
        <f>IF(N124="sníž. přenesená",J124,0)</f>
        <v>0</v>
      </c>
      <c r="BI124" s="136">
        <f>IF(N124="nulová",J124,0)</f>
        <v>0</v>
      </c>
      <c r="BJ124" s="7" t="s">
        <v>79</v>
      </c>
      <c r="BK124" s="136">
        <f>ROUND(I124*H124,2)</f>
        <v>0</v>
      </c>
      <c r="BL124" s="7" t="s">
        <v>145</v>
      </c>
      <c r="BM124" s="135" t="s">
        <v>191</v>
      </c>
    </row>
    <row r="125" spans="1:65" s="19" customFormat="1">
      <c r="B125" s="20"/>
      <c r="D125" s="137" t="s">
        <v>146</v>
      </c>
      <c r="F125" s="138" t="s">
        <v>426</v>
      </c>
      <c r="I125" s="139"/>
      <c r="L125" s="20"/>
      <c r="M125" s="140"/>
      <c r="T125" s="41"/>
      <c r="AT125" s="7" t="s">
        <v>146</v>
      </c>
      <c r="AU125" s="7" t="s">
        <v>81</v>
      </c>
    </row>
    <row r="126" spans="1:65" s="143" customFormat="1">
      <c r="A126" s="19"/>
      <c r="B126" s="20"/>
      <c r="C126" s="19"/>
      <c r="D126" s="141" t="s">
        <v>148</v>
      </c>
      <c r="E126" s="19"/>
      <c r="F126" s="142" t="s">
        <v>427</v>
      </c>
      <c r="G126" s="19"/>
      <c r="H126" s="19"/>
      <c r="I126" s="139"/>
      <c r="J126" s="19"/>
      <c r="K126" s="19"/>
      <c r="L126" s="20"/>
      <c r="M126" s="140"/>
      <c r="N126" s="19"/>
      <c r="O126" s="19"/>
      <c r="P126" s="19"/>
      <c r="Q126" s="19"/>
      <c r="R126" s="19"/>
      <c r="S126" s="19"/>
      <c r="T126" s="41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7" t="s">
        <v>148</v>
      </c>
      <c r="AU126" s="7" t="s">
        <v>81</v>
      </c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</row>
    <row r="127" spans="1:65" s="150" customFormat="1">
      <c r="A127" s="143"/>
      <c r="B127" s="144"/>
      <c r="C127" s="143"/>
      <c r="D127" s="137" t="s">
        <v>150</v>
      </c>
      <c r="E127" s="145"/>
      <c r="F127" s="146" t="s">
        <v>428</v>
      </c>
      <c r="G127" s="143"/>
      <c r="H127" s="145"/>
      <c r="I127" s="147"/>
      <c r="J127" s="143"/>
      <c r="K127" s="143"/>
      <c r="L127" s="144"/>
      <c r="M127" s="148"/>
      <c r="N127" s="143"/>
      <c r="O127" s="143"/>
      <c r="P127" s="143"/>
      <c r="Q127" s="143"/>
      <c r="R127" s="143"/>
      <c r="S127" s="143"/>
      <c r="T127" s="149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5" t="s">
        <v>150</v>
      </c>
      <c r="AU127" s="145" t="s">
        <v>81</v>
      </c>
      <c r="AV127" s="143" t="s">
        <v>79</v>
      </c>
      <c r="AW127" s="143" t="s">
        <v>33</v>
      </c>
      <c r="AX127" s="143" t="s">
        <v>71</v>
      </c>
      <c r="AY127" s="145" t="s">
        <v>138</v>
      </c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</row>
    <row r="128" spans="1:65" s="158" customFormat="1">
      <c r="A128" s="150"/>
      <c r="B128" s="151"/>
      <c r="C128" s="150"/>
      <c r="D128" s="137" t="s">
        <v>150</v>
      </c>
      <c r="E128" s="152"/>
      <c r="F128" s="153" t="s">
        <v>429</v>
      </c>
      <c r="G128" s="150"/>
      <c r="H128" s="154">
        <v>78.5</v>
      </c>
      <c r="I128" s="155"/>
      <c r="J128" s="150"/>
      <c r="K128" s="150"/>
      <c r="L128" s="151"/>
      <c r="M128" s="156"/>
      <c r="N128" s="150"/>
      <c r="O128" s="150"/>
      <c r="P128" s="150"/>
      <c r="Q128" s="150"/>
      <c r="R128" s="150"/>
      <c r="S128" s="150"/>
      <c r="T128" s="157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2" t="s">
        <v>150</v>
      </c>
      <c r="AU128" s="152" t="s">
        <v>81</v>
      </c>
      <c r="AV128" s="150" t="s">
        <v>81</v>
      </c>
      <c r="AW128" s="150" t="s">
        <v>33</v>
      </c>
      <c r="AX128" s="150" t="s">
        <v>71</v>
      </c>
      <c r="AY128" s="152" t="s">
        <v>138</v>
      </c>
      <c r="AZ128" s="150"/>
      <c r="BA128" s="150"/>
      <c r="BB128" s="150"/>
      <c r="BC128" s="150"/>
      <c r="BD128" s="150"/>
      <c r="BE128" s="150"/>
      <c r="BF128" s="150"/>
      <c r="BG128" s="150"/>
      <c r="BH128" s="150"/>
      <c r="BI128" s="150"/>
      <c r="BJ128" s="150"/>
      <c r="BK128" s="150"/>
      <c r="BL128" s="150"/>
      <c r="BM128" s="150"/>
    </row>
    <row r="129" spans="1:65" s="19" customFormat="1">
      <c r="A129" s="158"/>
      <c r="B129" s="159"/>
      <c r="C129" s="158"/>
      <c r="D129" s="137" t="s">
        <v>150</v>
      </c>
      <c r="E129" s="160"/>
      <c r="F129" s="161" t="s">
        <v>154</v>
      </c>
      <c r="G129" s="158"/>
      <c r="H129" s="162">
        <v>78.5</v>
      </c>
      <c r="I129" s="163"/>
      <c r="J129" s="158"/>
      <c r="K129" s="158"/>
      <c r="L129" s="159"/>
      <c r="M129" s="164"/>
      <c r="N129" s="158"/>
      <c r="O129" s="158"/>
      <c r="P129" s="158"/>
      <c r="Q129" s="158"/>
      <c r="R129" s="158"/>
      <c r="S129" s="158"/>
      <c r="T129" s="165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60" t="s">
        <v>150</v>
      </c>
      <c r="AU129" s="160" t="s">
        <v>81</v>
      </c>
      <c r="AV129" s="158" t="s">
        <v>145</v>
      </c>
      <c r="AW129" s="158" t="s">
        <v>33</v>
      </c>
      <c r="AX129" s="158" t="s">
        <v>79</v>
      </c>
      <c r="AY129" s="160" t="s">
        <v>138</v>
      </c>
      <c r="AZ129" s="158"/>
      <c r="BA129" s="158"/>
      <c r="BB129" s="158"/>
      <c r="BC129" s="158"/>
      <c r="BD129" s="158"/>
      <c r="BE129" s="158"/>
      <c r="BF129" s="158"/>
      <c r="BG129" s="158"/>
      <c r="BH129" s="158"/>
      <c r="BI129" s="158"/>
      <c r="BJ129" s="158"/>
      <c r="BK129" s="158"/>
      <c r="BL129" s="158"/>
      <c r="BM129" s="158"/>
    </row>
    <row r="130" spans="1:65" s="19" customFormat="1" ht="16.5" customHeight="1">
      <c r="B130" s="123"/>
      <c r="C130" s="124" t="s">
        <v>169</v>
      </c>
      <c r="D130" s="124" t="s">
        <v>140</v>
      </c>
      <c r="E130" s="125" t="s">
        <v>430</v>
      </c>
      <c r="F130" s="126" t="s">
        <v>431</v>
      </c>
      <c r="G130" s="127" t="s">
        <v>176</v>
      </c>
      <c r="H130" s="128">
        <v>863.5</v>
      </c>
      <c r="I130" s="129"/>
      <c r="J130" s="130">
        <f>ROUND(I130*H130,2)</f>
        <v>0</v>
      </c>
      <c r="K130" s="126" t="s">
        <v>144</v>
      </c>
      <c r="L130" s="20"/>
      <c r="M130" s="131"/>
      <c r="N130" s="132" t="s">
        <v>42</v>
      </c>
      <c r="P130" s="133">
        <f>O130*H130</f>
        <v>0</v>
      </c>
      <c r="Q130" s="133">
        <v>0</v>
      </c>
      <c r="R130" s="133">
        <f>Q130*H130</f>
        <v>0</v>
      </c>
      <c r="S130" s="133">
        <v>0</v>
      </c>
      <c r="T130" s="134">
        <f>S130*H130</f>
        <v>0</v>
      </c>
      <c r="AR130" s="135" t="s">
        <v>145</v>
      </c>
      <c r="AT130" s="135" t="s">
        <v>140</v>
      </c>
      <c r="AU130" s="135" t="s">
        <v>81</v>
      </c>
      <c r="AY130" s="7" t="s">
        <v>138</v>
      </c>
      <c r="BE130" s="136">
        <f>IF(N130="základní",J130,0)</f>
        <v>0</v>
      </c>
      <c r="BF130" s="136">
        <f>IF(N130="snížená",J130,0)</f>
        <v>0</v>
      </c>
      <c r="BG130" s="136">
        <f>IF(N130="zákl. přenesená",J130,0)</f>
        <v>0</v>
      </c>
      <c r="BH130" s="136">
        <f>IF(N130="sníž. přenesená",J130,0)</f>
        <v>0</v>
      </c>
      <c r="BI130" s="136">
        <f>IF(N130="nulová",J130,0)</f>
        <v>0</v>
      </c>
      <c r="BJ130" s="7" t="s">
        <v>79</v>
      </c>
      <c r="BK130" s="136">
        <f>ROUND(I130*H130,2)</f>
        <v>0</v>
      </c>
      <c r="BL130" s="7" t="s">
        <v>145</v>
      </c>
      <c r="BM130" s="135" t="s">
        <v>200</v>
      </c>
    </row>
    <row r="131" spans="1:65" s="19" customFormat="1" ht="19.2">
      <c r="B131" s="20"/>
      <c r="D131" s="137" t="s">
        <v>146</v>
      </c>
      <c r="F131" s="138" t="s">
        <v>432</v>
      </c>
      <c r="I131" s="139"/>
      <c r="L131" s="20"/>
      <c r="M131" s="140"/>
      <c r="T131" s="41"/>
      <c r="AT131" s="7" t="s">
        <v>146</v>
      </c>
      <c r="AU131" s="7" t="s">
        <v>81</v>
      </c>
    </row>
    <row r="132" spans="1:65" s="150" customFormat="1">
      <c r="A132" s="19"/>
      <c r="B132" s="20"/>
      <c r="C132" s="19"/>
      <c r="D132" s="141" t="s">
        <v>148</v>
      </c>
      <c r="E132" s="19"/>
      <c r="F132" s="142" t="s">
        <v>433</v>
      </c>
      <c r="G132" s="19"/>
      <c r="H132" s="19"/>
      <c r="I132" s="139"/>
      <c r="J132" s="19"/>
      <c r="K132" s="19"/>
      <c r="L132" s="20"/>
      <c r="M132" s="140"/>
      <c r="N132" s="19"/>
      <c r="O132" s="19"/>
      <c r="P132" s="19"/>
      <c r="Q132" s="19"/>
      <c r="R132" s="19"/>
      <c r="S132" s="19"/>
      <c r="T132" s="41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7" t="s">
        <v>148</v>
      </c>
      <c r="AU132" s="7" t="s">
        <v>81</v>
      </c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</row>
    <row r="133" spans="1:65" s="158" customFormat="1">
      <c r="A133" s="150"/>
      <c r="B133" s="151"/>
      <c r="C133" s="150"/>
      <c r="D133" s="137" t="s">
        <v>150</v>
      </c>
      <c r="E133" s="152"/>
      <c r="F133" s="153" t="s">
        <v>434</v>
      </c>
      <c r="G133" s="150"/>
      <c r="H133" s="154">
        <v>863.5</v>
      </c>
      <c r="I133" s="155"/>
      <c r="J133" s="150"/>
      <c r="K133" s="150"/>
      <c r="L133" s="151"/>
      <c r="M133" s="156"/>
      <c r="N133" s="150"/>
      <c r="O133" s="150"/>
      <c r="P133" s="150"/>
      <c r="Q133" s="150"/>
      <c r="R133" s="150"/>
      <c r="S133" s="150"/>
      <c r="T133" s="157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2" t="s">
        <v>150</v>
      </c>
      <c r="AU133" s="152" t="s">
        <v>81</v>
      </c>
      <c r="AV133" s="150" t="s">
        <v>81</v>
      </c>
      <c r="AW133" s="150" t="s">
        <v>33</v>
      </c>
      <c r="AX133" s="150" t="s">
        <v>71</v>
      </c>
      <c r="AY133" s="152" t="s">
        <v>138</v>
      </c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</row>
    <row r="134" spans="1:65" s="19" customFormat="1">
      <c r="A134" s="158"/>
      <c r="B134" s="159"/>
      <c r="C134" s="158"/>
      <c r="D134" s="137" t="s">
        <v>150</v>
      </c>
      <c r="E134" s="160"/>
      <c r="F134" s="161" t="s">
        <v>154</v>
      </c>
      <c r="G134" s="158"/>
      <c r="H134" s="162">
        <v>863.5</v>
      </c>
      <c r="I134" s="163"/>
      <c r="J134" s="158"/>
      <c r="K134" s="158"/>
      <c r="L134" s="159"/>
      <c r="M134" s="164"/>
      <c r="N134" s="158"/>
      <c r="O134" s="158"/>
      <c r="P134" s="158"/>
      <c r="Q134" s="158"/>
      <c r="R134" s="158"/>
      <c r="S134" s="158"/>
      <c r="T134" s="165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60" t="s">
        <v>150</v>
      </c>
      <c r="AU134" s="160" t="s">
        <v>81</v>
      </c>
      <c r="AV134" s="158" t="s">
        <v>145</v>
      </c>
      <c r="AW134" s="158" t="s">
        <v>33</v>
      </c>
      <c r="AX134" s="158" t="s">
        <v>79</v>
      </c>
      <c r="AY134" s="160" t="s">
        <v>138</v>
      </c>
      <c r="AZ134" s="158"/>
      <c r="BA134" s="158"/>
      <c r="BB134" s="158"/>
      <c r="BC134" s="158"/>
      <c r="BD134" s="158"/>
      <c r="BE134" s="158"/>
      <c r="BF134" s="158"/>
      <c r="BG134" s="158"/>
      <c r="BH134" s="158"/>
      <c r="BI134" s="158"/>
      <c r="BJ134" s="158"/>
      <c r="BK134" s="158"/>
      <c r="BL134" s="158"/>
      <c r="BM134" s="158"/>
    </row>
    <row r="135" spans="1:65" s="19" customFormat="1" ht="16.5" customHeight="1">
      <c r="B135" s="123"/>
      <c r="C135" s="124" t="s">
        <v>195</v>
      </c>
      <c r="D135" s="124" t="s">
        <v>140</v>
      </c>
      <c r="E135" s="125" t="s">
        <v>435</v>
      </c>
      <c r="F135" s="126" t="s">
        <v>436</v>
      </c>
      <c r="G135" s="127" t="s">
        <v>176</v>
      </c>
      <c r="H135" s="128">
        <v>12.75</v>
      </c>
      <c r="I135" s="129"/>
      <c r="J135" s="130">
        <f>ROUND(I135*H135,2)</f>
        <v>0</v>
      </c>
      <c r="K135" s="126" t="s">
        <v>144</v>
      </c>
      <c r="L135" s="20"/>
      <c r="M135" s="131"/>
      <c r="N135" s="132" t="s">
        <v>42</v>
      </c>
      <c r="P135" s="133">
        <f>O135*H135</f>
        <v>0</v>
      </c>
      <c r="Q135" s="133">
        <v>0</v>
      </c>
      <c r="R135" s="133">
        <f>Q135*H135</f>
        <v>0</v>
      </c>
      <c r="S135" s="133">
        <v>0</v>
      </c>
      <c r="T135" s="134">
        <f>S135*H135</f>
        <v>0</v>
      </c>
      <c r="AR135" s="135" t="s">
        <v>145</v>
      </c>
      <c r="AT135" s="135" t="s">
        <v>140</v>
      </c>
      <c r="AU135" s="135" t="s">
        <v>81</v>
      </c>
      <c r="AY135" s="7" t="s">
        <v>138</v>
      </c>
      <c r="BE135" s="136">
        <f>IF(N135="základní",J135,0)</f>
        <v>0</v>
      </c>
      <c r="BF135" s="136">
        <f>IF(N135="snížená",J135,0)</f>
        <v>0</v>
      </c>
      <c r="BG135" s="136">
        <f>IF(N135="zákl. přenesená",J135,0)</f>
        <v>0</v>
      </c>
      <c r="BH135" s="136">
        <f>IF(N135="sníž. přenesená",J135,0)</f>
        <v>0</v>
      </c>
      <c r="BI135" s="136">
        <f>IF(N135="nulová",J135,0)</f>
        <v>0</v>
      </c>
      <c r="BJ135" s="7" t="s">
        <v>79</v>
      </c>
      <c r="BK135" s="136">
        <f>ROUND(I135*H135,2)</f>
        <v>0</v>
      </c>
      <c r="BL135" s="7" t="s">
        <v>145</v>
      </c>
      <c r="BM135" s="135" t="s">
        <v>208</v>
      </c>
    </row>
    <row r="136" spans="1:65" s="19" customFormat="1">
      <c r="B136" s="20"/>
      <c r="D136" s="137" t="s">
        <v>146</v>
      </c>
      <c r="F136" s="138" t="s">
        <v>437</v>
      </c>
      <c r="I136" s="139"/>
      <c r="L136" s="20"/>
      <c r="M136" s="140"/>
      <c r="T136" s="41"/>
      <c r="AT136" s="7" t="s">
        <v>146</v>
      </c>
      <c r="AU136" s="7" t="s">
        <v>81</v>
      </c>
    </row>
    <row r="137" spans="1:65" s="143" customFormat="1">
      <c r="A137" s="19"/>
      <c r="B137" s="20"/>
      <c r="C137" s="19"/>
      <c r="D137" s="141" t="s">
        <v>148</v>
      </c>
      <c r="E137" s="19"/>
      <c r="F137" s="142" t="s">
        <v>438</v>
      </c>
      <c r="G137" s="19"/>
      <c r="H137" s="19"/>
      <c r="I137" s="139"/>
      <c r="J137" s="19"/>
      <c r="K137" s="19"/>
      <c r="L137" s="20"/>
      <c r="M137" s="140"/>
      <c r="N137" s="19"/>
      <c r="O137" s="19"/>
      <c r="P137" s="19"/>
      <c r="Q137" s="19"/>
      <c r="R137" s="19"/>
      <c r="S137" s="19"/>
      <c r="T137" s="41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7" t="s">
        <v>148</v>
      </c>
      <c r="AU137" s="7" t="s">
        <v>81</v>
      </c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</row>
    <row r="138" spans="1:65" s="150" customFormat="1">
      <c r="A138" s="143"/>
      <c r="B138" s="144"/>
      <c r="C138" s="143"/>
      <c r="D138" s="137" t="s">
        <v>150</v>
      </c>
      <c r="E138" s="145"/>
      <c r="F138" s="146" t="s">
        <v>399</v>
      </c>
      <c r="G138" s="143"/>
      <c r="H138" s="145"/>
      <c r="I138" s="147"/>
      <c r="J138" s="143"/>
      <c r="K138" s="143"/>
      <c r="L138" s="144"/>
      <c r="M138" s="148"/>
      <c r="N138" s="143"/>
      <c r="O138" s="143"/>
      <c r="P138" s="143"/>
      <c r="Q138" s="143"/>
      <c r="R138" s="143"/>
      <c r="S138" s="143"/>
      <c r="T138" s="149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5" t="s">
        <v>150</v>
      </c>
      <c r="AU138" s="145" t="s">
        <v>81</v>
      </c>
      <c r="AV138" s="143" t="s">
        <v>79</v>
      </c>
      <c r="AW138" s="143" t="s">
        <v>33</v>
      </c>
      <c r="AX138" s="143" t="s">
        <v>71</v>
      </c>
      <c r="AY138" s="145" t="s">
        <v>138</v>
      </c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</row>
    <row r="139" spans="1:65" s="158" customFormat="1">
      <c r="A139" s="150"/>
      <c r="B139" s="151"/>
      <c r="C139" s="150"/>
      <c r="D139" s="137" t="s">
        <v>150</v>
      </c>
      <c r="E139" s="152"/>
      <c r="F139" s="153" t="s">
        <v>439</v>
      </c>
      <c r="G139" s="150"/>
      <c r="H139" s="154">
        <v>12.75</v>
      </c>
      <c r="I139" s="155"/>
      <c r="J139" s="150"/>
      <c r="K139" s="150"/>
      <c r="L139" s="151"/>
      <c r="M139" s="156"/>
      <c r="N139" s="150"/>
      <c r="O139" s="150"/>
      <c r="P139" s="150"/>
      <c r="Q139" s="150"/>
      <c r="R139" s="150"/>
      <c r="S139" s="150"/>
      <c r="T139" s="157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2" t="s">
        <v>150</v>
      </c>
      <c r="AU139" s="152" t="s">
        <v>81</v>
      </c>
      <c r="AV139" s="150" t="s">
        <v>81</v>
      </c>
      <c r="AW139" s="150" t="s">
        <v>33</v>
      </c>
      <c r="AX139" s="150" t="s">
        <v>71</v>
      </c>
      <c r="AY139" s="152" t="s">
        <v>138</v>
      </c>
      <c r="AZ139" s="150"/>
      <c r="BA139" s="150"/>
      <c r="BB139" s="150"/>
      <c r="BC139" s="150"/>
      <c r="BD139" s="150"/>
      <c r="BE139" s="150"/>
      <c r="BF139" s="150"/>
      <c r="BG139" s="150"/>
      <c r="BH139" s="150"/>
      <c r="BI139" s="150"/>
      <c r="BJ139" s="150"/>
      <c r="BK139" s="150"/>
      <c r="BL139" s="150"/>
      <c r="BM139" s="150"/>
    </row>
    <row r="140" spans="1:65" s="19" customFormat="1">
      <c r="A140" s="158"/>
      <c r="B140" s="159"/>
      <c r="C140" s="158"/>
      <c r="D140" s="137" t="s">
        <v>150</v>
      </c>
      <c r="E140" s="160"/>
      <c r="F140" s="161" t="s">
        <v>154</v>
      </c>
      <c r="G140" s="158"/>
      <c r="H140" s="162">
        <v>12.75</v>
      </c>
      <c r="I140" s="163"/>
      <c r="J140" s="158"/>
      <c r="K140" s="158"/>
      <c r="L140" s="159"/>
      <c r="M140" s="164"/>
      <c r="N140" s="158"/>
      <c r="O140" s="158"/>
      <c r="P140" s="158"/>
      <c r="Q140" s="158"/>
      <c r="R140" s="158"/>
      <c r="S140" s="158"/>
      <c r="T140" s="165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60" t="s">
        <v>150</v>
      </c>
      <c r="AU140" s="160" t="s">
        <v>81</v>
      </c>
      <c r="AV140" s="158" t="s">
        <v>145</v>
      </c>
      <c r="AW140" s="158" t="s">
        <v>33</v>
      </c>
      <c r="AX140" s="158" t="s">
        <v>79</v>
      </c>
      <c r="AY140" s="160" t="s">
        <v>138</v>
      </c>
      <c r="AZ140" s="158"/>
      <c r="BA140" s="158"/>
      <c r="BB140" s="158"/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</row>
    <row r="141" spans="1:65" s="19" customFormat="1" ht="16.5" customHeight="1">
      <c r="B141" s="123"/>
      <c r="C141" s="124" t="s">
        <v>177</v>
      </c>
      <c r="D141" s="124" t="s">
        <v>140</v>
      </c>
      <c r="E141" s="125" t="s">
        <v>440</v>
      </c>
      <c r="F141" s="126" t="s">
        <v>441</v>
      </c>
      <c r="G141" s="127" t="s">
        <v>176</v>
      </c>
      <c r="H141" s="128">
        <v>140.25</v>
      </c>
      <c r="I141" s="129"/>
      <c r="J141" s="130">
        <f>ROUND(I141*H141,2)</f>
        <v>0</v>
      </c>
      <c r="K141" s="126" t="s">
        <v>144</v>
      </c>
      <c r="L141" s="20"/>
      <c r="M141" s="131"/>
      <c r="N141" s="132" t="s">
        <v>42</v>
      </c>
      <c r="P141" s="133">
        <f>O141*H141</f>
        <v>0</v>
      </c>
      <c r="Q141" s="133">
        <v>0</v>
      </c>
      <c r="R141" s="133">
        <f>Q141*H141</f>
        <v>0</v>
      </c>
      <c r="S141" s="133">
        <v>0</v>
      </c>
      <c r="T141" s="134">
        <f>S141*H141</f>
        <v>0</v>
      </c>
      <c r="AR141" s="135" t="s">
        <v>145</v>
      </c>
      <c r="AT141" s="135" t="s">
        <v>140</v>
      </c>
      <c r="AU141" s="135" t="s">
        <v>81</v>
      </c>
      <c r="AY141" s="7" t="s">
        <v>138</v>
      </c>
      <c r="BE141" s="136">
        <f>IF(N141="základní",J141,0)</f>
        <v>0</v>
      </c>
      <c r="BF141" s="136">
        <f>IF(N141="snížená",J141,0)</f>
        <v>0</v>
      </c>
      <c r="BG141" s="136">
        <f>IF(N141="zákl. přenesená",J141,0)</f>
        <v>0</v>
      </c>
      <c r="BH141" s="136">
        <f>IF(N141="sníž. přenesená",J141,0)</f>
        <v>0</v>
      </c>
      <c r="BI141" s="136">
        <f>IF(N141="nulová",J141,0)</f>
        <v>0</v>
      </c>
      <c r="BJ141" s="7" t="s">
        <v>79</v>
      </c>
      <c r="BK141" s="136">
        <f>ROUND(I141*H141,2)</f>
        <v>0</v>
      </c>
      <c r="BL141" s="7" t="s">
        <v>145</v>
      </c>
      <c r="BM141" s="135" t="s">
        <v>216</v>
      </c>
    </row>
    <row r="142" spans="1:65" s="19" customFormat="1" ht="19.2">
      <c r="B142" s="20"/>
      <c r="D142" s="137" t="s">
        <v>146</v>
      </c>
      <c r="F142" s="138" t="s">
        <v>442</v>
      </c>
      <c r="I142" s="139"/>
      <c r="L142" s="20"/>
      <c r="M142" s="140"/>
      <c r="T142" s="41"/>
      <c r="AT142" s="7" t="s">
        <v>146</v>
      </c>
      <c r="AU142" s="7" t="s">
        <v>81</v>
      </c>
    </row>
    <row r="143" spans="1:65" s="150" customFormat="1">
      <c r="A143" s="19"/>
      <c r="B143" s="20"/>
      <c r="C143" s="19"/>
      <c r="D143" s="141" t="s">
        <v>148</v>
      </c>
      <c r="E143" s="19"/>
      <c r="F143" s="142" t="s">
        <v>443</v>
      </c>
      <c r="G143" s="19"/>
      <c r="H143" s="19"/>
      <c r="I143" s="139"/>
      <c r="J143" s="19"/>
      <c r="K143" s="19"/>
      <c r="L143" s="20"/>
      <c r="M143" s="140"/>
      <c r="N143" s="19"/>
      <c r="O143" s="19"/>
      <c r="P143" s="19"/>
      <c r="Q143" s="19"/>
      <c r="R143" s="19"/>
      <c r="S143" s="19"/>
      <c r="T143" s="41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7" t="s">
        <v>148</v>
      </c>
      <c r="AU143" s="7" t="s">
        <v>81</v>
      </c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</row>
    <row r="144" spans="1:65" s="158" customFormat="1">
      <c r="A144" s="150"/>
      <c r="B144" s="151"/>
      <c r="C144" s="150"/>
      <c r="D144" s="137" t="s">
        <v>150</v>
      </c>
      <c r="E144" s="152"/>
      <c r="F144" s="153" t="s">
        <v>444</v>
      </c>
      <c r="G144" s="150"/>
      <c r="H144" s="154">
        <v>140.25</v>
      </c>
      <c r="I144" s="155"/>
      <c r="J144" s="150"/>
      <c r="K144" s="150"/>
      <c r="L144" s="151"/>
      <c r="M144" s="156"/>
      <c r="N144" s="150"/>
      <c r="O144" s="150"/>
      <c r="P144" s="150"/>
      <c r="Q144" s="150"/>
      <c r="R144" s="150"/>
      <c r="S144" s="150"/>
      <c r="T144" s="157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2" t="s">
        <v>150</v>
      </c>
      <c r="AU144" s="152" t="s">
        <v>81</v>
      </c>
      <c r="AV144" s="150" t="s">
        <v>81</v>
      </c>
      <c r="AW144" s="150" t="s">
        <v>33</v>
      </c>
      <c r="AX144" s="150" t="s">
        <v>71</v>
      </c>
      <c r="AY144" s="152" t="s">
        <v>138</v>
      </c>
      <c r="AZ144" s="150"/>
      <c r="BA144" s="150"/>
      <c r="BB144" s="150"/>
      <c r="BC144" s="150"/>
      <c r="BD144" s="150"/>
      <c r="BE144" s="150"/>
      <c r="BF144" s="150"/>
      <c r="BG144" s="150"/>
      <c r="BH144" s="150"/>
      <c r="BI144" s="150"/>
      <c r="BJ144" s="150"/>
      <c r="BK144" s="150"/>
      <c r="BL144" s="150"/>
      <c r="BM144" s="150"/>
    </row>
    <row r="145" spans="1:65" s="19" customFormat="1">
      <c r="A145" s="158"/>
      <c r="B145" s="159"/>
      <c r="C145" s="158"/>
      <c r="D145" s="137" t="s">
        <v>150</v>
      </c>
      <c r="E145" s="160"/>
      <c r="F145" s="161" t="s">
        <v>154</v>
      </c>
      <c r="G145" s="158"/>
      <c r="H145" s="162">
        <v>140.25</v>
      </c>
      <c r="I145" s="163"/>
      <c r="J145" s="158"/>
      <c r="K145" s="158"/>
      <c r="L145" s="159"/>
      <c r="M145" s="164"/>
      <c r="N145" s="158"/>
      <c r="O145" s="158"/>
      <c r="P145" s="158"/>
      <c r="Q145" s="158"/>
      <c r="R145" s="158"/>
      <c r="S145" s="158"/>
      <c r="T145" s="165"/>
      <c r="U145" s="158"/>
      <c r="V145" s="15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8"/>
      <c r="AI145" s="158"/>
      <c r="AJ145" s="158"/>
      <c r="AK145" s="158"/>
      <c r="AL145" s="158"/>
      <c r="AM145" s="158"/>
      <c r="AN145" s="158"/>
      <c r="AO145" s="158"/>
      <c r="AP145" s="158"/>
      <c r="AQ145" s="158"/>
      <c r="AR145" s="158"/>
      <c r="AS145" s="158"/>
      <c r="AT145" s="160" t="s">
        <v>150</v>
      </c>
      <c r="AU145" s="160" t="s">
        <v>81</v>
      </c>
      <c r="AV145" s="158" t="s">
        <v>145</v>
      </c>
      <c r="AW145" s="158" t="s">
        <v>33</v>
      </c>
      <c r="AX145" s="158" t="s">
        <v>79</v>
      </c>
      <c r="AY145" s="160" t="s">
        <v>138</v>
      </c>
      <c r="AZ145" s="158"/>
      <c r="BA145" s="158"/>
      <c r="BB145" s="158"/>
      <c r="BC145" s="158"/>
      <c r="BD145" s="158"/>
      <c r="BE145" s="158"/>
      <c r="BF145" s="158"/>
      <c r="BG145" s="158"/>
      <c r="BH145" s="158"/>
      <c r="BI145" s="158"/>
      <c r="BJ145" s="158"/>
      <c r="BK145" s="158"/>
      <c r="BL145" s="158"/>
      <c r="BM145" s="158"/>
    </row>
    <row r="146" spans="1:65" s="19" customFormat="1" ht="16.5" customHeight="1">
      <c r="B146" s="123"/>
      <c r="C146" s="124" t="s">
        <v>213</v>
      </c>
      <c r="D146" s="124" t="s">
        <v>140</v>
      </c>
      <c r="E146" s="125" t="s">
        <v>445</v>
      </c>
      <c r="F146" s="126" t="s">
        <v>446</v>
      </c>
      <c r="G146" s="127" t="s">
        <v>176</v>
      </c>
      <c r="H146" s="128">
        <v>105.75</v>
      </c>
      <c r="I146" s="129"/>
      <c r="J146" s="130">
        <f>ROUND(I146*H146,2)</f>
        <v>0</v>
      </c>
      <c r="K146" s="126" t="s">
        <v>144</v>
      </c>
      <c r="L146" s="20"/>
      <c r="M146" s="131"/>
      <c r="N146" s="132" t="s">
        <v>42</v>
      </c>
      <c r="P146" s="133">
        <f>O146*H146</f>
        <v>0</v>
      </c>
      <c r="Q146" s="133">
        <v>0</v>
      </c>
      <c r="R146" s="133">
        <f>Q146*H146</f>
        <v>0</v>
      </c>
      <c r="S146" s="133">
        <v>0</v>
      </c>
      <c r="T146" s="134">
        <f>S146*H146</f>
        <v>0</v>
      </c>
      <c r="AR146" s="135" t="s">
        <v>145</v>
      </c>
      <c r="AT146" s="135" t="s">
        <v>140</v>
      </c>
      <c r="AU146" s="135" t="s">
        <v>81</v>
      </c>
      <c r="AY146" s="7" t="s">
        <v>138</v>
      </c>
      <c r="BE146" s="136">
        <f>IF(N146="základní",J146,0)</f>
        <v>0</v>
      </c>
      <c r="BF146" s="136">
        <f>IF(N146="snížená",J146,0)</f>
        <v>0</v>
      </c>
      <c r="BG146" s="136">
        <f>IF(N146="zákl. přenesená",J146,0)</f>
        <v>0</v>
      </c>
      <c r="BH146" s="136">
        <f>IF(N146="sníž. přenesená",J146,0)</f>
        <v>0</v>
      </c>
      <c r="BI146" s="136">
        <f>IF(N146="nulová",J146,0)</f>
        <v>0</v>
      </c>
      <c r="BJ146" s="7" t="s">
        <v>79</v>
      </c>
      <c r="BK146" s="136">
        <f>ROUND(I146*H146,2)</f>
        <v>0</v>
      </c>
      <c r="BL146" s="7" t="s">
        <v>145</v>
      </c>
      <c r="BM146" s="135" t="s">
        <v>226</v>
      </c>
    </row>
    <row r="147" spans="1:65" s="19" customFormat="1">
      <c r="B147" s="20"/>
      <c r="D147" s="137" t="s">
        <v>146</v>
      </c>
      <c r="F147" s="138" t="s">
        <v>447</v>
      </c>
      <c r="I147" s="139"/>
      <c r="L147" s="20"/>
      <c r="M147" s="140"/>
      <c r="T147" s="41"/>
      <c r="AT147" s="7" t="s">
        <v>146</v>
      </c>
      <c r="AU147" s="7" t="s">
        <v>81</v>
      </c>
    </row>
    <row r="148" spans="1:65" s="19" customFormat="1">
      <c r="B148" s="20"/>
      <c r="D148" s="141" t="s">
        <v>148</v>
      </c>
      <c r="F148" s="142" t="s">
        <v>448</v>
      </c>
      <c r="I148" s="139"/>
      <c r="L148" s="20"/>
      <c r="M148" s="140"/>
      <c r="T148" s="41"/>
      <c r="AT148" s="7" t="s">
        <v>148</v>
      </c>
      <c r="AU148" s="7" t="s">
        <v>81</v>
      </c>
    </row>
    <row r="149" spans="1:65" s="19" customFormat="1" ht="16.5" customHeight="1">
      <c r="B149" s="123"/>
      <c r="C149" s="124" t="s">
        <v>8</v>
      </c>
      <c r="D149" s="124" t="s">
        <v>140</v>
      </c>
      <c r="E149" s="125" t="s">
        <v>449</v>
      </c>
      <c r="F149" s="126" t="s">
        <v>450</v>
      </c>
      <c r="G149" s="127" t="s">
        <v>176</v>
      </c>
      <c r="H149" s="128">
        <v>12.75</v>
      </c>
      <c r="I149" s="129"/>
      <c r="J149" s="130">
        <f>ROUND(I149*H149,2)</f>
        <v>0</v>
      </c>
      <c r="K149" s="126" t="s">
        <v>144</v>
      </c>
      <c r="L149" s="20"/>
      <c r="M149" s="131"/>
      <c r="N149" s="132" t="s">
        <v>42</v>
      </c>
      <c r="P149" s="133">
        <f>O149*H149</f>
        <v>0</v>
      </c>
      <c r="Q149" s="133">
        <v>0</v>
      </c>
      <c r="R149" s="133">
        <f>Q149*H149</f>
        <v>0</v>
      </c>
      <c r="S149" s="133">
        <v>0</v>
      </c>
      <c r="T149" s="134">
        <f>S149*H149</f>
        <v>0</v>
      </c>
      <c r="AR149" s="135" t="s">
        <v>145</v>
      </c>
      <c r="AT149" s="135" t="s">
        <v>140</v>
      </c>
      <c r="AU149" s="135" t="s">
        <v>81</v>
      </c>
      <c r="AY149" s="7" t="s">
        <v>138</v>
      </c>
      <c r="BE149" s="136">
        <f>IF(N149="základní",J149,0)</f>
        <v>0</v>
      </c>
      <c r="BF149" s="136">
        <f>IF(N149="snížená",J149,0)</f>
        <v>0</v>
      </c>
      <c r="BG149" s="136">
        <f>IF(N149="zákl. přenesená",J149,0)</f>
        <v>0</v>
      </c>
      <c r="BH149" s="136">
        <f>IF(N149="sníž. přenesená",J149,0)</f>
        <v>0</v>
      </c>
      <c r="BI149" s="136">
        <f>IF(N149="nulová",J149,0)</f>
        <v>0</v>
      </c>
      <c r="BJ149" s="7" t="s">
        <v>79</v>
      </c>
      <c r="BK149" s="136">
        <f>ROUND(I149*H149,2)</f>
        <v>0</v>
      </c>
      <c r="BL149" s="7" t="s">
        <v>145</v>
      </c>
      <c r="BM149" s="135" t="s">
        <v>235</v>
      </c>
    </row>
    <row r="150" spans="1:65" s="19" customFormat="1">
      <c r="B150" s="20"/>
      <c r="D150" s="137" t="s">
        <v>146</v>
      </c>
      <c r="F150" s="138" t="s">
        <v>451</v>
      </c>
      <c r="I150" s="139"/>
      <c r="L150" s="20"/>
      <c r="M150" s="140"/>
      <c r="T150" s="41"/>
      <c r="AT150" s="7" t="s">
        <v>146</v>
      </c>
      <c r="AU150" s="7" t="s">
        <v>81</v>
      </c>
    </row>
    <row r="151" spans="1:65" s="19" customFormat="1">
      <c r="B151" s="20"/>
      <c r="D151" s="141" t="s">
        <v>148</v>
      </c>
      <c r="F151" s="142" t="s">
        <v>452</v>
      </c>
      <c r="I151" s="139"/>
      <c r="L151" s="20"/>
      <c r="M151" s="140"/>
      <c r="T151" s="41"/>
      <c r="AT151" s="7" t="s">
        <v>148</v>
      </c>
      <c r="AU151" s="7" t="s">
        <v>81</v>
      </c>
    </row>
    <row r="152" spans="1:65" s="19" customFormat="1" ht="21.75" customHeight="1">
      <c r="B152" s="123"/>
      <c r="C152" s="124" t="s">
        <v>232</v>
      </c>
      <c r="D152" s="124" t="s">
        <v>140</v>
      </c>
      <c r="E152" s="125" t="s">
        <v>453</v>
      </c>
      <c r="F152" s="126" t="s">
        <v>454</v>
      </c>
      <c r="G152" s="127" t="s">
        <v>176</v>
      </c>
      <c r="H152" s="128">
        <v>12.75</v>
      </c>
      <c r="I152" s="129"/>
      <c r="J152" s="130">
        <f>ROUND(I152*H152,2)</f>
        <v>0</v>
      </c>
      <c r="K152" s="126" t="s">
        <v>144</v>
      </c>
      <c r="L152" s="20"/>
      <c r="M152" s="131"/>
      <c r="N152" s="132" t="s">
        <v>42</v>
      </c>
      <c r="P152" s="133">
        <f>O152*H152</f>
        <v>0</v>
      </c>
      <c r="Q152" s="133">
        <v>0</v>
      </c>
      <c r="R152" s="133">
        <f>Q152*H152</f>
        <v>0</v>
      </c>
      <c r="S152" s="133">
        <v>0</v>
      </c>
      <c r="T152" s="134">
        <f>S152*H152</f>
        <v>0</v>
      </c>
      <c r="AR152" s="135" t="s">
        <v>145</v>
      </c>
      <c r="AT152" s="135" t="s">
        <v>140</v>
      </c>
      <c r="AU152" s="135" t="s">
        <v>81</v>
      </c>
      <c r="AY152" s="7" t="s">
        <v>138</v>
      </c>
      <c r="BE152" s="136">
        <f>IF(N152="základní",J152,0)</f>
        <v>0</v>
      </c>
      <c r="BF152" s="136">
        <f>IF(N152="snížená",J152,0)</f>
        <v>0</v>
      </c>
      <c r="BG152" s="136">
        <f>IF(N152="zákl. přenesená",J152,0)</f>
        <v>0</v>
      </c>
      <c r="BH152" s="136">
        <f>IF(N152="sníž. přenesená",J152,0)</f>
        <v>0</v>
      </c>
      <c r="BI152" s="136">
        <f>IF(N152="nulová",J152,0)</f>
        <v>0</v>
      </c>
      <c r="BJ152" s="7" t="s">
        <v>79</v>
      </c>
      <c r="BK152" s="136">
        <f>ROUND(I152*H152,2)</f>
        <v>0</v>
      </c>
      <c r="BL152" s="7" t="s">
        <v>145</v>
      </c>
      <c r="BM152" s="135" t="s">
        <v>241</v>
      </c>
    </row>
    <row r="153" spans="1:65" s="19" customFormat="1" ht="19.2">
      <c r="B153" s="20"/>
      <c r="D153" s="137" t="s">
        <v>146</v>
      </c>
      <c r="F153" s="138" t="s">
        <v>455</v>
      </c>
      <c r="I153" s="139"/>
      <c r="L153" s="20"/>
      <c r="M153" s="140"/>
      <c r="T153" s="41"/>
      <c r="AT153" s="7" t="s">
        <v>146</v>
      </c>
      <c r="AU153" s="7" t="s">
        <v>81</v>
      </c>
    </row>
    <row r="154" spans="1:65" s="19" customFormat="1">
      <c r="B154" s="20"/>
      <c r="D154" s="141" t="s">
        <v>148</v>
      </c>
      <c r="F154" s="142" t="s">
        <v>456</v>
      </c>
      <c r="I154" s="139"/>
      <c r="L154" s="20"/>
      <c r="M154" s="140"/>
      <c r="T154" s="41"/>
      <c r="AT154" s="7" t="s">
        <v>148</v>
      </c>
      <c r="AU154" s="7" t="s">
        <v>81</v>
      </c>
    </row>
    <row r="155" spans="1:65" s="19" customFormat="1" ht="21.75" customHeight="1">
      <c r="B155" s="123"/>
      <c r="C155" s="124" t="s">
        <v>191</v>
      </c>
      <c r="D155" s="124" t="s">
        <v>140</v>
      </c>
      <c r="E155" s="125" t="s">
        <v>457</v>
      </c>
      <c r="F155" s="126" t="s">
        <v>458</v>
      </c>
      <c r="G155" s="127" t="s">
        <v>176</v>
      </c>
      <c r="H155" s="128">
        <v>78.5</v>
      </c>
      <c r="I155" s="129"/>
      <c r="J155" s="130">
        <f>ROUND(I155*H155,2)</f>
        <v>0</v>
      </c>
      <c r="K155" s="126" t="s">
        <v>144</v>
      </c>
      <c r="L155" s="20"/>
      <c r="M155" s="131"/>
      <c r="N155" s="132" t="s">
        <v>42</v>
      </c>
      <c r="P155" s="133">
        <f>O155*H155</f>
        <v>0</v>
      </c>
      <c r="Q155" s="133">
        <v>0</v>
      </c>
      <c r="R155" s="133">
        <f>Q155*H155</f>
        <v>0</v>
      </c>
      <c r="S155" s="133">
        <v>0</v>
      </c>
      <c r="T155" s="134">
        <f>S155*H155</f>
        <v>0</v>
      </c>
      <c r="AR155" s="135" t="s">
        <v>145</v>
      </c>
      <c r="AT155" s="135" t="s">
        <v>140</v>
      </c>
      <c r="AU155" s="135" t="s">
        <v>81</v>
      </c>
      <c r="AY155" s="7" t="s">
        <v>138</v>
      </c>
      <c r="BE155" s="136">
        <f>IF(N155="základní",J155,0)</f>
        <v>0</v>
      </c>
      <c r="BF155" s="136">
        <f>IF(N155="snížená",J155,0)</f>
        <v>0</v>
      </c>
      <c r="BG155" s="136">
        <f>IF(N155="zákl. přenesená",J155,0)</f>
        <v>0</v>
      </c>
      <c r="BH155" s="136">
        <f>IF(N155="sníž. přenesená",J155,0)</f>
        <v>0</v>
      </c>
      <c r="BI155" s="136">
        <f>IF(N155="nulová",J155,0)</f>
        <v>0</v>
      </c>
      <c r="BJ155" s="7" t="s">
        <v>79</v>
      </c>
      <c r="BK155" s="136">
        <f>ROUND(I155*H155,2)</f>
        <v>0</v>
      </c>
      <c r="BL155" s="7" t="s">
        <v>145</v>
      </c>
      <c r="BM155" s="135" t="s">
        <v>249</v>
      </c>
    </row>
    <row r="156" spans="1:65" s="19" customFormat="1" ht="19.2">
      <c r="B156" s="20"/>
      <c r="D156" s="137" t="s">
        <v>146</v>
      </c>
      <c r="F156" s="138" t="s">
        <v>459</v>
      </c>
      <c r="I156" s="139"/>
      <c r="L156" s="20"/>
      <c r="M156" s="140"/>
      <c r="T156" s="41"/>
      <c r="AT156" s="7" t="s">
        <v>146</v>
      </c>
      <c r="AU156" s="7" t="s">
        <v>81</v>
      </c>
    </row>
    <row r="157" spans="1:65" s="19" customFormat="1">
      <c r="B157" s="20"/>
      <c r="D157" s="141" t="s">
        <v>148</v>
      </c>
      <c r="F157" s="142" t="s">
        <v>460</v>
      </c>
      <c r="I157" s="139"/>
      <c r="L157" s="20"/>
      <c r="M157" s="140"/>
      <c r="T157" s="41"/>
      <c r="AT157" s="7" t="s">
        <v>148</v>
      </c>
      <c r="AU157" s="7" t="s">
        <v>81</v>
      </c>
    </row>
    <row r="158" spans="1:65" s="19" customFormat="1" ht="16.5" customHeight="1">
      <c r="B158" s="123"/>
      <c r="C158" s="124" t="s">
        <v>246</v>
      </c>
      <c r="D158" s="124" t="s">
        <v>140</v>
      </c>
      <c r="E158" s="125" t="s">
        <v>461</v>
      </c>
      <c r="F158" s="126" t="s">
        <v>175</v>
      </c>
      <c r="G158" s="127" t="s">
        <v>176</v>
      </c>
      <c r="H158" s="128">
        <v>14.5</v>
      </c>
      <c r="I158" s="129"/>
      <c r="J158" s="130">
        <f>ROUND(I158*H158,2)</f>
        <v>0</v>
      </c>
      <c r="K158" s="126" t="s">
        <v>144</v>
      </c>
      <c r="L158" s="20"/>
      <c r="M158" s="131"/>
      <c r="N158" s="132" t="s">
        <v>42</v>
      </c>
      <c r="P158" s="133">
        <f>O158*H158</f>
        <v>0</v>
      </c>
      <c r="Q158" s="133">
        <v>0</v>
      </c>
      <c r="R158" s="133">
        <f>Q158*H158</f>
        <v>0</v>
      </c>
      <c r="S158" s="133">
        <v>0</v>
      </c>
      <c r="T158" s="134">
        <f>S158*H158</f>
        <v>0</v>
      </c>
      <c r="AR158" s="135" t="s">
        <v>145</v>
      </c>
      <c r="AT158" s="135" t="s">
        <v>140</v>
      </c>
      <c r="AU158" s="135" t="s">
        <v>81</v>
      </c>
      <c r="AY158" s="7" t="s">
        <v>138</v>
      </c>
      <c r="BE158" s="136">
        <f>IF(N158="základní",J158,0)</f>
        <v>0</v>
      </c>
      <c r="BF158" s="136">
        <f>IF(N158="snížená",J158,0)</f>
        <v>0</v>
      </c>
      <c r="BG158" s="136">
        <f>IF(N158="zákl. přenesená",J158,0)</f>
        <v>0</v>
      </c>
      <c r="BH158" s="136">
        <f>IF(N158="sníž. přenesená",J158,0)</f>
        <v>0</v>
      </c>
      <c r="BI158" s="136">
        <f>IF(N158="nulová",J158,0)</f>
        <v>0</v>
      </c>
      <c r="BJ158" s="7" t="s">
        <v>79</v>
      </c>
      <c r="BK158" s="136">
        <f>ROUND(I158*H158,2)</f>
        <v>0</v>
      </c>
      <c r="BL158" s="7" t="s">
        <v>145</v>
      </c>
      <c r="BM158" s="135" t="s">
        <v>254</v>
      </c>
    </row>
    <row r="159" spans="1:65" s="19" customFormat="1" ht="19.2">
      <c r="B159" s="20"/>
      <c r="D159" s="137" t="s">
        <v>146</v>
      </c>
      <c r="F159" s="138" t="s">
        <v>462</v>
      </c>
      <c r="I159" s="139"/>
      <c r="L159" s="20"/>
      <c r="M159" s="140"/>
      <c r="T159" s="41"/>
      <c r="AT159" s="7" t="s">
        <v>146</v>
      </c>
      <c r="AU159" s="7" t="s">
        <v>81</v>
      </c>
    </row>
    <row r="160" spans="1:65" s="19" customFormat="1">
      <c r="B160" s="20"/>
      <c r="D160" s="141" t="s">
        <v>148</v>
      </c>
      <c r="F160" s="142" t="s">
        <v>463</v>
      </c>
      <c r="I160" s="139"/>
      <c r="L160" s="20"/>
      <c r="M160" s="189"/>
      <c r="N160" s="190"/>
      <c r="O160" s="190"/>
      <c r="P160" s="190"/>
      <c r="Q160" s="190"/>
      <c r="R160" s="190"/>
      <c r="S160" s="190"/>
      <c r="T160" s="191"/>
      <c r="AT160" s="7" t="s">
        <v>148</v>
      </c>
      <c r="AU160" s="7" t="s">
        <v>81</v>
      </c>
    </row>
    <row r="161" spans="1:65" ht="6.9" customHeight="1">
      <c r="A161" s="19"/>
      <c r="B161" s="29"/>
      <c r="C161" s="30"/>
      <c r="D161" s="30"/>
      <c r="E161" s="30"/>
      <c r="F161" s="30"/>
      <c r="G161" s="30"/>
      <c r="H161" s="30"/>
      <c r="I161" s="30"/>
      <c r="J161" s="30"/>
      <c r="K161" s="30"/>
      <c r="L161" s="20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</row>
  </sheetData>
  <autoFilter ref="C81:K160" xr:uid="{00000000-0009-0000-0000-000004000000}"/>
  <mergeCells count="9">
    <mergeCell ref="E48:H48"/>
    <mergeCell ref="E50:H50"/>
    <mergeCell ref="E72:H72"/>
    <mergeCell ref="E74:H74"/>
    <mergeCell ref="L2:V2"/>
    <mergeCell ref="E7:H7"/>
    <mergeCell ref="E9:H9"/>
    <mergeCell ref="E18:H18"/>
    <mergeCell ref="E27:H27"/>
  </mergeCells>
  <hyperlinks>
    <hyperlink ref="F87" r:id="rId1" xr:uid="{00000000-0004-0000-0400-000000000000}"/>
    <hyperlink ref="F94" r:id="rId2" xr:uid="{00000000-0004-0000-0400-000001000000}"/>
    <hyperlink ref="F101" r:id="rId3" xr:uid="{00000000-0004-0000-0400-000002000000}"/>
    <hyperlink ref="F108" r:id="rId4" xr:uid="{00000000-0004-0000-0400-000003000000}"/>
    <hyperlink ref="F115" r:id="rId5" xr:uid="{00000000-0004-0000-0400-000004000000}"/>
    <hyperlink ref="F121" r:id="rId6" xr:uid="{00000000-0004-0000-0400-000005000000}"/>
    <hyperlink ref="F126" r:id="rId7" xr:uid="{00000000-0004-0000-0400-000006000000}"/>
    <hyperlink ref="F132" r:id="rId8" xr:uid="{00000000-0004-0000-0400-000007000000}"/>
    <hyperlink ref="F137" r:id="rId9" xr:uid="{00000000-0004-0000-0400-000008000000}"/>
    <hyperlink ref="F143" r:id="rId10" xr:uid="{00000000-0004-0000-0400-000009000000}"/>
    <hyperlink ref="F148" r:id="rId11" xr:uid="{00000000-0004-0000-0400-00000A000000}"/>
    <hyperlink ref="F151" r:id="rId12" xr:uid="{00000000-0004-0000-0400-00000B000000}"/>
    <hyperlink ref="F154" r:id="rId13" xr:uid="{00000000-0004-0000-0400-00000C000000}"/>
    <hyperlink ref="F157" r:id="rId14" xr:uid="{00000000-0004-0000-0400-00000D000000}"/>
    <hyperlink ref="F160" r:id="rId15" xr:uid="{00000000-0004-0000-0400-00000E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258"/>
  <sheetViews>
    <sheetView showGridLines="0" zoomScale="140" zoomScaleNormal="140" workbookViewId="0">
      <selection activeCell="F239" sqref="F239"/>
    </sheetView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93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464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ROUND(J82,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ROUND((SUM(BE82:BE257)),  2)</f>
        <v>0</v>
      </c>
      <c r="I33" s="81">
        <v>0.21</v>
      </c>
      <c r="J33" s="80">
        <f>ROUND(((SUM(BE82:BE257))*I33),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ROUND((SUM(BF82:BF257)),  2)</f>
        <v>0</v>
      </c>
      <c r="I34" s="81">
        <v>0.12</v>
      </c>
      <c r="J34" s="80">
        <f>ROUND(((SUM(BF82:BF257))*I34),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ROUND((SUM(BG82:BG257)),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ROUND((SUM(BH82:BH257)),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ROUND((SUM(BI82:BI257)),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02.1 - Vegetační úpravy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J82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J83</f>
        <v>0</v>
      </c>
      <c r="L60" s="92"/>
    </row>
    <row r="61" spans="2:47" s="96" customFormat="1" ht="19.95" customHeight="1">
      <c r="B61" s="97"/>
      <c r="D61" s="98" t="s">
        <v>465</v>
      </c>
      <c r="E61" s="99"/>
      <c r="F61" s="99"/>
      <c r="G61" s="99"/>
      <c r="H61" s="99"/>
      <c r="I61" s="99"/>
      <c r="J61" s="100">
        <f>J84</f>
        <v>0</v>
      </c>
      <c r="L61" s="97"/>
    </row>
    <row r="62" spans="2:47" s="96" customFormat="1" ht="19.95" customHeight="1">
      <c r="B62" s="97"/>
      <c r="D62" s="98" t="s">
        <v>466</v>
      </c>
      <c r="E62" s="99"/>
      <c r="F62" s="99"/>
      <c r="G62" s="99"/>
      <c r="H62" s="99"/>
      <c r="I62" s="99"/>
      <c r="J62" s="100">
        <f>J123</f>
        <v>0</v>
      </c>
      <c r="L62" s="97"/>
    </row>
    <row r="63" spans="2:47" s="19" customFormat="1" ht="21.9" customHeight="1">
      <c r="B63" s="20"/>
      <c r="L63" s="20"/>
    </row>
    <row r="64" spans="2:47" s="19" customFormat="1" ht="6.9" customHeight="1"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20"/>
    </row>
    <row r="68" spans="2:12" s="19" customFormat="1" ht="6.9" customHeight="1"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20"/>
    </row>
    <row r="69" spans="2:12" s="19" customFormat="1" ht="24.9" customHeight="1">
      <c r="B69" s="20"/>
      <c r="C69" s="11" t="s">
        <v>123</v>
      </c>
      <c r="L69" s="20"/>
    </row>
    <row r="70" spans="2:12" s="19" customFormat="1" ht="6.9" customHeight="1">
      <c r="B70" s="20"/>
      <c r="L70" s="20"/>
    </row>
    <row r="71" spans="2:12" s="19" customFormat="1" ht="12" customHeight="1">
      <c r="B71" s="20"/>
      <c r="C71" s="16" t="s">
        <v>16</v>
      </c>
      <c r="L71" s="20"/>
    </row>
    <row r="72" spans="2:12" s="19" customFormat="1" ht="16.5" customHeight="1">
      <c r="B72" s="20"/>
      <c r="E72" s="278" t="str">
        <f>E7</f>
        <v>Revitalizace zázemí městské knihovny a předprostoru Lázeňského parku Poděbrady</v>
      </c>
      <c r="F72" s="278"/>
      <c r="G72" s="278"/>
      <c r="H72" s="278"/>
      <c r="L72" s="20"/>
    </row>
    <row r="73" spans="2:12" s="19" customFormat="1" ht="12" customHeight="1">
      <c r="B73" s="20"/>
      <c r="C73" s="16" t="s">
        <v>107</v>
      </c>
      <c r="L73" s="20"/>
    </row>
    <row r="74" spans="2:12" s="19" customFormat="1" ht="16.5" customHeight="1">
      <c r="B74" s="20"/>
      <c r="E74" s="279" t="str">
        <f>E9</f>
        <v>02.1 - Vegetační úpravy</v>
      </c>
      <c r="F74" s="279"/>
      <c r="G74" s="279"/>
      <c r="H74" s="279"/>
      <c r="L74" s="20"/>
    </row>
    <row r="75" spans="2:12" s="19" customFormat="1" ht="6.9" customHeight="1">
      <c r="B75" s="20"/>
      <c r="L75" s="20"/>
    </row>
    <row r="76" spans="2:12" s="19" customFormat="1" ht="12" customHeight="1">
      <c r="B76" s="20"/>
      <c r="C76" s="16" t="s">
        <v>21</v>
      </c>
      <c r="F76" s="5" t="str">
        <f>F12</f>
        <v xml:space="preserve"> </v>
      </c>
      <c r="I76" s="16" t="s">
        <v>23</v>
      </c>
      <c r="J76" s="1" t="str">
        <f>IF(J12="","",J12)</f>
        <v>24. 6. 2026</v>
      </c>
      <c r="L76" s="20"/>
    </row>
    <row r="77" spans="2:12" s="19" customFormat="1" ht="6.9" customHeight="1">
      <c r="B77" s="20"/>
      <c r="L77" s="20"/>
    </row>
    <row r="78" spans="2:12" s="19" customFormat="1" ht="15.15" customHeight="1">
      <c r="B78" s="20"/>
      <c r="C78" s="16" t="s">
        <v>25</v>
      </c>
      <c r="F78" s="5" t="str">
        <f>E15</f>
        <v>Město Poděbrady</v>
      </c>
      <c r="I78" s="16" t="s">
        <v>31</v>
      </c>
      <c r="J78" s="3" t="str">
        <f>E21</f>
        <v xml:space="preserve"> </v>
      </c>
      <c r="L78" s="20"/>
    </row>
    <row r="79" spans="2:12" s="19" customFormat="1" ht="15.15" customHeight="1">
      <c r="B79" s="20"/>
      <c r="C79" s="16" t="s">
        <v>29</v>
      </c>
      <c r="F79" s="5" t="str">
        <f>IF(E18="","",E18)</f>
        <v>Vyplň údaj</v>
      </c>
      <c r="I79" s="16" t="s">
        <v>34</v>
      </c>
      <c r="J79" s="3" t="str">
        <f>E24</f>
        <v xml:space="preserve"> </v>
      </c>
      <c r="L79" s="20"/>
    </row>
    <row r="80" spans="2:12" s="19" customFormat="1" ht="10.35" customHeight="1">
      <c r="B80" s="20"/>
      <c r="L80" s="20"/>
    </row>
    <row r="81" spans="2:65" s="101" customFormat="1" ht="29.25" customHeight="1">
      <c r="B81" s="102"/>
      <c r="C81" s="103" t="s">
        <v>124</v>
      </c>
      <c r="D81" s="104" t="s">
        <v>56</v>
      </c>
      <c r="E81" s="104" t="s">
        <v>52</v>
      </c>
      <c r="F81" s="104" t="s">
        <v>53</v>
      </c>
      <c r="G81" s="104" t="s">
        <v>125</v>
      </c>
      <c r="H81" s="104" t="s">
        <v>126</v>
      </c>
      <c r="I81" s="104" t="s">
        <v>127</v>
      </c>
      <c r="J81" s="104" t="s">
        <v>111</v>
      </c>
      <c r="K81" s="105" t="s">
        <v>128</v>
      </c>
      <c r="L81" s="102"/>
      <c r="M81" s="44"/>
      <c r="N81" s="45" t="s">
        <v>41</v>
      </c>
      <c r="O81" s="45" t="s">
        <v>129</v>
      </c>
      <c r="P81" s="45" t="s">
        <v>130</v>
      </c>
      <c r="Q81" s="45" t="s">
        <v>131</v>
      </c>
      <c r="R81" s="45" t="s">
        <v>132</v>
      </c>
      <c r="S81" s="45" t="s">
        <v>133</v>
      </c>
      <c r="T81" s="46" t="s">
        <v>134</v>
      </c>
    </row>
    <row r="82" spans="2:65" s="19" customFormat="1" ht="22.95" customHeight="1">
      <c r="B82" s="20"/>
      <c r="C82" s="50" t="s">
        <v>135</v>
      </c>
      <c r="J82" s="106">
        <f>BK82</f>
        <v>0</v>
      </c>
      <c r="L82" s="20"/>
      <c r="M82" s="47"/>
      <c r="N82" s="39"/>
      <c r="O82" s="39"/>
      <c r="P82" s="107">
        <f>P83</f>
        <v>0</v>
      </c>
      <c r="Q82" s="39"/>
      <c r="R82" s="107">
        <f>R83</f>
        <v>0</v>
      </c>
      <c r="S82" s="39"/>
      <c r="T82" s="108">
        <f>T83</f>
        <v>0</v>
      </c>
      <c r="AT82" s="7" t="s">
        <v>70</v>
      </c>
      <c r="AU82" s="7" t="s">
        <v>112</v>
      </c>
      <c r="BK82" s="109">
        <f>BK83</f>
        <v>0</v>
      </c>
    </row>
    <row r="83" spans="2:65" s="110" customFormat="1" ht="25.95" customHeight="1">
      <c r="B83" s="111"/>
      <c r="D83" s="112" t="s">
        <v>70</v>
      </c>
      <c r="E83" s="113" t="s">
        <v>136</v>
      </c>
      <c r="F83" s="113" t="s">
        <v>137</v>
      </c>
      <c r="I83" s="114"/>
      <c r="J83" s="115">
        <f>BK83</f>
        <v>0</v>
      </c>
      <c r="L83" s="111"/>
      <c r="M83" s="116"/>
      <c r="P83" s="117">
        <f>P84+P123</f>
        <v>0</v>
      </c>
      <c r="R83" s="117">
        <f>R84+R123</f>
        <v>0</v>
      </c>
      <c r="T83" s="118">
        <f>T84+T123</f>
        <v>0</v>
      </c>
      <c r="AR83" s="112" t="s">
        <v>79</v>
      </c>
      <c r="AT83" s="119" t="s">
        <v>70</v>
      </c>
      <c r="AU83" s="119" t="s">
        <v>71</v>
      </c>
      <c r="AY83" s="112" t="s">
        <v>138</v>
      </c>
      <c r="BK83" s="120">
        <f>BK84+BK123</f>
        <v>0</v>
      </c>
    </row>
    <row r="84" spans="2:65" s="110" customFormat="1" ht="22.95" customHeight="1">
      <c r="B84" s="111"/>
      <c r="D84" s="112" t="s">
        <v>70</v>
      </c>
      <c r="E84" s="121" t="s">
        <v>79</v>
      </c>
      <c r="F84" s="121" t="s">
        <v>467</v>
      </c>
      <c r="I84" s="114"/>
      <c r="J84" s="122">
        <f>BK84</f>
        <v>0</v>
      </c>
      <c r="L84" s="111"/>
      <c r="M84" s="116"/>
      <c r="P84" s="117">
        <f>SUM(P85:P122)</f>
        <v>0</v>
      </c>
      <c r="R84" s="117">
        <f>SUM(R85:R122)</f>
        <v>0</v>
      </c>
      <c r="T84" s="118">
        <f>SUM(T85:T122)</f>
        <v>0</v>
      </c>
      <c r="AR84" s="112" t="s">
        <v>79</v>
      </c>
      <c r="AT84" s="119" t="s">
        <v>70</v>
      </c>
      <c r="AU84" s="119" t="s">
        <v>79</v>
      </c>
      <c r="AY84" s="112" t="s">
        <v>138</v>
      </c>
      <c r="BK84" s="120">
        <f>SUM(BK85:BK122)</f>
        <v>0</v>
      </c>
    </row>
    <row r="85" spans="2:65" s="19" customFormat="1" ht="16.5" customHeight="1">
      <c r="B85" s="123"/>
      <c r="C85" s="124" t="s">
        <v>79</v>
      </c>
      <c r="D85" s="124" t="s">
        <v>140</v>
      </c>
      <c r="E85" s="125" t="s">
        <v>468</v>
      </c>
      <c r="F85" s="126" t="s">
        <v>469</v>
      </c>
      <c r="G85" s="127" t="s">
        <v>225</v>
      </c>
      <c r="H85" s="128">
        <v>612</v>
      </c>
      <c r="I85" s="129"/>
      <c r="J85" s="130">
        <f>ROUND(I85*H85,2)</f>
        <v>0</v>
      </c>
      <c r="K85" s="126"/>
      <c r="L85" s="20"/>
      <c r="M85" s="131"/>
      <c r="N85" s="132" t="s">
        <v>42</v>
      </c>
      <c r="P85" s="133">
        <f>O85*H85</f>
        <v>0</v>
      </c>
      <c r="Q85" s="133">
        <v>0</v>
      </c>
      <c r="R85" s="133">
        <f>Q85*H85</f>
        <v>0</v>
      </c>
      <c r="S85" s="133">
        <v>0</v>
      </c>
      <c r="T85" s="134">
        <f>S85*H85</f>
        <v>0</v>
      </c>
      <c r="AR85" s="135" t="s">
        <v>145</v>
      </c>
      <c r="AT85" s="135" t="s">
        <v>140</v>
      </c>
      <c r="AU85" s="135" t="s">
        <v>81</v>
      </c>
      <c r="AY85" s="7" t="s">
        <v>138</v>
      </c>
      <c r="BE85" s="136">
        <f>IF(N85="základní",J85,0)</f>
        <v>0</v>
      </c>
      <c r="BF85" s="136">
        <f>IF(N85="snížená",J85,0)</f>
        <v>0</v>
      </c>
      <c r="BG85" s="136">
        <f>IF(N85="zákl. přenesená",J85,0)</f>
        <v>0</v>
      </c>
      <c r="BH85" s="136">
        <f>IF(N85="sníž. přenesená",J85,0)</f>
        <v>0</v>
      </c>
      <c r="BI85" s="136">
        <f>IF(N85="nulová",J85,0)</f>
        <v>0</v>
      </c>
      <c r="BJ85" s="7" t="s">
        <v>79</v>
      </c>
      <c r="BK85" s="136">
        <f>ROUND(I85*H85,2)</f>
        <v>0</v>
      </c>
      <c r="BL85" s="7" t="s">
        <v>145</v>
      </c>
      <c r="BM85" s="135" t="s">
        <v>81</v>
      </c>
    </row>
    <row r="86" spans="2:65" s="19" customFormat="1">
      <c r="B86" s="20"/>
      <c r="D86" s="137" t="s">
        <v>146</v>
      </c>
      <c r="F86" s="138" t="s">
        <v>469</v>
      </c>
      <c r="I86" s="139"/>
      <c r="L86" s="20"/>
      <c r="M86" s="140"/>
      <c r="T86" s="41"/>
      <c r="AT86" s="7" t="s">
        <v>146</v>
      </c>
      <c r="AU86" s="7" t="s">
        <v>81</v>
      </c>
    </row>
    <row r="87" spans="2:65" s="19" customFormat="1" ht="16.5" customHeight="1">
      <c r="B87" s="123"/>
      <c r="C87" s="124" t="s">
        <v>81</v>
      </c>
      <c r="D87" s="124" t="s">
        <v>140</v>
      </c>
      <c r="E87" s="125" t="s">
        <v>470</v>
      </c>
      <c r="F87" s="126" t="s">
        <v>471</v>
      </c>
      <c r="G87" s="127" t="s">
        <v>225</v>
      </c>
      <c r="H87" s="128">
        <v>612</v>
      </c>
      <c r="I87" s="129"/>
      <c r="J87" s="130">
        <f>ROUND(I87*H87,2)</f>
        <v>0</v>
      </c>
      <c r="K87" s="126"/>
      <c r="L87" s="20"/>
      <c r="M87" s="131"/>
      <c r="N87" s="132" t="s">
        <v>42</v>
      </c>
      <c r="P87" s="133">
        <f>O87*H87</f>
        <v>0</v>
      </c>
      <c r="Q87" s="133">
        <v>0</v>
      </c>
      <c r="R87" s="133">
        <f>Q87*H87</f>
        <v>0</v>
      </c>
      <c r="S87" s="133">
        <v>0</v>
      </c>
      <c r="T87" s="134">
        <f>S87*H87</f>
        <v>0</v>
      </c>
      <c r="AR87" s="135" t="s">
        <v>145</v>
      </c>
      <c r="AT87" s="135" t="s">
        <v>140</v>
      </c>
      <c r="AU87" s="135" t="s">
        <v>81</v>
      </c>
      <c r="AY87" s="7" t="s">
        <v>138</v>
      </c>
      <c r="BE87" s="136">
        <f>IF(N87="základní",J87,0)</f>
        <v>0</v>
      </c>
      <c r="BF87" s="136">
        <f>IF(N87="snížená",J87,0)</f>
        <v>0</v>
      </c>
      <c r="BG87" s="136">
        <f>IF(N87="zákl. přenesená",J87,0)</f>
        <v>0</v>
      </c>
      <c r="BH87" s="136">
        <f>IF(N87="sníž. přenesená",J87,0)</f>
        <v>0</v>
      </c>
      <c r="BI87" s="136">
        <f>IF(N87="nulová",J87,0)</f>
        <v>0</v>
      </c>
      <c r="BJ87" s="7" t="s">
        <v>79</v>
      </c>
      <c r="BK87" s="136">
        <f>ROUND(I87*H87,2)</f>
        <v>0</v>
      </c>
      <c r="BL87" s="7" t="s">
        <v>145</v>
      </c>
      <c r="BM87" s="135" t="s">
        <v>145</v>
      </c>
    </row>
    <row r="88" spans="2:65" s="19" customFormat="1">
      <c r="B88" s="20"/>
      <c r="D88" s="137" t="s">
        <v>146</v>
      </c>
      <c r="F88" s="138" t="s">
        <v>471</v>
      </c>
      <c r="I88" s="139"/>
      <c r="L88" s="20"/>
      <c r="M88" s="140"/>
      <c r="T88" s="41"/>
      <c r="AT88" s="7" t="s">
        <v>146</v>
      </c>
      <c r="AU88" s="7" t="s">
        <v>81</v>
      </c>
    </row>
    <row r="89" spans="2:65" s="19" customFormat="1" ht="16.5" customHeight="1">
      <c r="B89" s="123"/>
      <c r="C89" s="124" t="s">
        <v>160</v>
      </c>
      <c r="D89" s="124" t="s">
        <v>140</v>
      </c>
      <c r="E89" s="125" t="s">
        <v>472</v>
      </c>
      <c r="F89" s="126" t="s">
        <v>473</v>
      </c>
      <c r="G89" s="127" t="s">
        <v>225</v>
      </c>
      <c r="H89" s="128">
        <v>92</v>
      </c>
      <c r="I89" s="129"/>
      <c r="J89" s="130">
        <f>ROUND(I89*H89,2)</f>
        <v>0</v>
      </c>
      <c r="K89" s="126"/>
      <c r="L89" s="20"/>
      <c r="M89" s="131"/>
      <c r="N89" s="132" t="s">
        <v>42</v>
      </c>
      <c r="P89" s="133">
        <f>O89*H89</f>
        <v>0</v>
      </c>
      <c r="Q89" s="133">
        <v>0</v>
      </c>
      <c r="R89" s="133">
        <f>Q89*H89</f>
        <v>0</v>
      </c>
      <c r="S89" s="133">
        <v>0</v>
      </c>
      <c r="T89" s="134">
        <f>S89*H89</f>
        <v>0</v>
      </c>
      <c r="AR89" s="135" t="s">
        <v>145</v>
      </c>
      <c r="AT89" s="135" t="s">
        <v>140</v>
      </c>
      <c r="AU89" s="135" t="s">
        <v>81</v>
      </c>
      <c r="AY89" s="7" t="s">
        <v>138</v>
      </c>
      <c r="BE89" s="136">
        <f>IF(N89="základní",J89,0)</f>
        <v>0</v>
      </c>
      <c r="BF89" s="136">
        <f>IF(N89="snížená",J89,0)</f>
        <v>0</v>
      </c>
      <c r="BG89" s="136">
        <f>IF(N89="zákl. přenesená",J89,0)</f>
        <v>0</v>
      </c>
      <c r="BH89" s="136">
        <f>IF(N89="sníž. přenesená",J89,0)</f>
        <v>0</v>
      </c>
      <c r="BI89" s="136">
        <f>IF(N89="nulová",J89,0)</f>
        <v>0</v>
      </c>
      <c r="BJ89" s="7" t="s">
        <v>79</v>
      </c>
      <c r="BK89" s="136">
        <f>ROUND(I89*H89,2)</f>
        <v>0</v>
      </c>
      <c r="BL89" s="7" t="s">
        <v>145</v>
      </c>
      <c r="BM89" s="135" t="s">
        <v>163</v>
      </c>
    </row>
    <row r="90" spans="2:65" s="19" customFormat="1">
      <c r="B90" s="20"/>
      <c r="D90" s="137" t="s">
        <v>146</v>
      </c>
      <c r="F90" s="138" t="s">
        <v>473</v>
      </c>
      <c r="I90" s="139"/>
      <c r="L90" s="20"/>
      <c r="M90" s="140"/>
      <c r="T90" s="41"/>
      <c r="AT90" s="7" t="s">
        <v>146</v>
      </c>
      <c r="AU90" s="7" t="s">
        <v>81</v>
      </c>
    </row>
    <row r="91" spans="2:65" s="19" customFormat="1" ht="16.5" customHeight="1">
      <c r="B91" s="123"/>
      <c r="C91" s="124" t="s">
        <v>145</v>
      </c>
      <c r="D91" s="124" t="s">
        <v>140</v>
      </c>
      <c r="E91" s="125" t="s">
        <v>474</v>
      </c>
      <c r="F91" s="126" t="s">
        <v>475</v>
      </c>
      <c r="G91" s="127" t="s">
        <v>143</v>
      </c>
      <c r="H91" s="128">
        <v>4</v>
      </c>
      <c r="I91" s="129"/>
      <c r="J91" s="130">
        <f>ROUND(I91*H91,2)</f>
        <v>0</v>
      </c>
      <c r="K91" s="126"/>
      <c r="L91" s="20"/>
      <c r="M91" s="131"/>
      <c r="N91" s="132" t="s">
        <v>42</v>
      </c>
      <c r="P91" s="133">
        <f>O91*H91</f>
        <v>0</v>
      </c>
      <c r="Q91" s="133">
        <v>0</v>
      </c>
      <c r="R91" s="133">
        <f>Q91*H91</f>
        <v>0</v>
      </c>
      <c r="S91" s="133">
        <v>0</v>
      </c>
      <c r="T91" s="134">
        <f>S91*H91</f>
        <v>0</v>
      </c>
      <c r="AR91" s="135" t="s">
        <v>145</v>
      </c>
      <c r="AT91" s="135" t="s">
        <v>140</v>
      </c>
      <c r="AU91" s="135" t="s">
        <v>81</v>
      </c>
      <c r="AY91" s="7" t="s">
        <v>138</v>
      </c>
      <c r="BE91" s="136">
        <f>IF(N91="základní",J91,0)</f>
        <v>0</v>
      </c>
      <c r="BF91" s="136">
        <f>IF(N91="snížená",J91,0)</f>
        <v>0</v>
      </c>
      <c r="BG91" s="136">
        <f>IF(N91="zákl. přenesená",J91,0)</f>
        <v>0</v>
      </c>
      <c r="BH91" s="136">
        <f>IF(N91="sníž. přenesená",J91,0)</f>
        <v>0</v>
      </c>
      <c r="BI91" s="136">
        <f>IF(N91="nulová",J91,0)</f>
        <v>0</v>
      </c>
      <c r="BJ91" s="7" t="s">
        <v>79</v>
      </c>
      <c r="BK91" s="136">
        <f>ROUND(I91*H91,2)</f>
        <v>0</v>
      </c>
      <c r="BL91" s="7" t="s">
        <v>145</v>
      </c>
      <c r="BM91" s="135" t="s">
        <v>169</v>
      </c>
    </row>
    <row r="92" spans="2:65" s="19" customFormat="1">
      <c r="B92" s="20"/>
      <c r="D92" s="137" t="s">
        <v>146</v>
      </c>
      <c r="F92" s="138" t="s">
        <v>475</v>
      </c>
      <c r="I92" s="139"/>
      <c r="L92" s="20"/>
      <c r="M92" s="140"/>
      <c r="T92" s="41"/>
      <c r="AT92" s="7" t="s">
        <v>146</v>
      </c>
      <c r="AU92" s="7" t="s">
        <v>81</v>
      </c>
    </row>
    <row r="93" spans="2:65" s="19" customFormat="1" ht="16.5" customHeight="1">
      <c r="B93" s="123"/>
      <c r="C93" s="124" t="s">
        <v>173</v>
      </c>
      <c r="D93" s="124" t="s">
        <v>140</v>
      </c>
      <c r="E93" s="125" t="s">
        <v>476</v>
      </c>
      <c r="F93" s="126" t="s">
        <v>477</v>
      </c>
      <c r="G93" s="127" t="s">
        <v>225</v>
      </c>
      <c r="H93" s="128">
        <v>612</v>
      </c>
      <c r="I93" s="129"/>
      <c r="J93" s="130">
        <f>ROUND(I93*H93,2)</f>
        <v>0</v>
      </c>
      <c r="K93" s="126"/>
      <c r="L93" s="20"/>
      <c r="M93" s="131"/>
      <c r="N93" s="132" t="s">
        <v>42</v>
      </c>
      <c r="P93" s="133">
        <f>O93*H93</f>
        <v>0</v>
      </c>
      <c r="Q93" s="133">
        <v>0</v>
      </c>
      <c r="R93" s="133">
        <f>Q93*H93</f>
        <v>0</v>
      </c>
      <c r="S93" s="133">
        <v>0</v>
      </c>
      <c r="T93" s="134">
        <f>S93*H93</f>
        <v>0</v>
      </c>
      <c r="AR93" s="135" t="s">
        <v>145</v>
      </c>
      <c r="AT93" s="135" t="s">
        <v>140</v>
      </c>
      <c r="AU93" s="135" t="s">
        <v>81</v>
      </c>
      <c r="AY93" s="7" t="s">
        <v>138</v>
      </c>
      <c r="BE93" s="136">
        <f>IF(N93="základní",J93,0)</f>
        <v>0</v>
      </c>
      <c r="BF93" s="136">
        <f>IF(N93="snížená",J93,0)</f>
        <v>0</v>
      </c>
      <c r="BG93" s="136">
        <f>IF(N93="zákl. přenesená",J93,0)</f>
        <v>0</v>
      </c>
      <c r="BH93" s="136">
        <f>IF(N93="sníž. přenesená",J93,0)</f>
        <v>0</v>
      </c>
      <c r="BI93" s="136">
        <f>IF(N93="nulová",J93,0)</f>
        <v>0</v>
      </c>
      <c r="BJ93" s="7" t="s">
        <v>79</v>
      </c>
      <c r="BK93" s="136">
        <f>ROUND(I93*H93,2)</f>
        <v>0</v>
      </c>
      <c r="BL93" s="7" t="s">
        <v>145</v>
      </c>
      <c r="BM93" s="135" t="s">
        <v>177</v>
      </c>
    </row>
    <row r="94" spans="2:65" s="19" customFormat="1">
      <c r="B94" s="20"/>
      <c r="D94" s="137" t="s">
        <v>146</v>
      </c>
      <c r="F94" s="138" t="s">
        <v>477</v>
      </c>
      <c r="I94" s="139"/>
      <c r="L94" s="20"/>
      <c r="M94" s="140"/>
      <c r="T94" s="41"/>
      <c r="AT94" s="7" t="s">
        <v>146</v>
      </c>
      <c r="AU94" s="7" t="s">
        <v>81</v>
      </c>
    </row>
    <row r="95" spans="2:65" s="19" customFormat="1" ht="16.5" customHeight="1">
      <c r="B95" s="123"/>
      <c r="C95" s="124" t="s">
        <v>163</v>
      </c>
      <c r="D95" s="124" t="s">
        <v>140</v>
      </c>
      <c r="E95" s="125" t="s">
        <v>478</v>
      </c>
      <c r="F95" s="126" t="s">
        <v>479</v>
      </c>
      <c r="G95" s="127" t="s">
        <v>225</v>
      </c>
      <c r="H95" s="128">
        <v>612</v>
      </c>
      <c r="I95" s="129"/>
      <c r="J95" s="130">
        <f>ROUND(I95*H95,2)</f>
        <v>0</v>
      </c>
      <c r="K95" s="126"/>
      <c r="L95" s="20"/>
      <c r="M95" s="131"/>
      <c r="N95" s="132" t="s">
        <v>42</v>
      </c>
      <c r="P95" s="133">
        <f>O95*H95</f>
        <v>0</v>
      </c>
      <c r="Q95" s="133">
        <v>0</v>
      </c>
      <c r="R95" s="133">
        <f>Q95*H95</f>
        <v>0</v>
      </c>
      <c r="S95" s="133">
        <v>0</v>
      </c>
      <c r="T95" s="134">
        <f>S95*H95</f>
        <v>0</v>
      </c>
      <c r="AR95" s="135" t="s">
        <v>145</v>
      </c>
      <c r="AT95" s="135" t="s">
        <v>140</v>
      </c>
      <c r="AU95" s="135" t="s">
        <v>81</v>
      </c>
      <c r="AY95" s="7" t="s">
        <v>138</v>
      </c>
      <c r="BE95" s="136">
        <f>IF(N95="základní",J95,0)</f>
        <v>0</v>
      </c>
      <c r="BF95" s="136">
        <f>IF(N95="snížená",J95,0)</f>
        <v>0</v>
      </c>
      <c r="BG95" s="136">
        <f>IF(N95="zákl. přenesená",J95,0)</f>
        <v>0</v>
      </c>
      <c r="BH95" s="136">
        <f>IF(N95="sníž. přenesená",J95,0)</f>
        <v>0</v>
      </c>
      <c r="BI95" s="136">
        <f>IF(N95="nulová",J95,0)</f>
        <v>0</v>
      </c>
      <c r="BJ95" s="7" t="s">
        <v>79</v>
      </c>
      <c r="BK95" s="136">
        <f>ROUND(I95*H95,2)</f>
        <v>0</v>
      </c>
      <c r="BL95" s="7" t="s">
        <v>145</v>
      </c>
      <c r="BM95" s="135" t="s">
        <v>8</v>
      </c>
    </row>
    <row r="96" spans="2:65" s="19" customFormat="1">
      <c r="B96" s="20"/>
      <c r="D96" s="137" t="s">
        <v>146</v>
      </c>
      <c r="F96" s="138" t="s">
        <v>479</v>
      </c>
      <c r="I96" s="139"/>
      <c r="L96" s="20"/>
      <c r="M96" s="140"/>
      <c r="T96" s="41"/>
      <c r="AT96" s="7" t="s">
        <v>146</v>
      </c>
      <c r="AU96" s="7" t="s">
        <v>81</v>
      </c>
    </row>
    <row r="97" spans="2:65" s="19" customFormat="1" ht="16.5" customHeight="1">
      <c r="B97" s="123"/>
      <c r="C97" s="124" t="s">
        <v>188</v>
      </c>
      <c r="D97" s="124" t="s">
        <v>140</v>
      </c>
      <c r="E97" s="125" t="s">
        <v>480</v>
      </c>
      <c r="F97" s="126" t="s">
        <v>481</v>
      </c>
      <c r="G97" s="127" t="s">
        <v>225</v>
      </c>
      <c r="H97" s="128">
        <v>612</v>
      </c>
      <c r="I97" s="129"/>
      <c r="J97" s="130">
        <f>ROUND(I97*H97,2)</f>
        <v>0</v>
      </c>
      <c r="K97" s="126"/>
      <c r="L97" s="20"/>
      <c r="M97" s="131"/>
      <c r="N97" s="132" t="s">
        <v>42</v>
      </c>
      <c r="P97" s="133">
        <f>O97*H97</f>
        <v>0</v>
      </c>
      <c r="Q97" s="133">
        <v>0</v>
      </c>
      <c r="R97" s="133">
        <f>Q97*H97</f>
        <v>0</v>
      </c>
      <c r="S97" s="133">
        <v>0</v>
      </c>
      <c r="T97" s="134">
        <f>S97*H97</f>
        <v>0</v>
      </c>
      <c r="AR97" s="135" t="s">
        <v>145</v>
      </c>
      <c r="AT97" s="135" t="s">
        <v>140</v>
      </c>
      <c r="AU97" s="135" t="s">
        <v>81</v>
      </c>
      <c r="AY97" s="7" t="s">
        <v>138</v>
      </c>
      <c r="BE97" s="136">
        <f>IF(N97="základní",J97,0)</f>
        <v>0</v>
      </c>
      <c r="BF97" s="136">
        <f>IF(N97="snížená",J97,0)</f>
        <v>0</v>
      </c>
      <c r="BG97" s="136">
        <f>IF(N97="zákl. přenesená",J97,0)</f>
        <v>0</v>
      </c>
      <c r="BH97" s="136">
        <f>IF(N97="sníž. přenesená",J97,0)</f>
        <v>0</v>
      </c>
      <c r="BI97" s="136">
        <f>IF(N97="nulová",J97,0)</f>
        <v>0</v>
      </c>
      <c r="BJ97" s="7" t="s">
        <v>79</v>
      </c>
      <c r="BK97" s="136">
        <f>ROUND(I97*H97,2)</f>
        <v>0</v>
      </c>
      <c r="BL97" s="7" t="s">
        <v>145</v>
      </c>
      <c r="BM97" s="135" t="s">
        <v>191</v>
      </c>
    </row>
    <row r="98" spans="2:65" s="19" customFormat="1">
      <c r="B98" s="20"/>
      <c r="D98" s="137" t="s">
        <v>146</v>
      </c>
      <c r="F98" s="138" t="s">
        <v>481</v>
      </c>
      <c r="I98" s="139"/>
      <c r="L98" s="20"/>
      <c r="M98" s="140"/>
      <c r="T98" s="41"/>
      <c r="AT98" s="7" t="s">
        <v>146</v>
      </c>
      <c r="AU98" s="7" t="s">
        <v>81</v>
      </c>
    </row>
    <row r="99" spans="2:65" s="19" customFormat="1" ht="16.5" customHeight="1">
      <c r="B99" s="123"/>
      <c r="C99" s="124" t="s">
        <v>169</v>
      </c>
      <c r="D99" s="124" t="s">
        <v>140</v>
      </c>
      <c r="E99" s="125" t="s">
        <v>482</v>
      </c>
      <c r="F99" s="126" t="s">
        <v>483</v>
      </c>
      <c r="G99" s="127" t="s">
        <v>225</v>
      </c>
      <c r="H99" s="128">
        <v>612</v>
      </c>
      <c r="I99" s="129"/>
      <c r="J99" s="130">
        <f>ROUND(I99*H99,2)</f>
        <v>0</v>
      </c>
      <c r="K99" s="126"/>
      <c r="L99" s="20"/>
      <c r="M99" s="131"/>
      <c r="N99" s="132" t="s">
        <v>42</v>
      </c>
      <c r="P99" s="133">
        <f>O99*H99</f>
        <v>0</v>
      </c>
      <c r="Q99" s="133">
        <v>0</v>
      </c>
      <c r="R99" s="133">
        <f>Q99*H99</f>
        <v>0</v>
      </c>
      <c r="S99" s="133">
        <v>0</v>
      </c>
      <c r="T99" s="134">
        <f>S99*H99</f>
        <v>0</v>
      </c>
      <c r="AR99" s="135" t="s">
        <v>145</v>
      </c>
      <c r="AT99" s="135" t="s">
        <v>140</v>
      </c>
      <c r="AU99" s="135" t="s">
        <v>81</v>
      </c>
      <c r="AY99" s="7" t="s">
        <v>138</v>
      </c>
      <c r="BE99" s="136">
        <f>IF(N99="základní",J99,0)</f>
        <v>0</v>
      </c>
      <c r="BF99" s="136">
        <f>IF(N99="snížená",J99,0)</f>
        <v>0</v>
      </c>
      <c r="BG99" s="136">
        <f>IF(N99="zákl. přenesená",J99,0)</f>
        <v>0</v>
      </c>
      <c r="BH99" s="136">
        <f>IF(N99="sníž. přenesená",J99,0)</f>
        <v>0</v>
      </c>
      <c r="BI99" s="136">
        <f>IF(N99="nulová",J99,0)</f>
        <v>0</v>
      </c>
      <c r="BJ99" s="7" t="s">
        <v>79</v>
      </c>
      <c r="BK99" s="136">
        <f>ROUND(I99*H99,2)</f>
        <v>0</v>
      </c>
      <c r="BL99" s="7" t="s">
        <v>145</v>
      </c>
      <c r="BM99" s="135" t="s">
        <v>200</v>
      </c>
    </row>
    <row r="100" spans="2:65" s="19" customFormat="1">
      <c r="B100" s="20"/>
      <c r="D100" s="137" t="s">
        <v>146</v>
      </c>
      <c r="F100" s="138" t="s">
        <v>483</v>
      </c>
      <c r="I100" s="139"/>
      <c r="L100" s="20"/>
      <c r="M100" s="140"/>
      <c r="T100" s="41"/>
      <c r="AT100" s="7" t="s">
        <v>146</v>
      </c>
      <c r="AU100" s="7" t="s">
        <v>81</v>
      </c>
    </row>
    <row r="101" spans="2:65" s="19" customFormat="1" ht="16.5" customHeight="1">
      <c r="B101" s="123"/>
      <c r="C101" s="124" t="s">
        <v>195</v>
      </c>
      <c r="D101" s="124" t="s">
        <v>140</v>
      </c>
      <c r="E101" s="125" t="s">
        <v>484</v>
      </c>
      <c r="F101" s="126" t="s">
        <v>485</v>
      </c>
      <c r="G101" s="127" t="s">
        <v>225</v>
      </c>
      <c r="H101" s="128">
        <v>612</v>
      </c>
      <c r="I101" s="129"/>
      <c r="J101" s="130">
        <f>ROUND(I101*H101,2)</f>
        <v>0</v>
      </c>
      <c r="K101" s="126"/>
      <c r="L101" s="20"/>
      <c r="M101" s="131"/>
      <c r="N101" s="132" t="s">
        <v>42</v>
      </c>
      <c r="P101" s="133">
        <f>O101*H101</f>
        <v>0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145</v>
      </c>
      <c r="AT101" s="135" t="s">
        <v>140</v>
      </c>
      <c r="AU101" s="135" t="s">
        <v>81</v>
      </c>
      <c r="AY101" s="7" t="s">
        <v>138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7" t="s">
        <v>79</v>
      </c>
      <c r="BK101" s="136">
        <f>ROUND(I101*H101,2)</f>
        <v>0</v>
      </c>
      <c r="BL101" s="7" t="s">
        <v>145</v>
      </c>
      <c r="BM101" s="135" t="s">
        <v>208</v>
      </c>
    </row>
    <row r="102" spans="2:65" s="19" customFormat="1">
      <c r="B102" s="20"/>
      <c r="D102" s="137" t="s">
        <v>146</v>
      </c>
      <c r="F102" s="138" t="s">
        <v>485</v>
      </c>
      <c r="I102" s="139"/>
      <c r="L102" s="20"/>
      <c r="M102" s="140"/>
      <c r="T102" s="41"/>
      <c r="AT102" s="7" t="s">
        <v>146</v>
      </c>
      <c r="AU102" s="7" t="s">
        <v>81</v>
      </c>
    </row>
    <row r="103" spans="2:65" s="19" customFormat="1" ht="16.5" customHeight="1">
      <c r="B103" s="123"/>
      <c r="C103" s="124" t="s">
        <v>177</v>
      </c>
      <c r="D103" s="124" t="s">
        <v>140</v>
      </c>
      <c r="E103" s="125" t="s">
        <v>486</v>
      </c>
      <c r="F103" s="126" t="s">
        <v>487</v>
      </c>
      <c r="G103" s="127" t="s">
        <v>225</v>
      </c>
      <c r="H103" s="128">
        <v>612</v>
      </c>
      <c r="I103" s="129"/>
      <c r="J103" s="130">
        <f>ROUND(I103*H103,2)</f>
        <v>0</v>
      </c>
      <c r="K103" s="126"/>
      <c r="L103" s="20"/>
      <c r="M103" s="131"/>
      <c r="N103" s="132" t="s">
        <v>42</v>
      </c>
      <c r="P103" s="133">
        <f>O103*H103</f>
        <v>0</v>
      </c>
      <c r="Q103" s="133">
        <v>0</v>
      </c>
      <c r="R103" s="133">
        <f>Q103*H103</f>
        <v>0</v>
      </c>
      <c r="S103" s="133">
        <v>0</v>
      </c>
      <c r="T103" s="134">
        <f>S103*H103</f>
        <v>0</v>
      </c>
      <c r="AR103" s="135" t="s">
        <v>145</v>
      </c>
      <c r="AT103" s="135" t="s">
        <v>140</v>
      </c>
      <c r="AU103" s="135" t="s">
        <v>81</v>
      </c>
      <c r="AY103" s="7" t="s">
        <v>138</v>
      </c>
      <c r="BE103" s="136">
        <f>IF(N103="základní",J103,0)</f>
        <v>0</v>
      </c>
      <c r="BF103" s="136">
        <f>IF(N103="snížená",J103,0)</f>
        <v>0</v>
      </c>
      <c r="BG103" s="136">
        <f>IF(N103="zákl. přenesená",J103,0)</f>
        <v>0</v>
      </c>
      <c r="BH103" s="136">
        <f>IF(N103="sníž. přenesená",J103,0)</f>
        <v>0</v>
      </c>
      <c r="BI103" s="136">
        <f>IF(N103="nulová",J103,0)</f>
        <v>0</v>
      </c>
      <c r="BJ103" s="7" t="s">
        <v>79</v>
      </c>
      <c r="BK103" s="136">
        <f>ROUND(I103*H103,2)</f>
        <v>0</v>
      </c>
      <c r="BL103" s="7" t="s">
        <v>145</v>
      </c>
      <c r="BM103" s="135" t="s">
        <v>216</v>
      </c>
    </row>
    <row r="104" spans="2:65" s="19" customFormat="1">
      <c r="B104" s="20"/>
      <c r="D104" s="137" t="s">
        <v>146</v>
      </c>
      <c r="F104" s="138" t="s">
        <v>487</v>
      </c>
      <c r="I104" s="139"/>
      <c r="L104" s="20"/>
      <c r="M104" s="140"/>
      <c r="T104" s="41"/>
      <c r="AT104" s="7" t="s">
        <v>146</v>
      </c>
      <c r="AU104" s="7" t="s">
        <v>81</v>
      </c>
    </row>
    <row r="105" spans="2:65" s="19" customFormat="1" ht="16.5" customHeight="1">
      <c r="B105" s="123"/>
      <c r="C105" s="124" t="s">
        <v>213</v>
      </c>
      <c r="D105" s="124" t="s">
        <v>140</v>
      </c>
      <c r="E105" s="125" t="s">
        <v>488</v>
      </c>
      <c r="F105" s="126" t="s">
        <v>489</v>
      </c>
      <c r="G105" s="127" t="s">
        <v>225</v>
      </c>
      <c r="H105" s="128">
        <v>612</v>
      </c>
      <c r="I105" s="129"/>
      <c r="J105" s="130">
        <f>ROUND(I105*H105,2)</f>
        <v>0</v>
      </c>
      <c r="K105" s="126"/>
      <c r="L105" s="20"/>
      <c r="M105" s="131"/>
      <c r="N105" s="132" t="s">
        <v>42</v>
      </c>
      <c r="P105" s="133">
        <f>O105*H105</f>
        <v>0</v>
      </c>
      <c r="Q105" s="133">
        <v>0</v>
      </c>
      <c r="R105" s="133">
        <f>Q105*H105</f>
        <v>0</v>
      </c>
      <c r="S105" s="133">
        <v>0</v>
      </c>
      <c r="T105" s="134">
        <f>S105*H105</f>
        <v>0</v>
      </c>
      <c r="AR105" s="135" t="s">
        <v>145</v>
      </c>
      <c r="AT105" s="135" t="s">
        <v>140</v>
      </c>
      <c r="AU105" s="135" t="s">
        <v>81</v>
      </c>
      <c r="AY105" s="7" t="s">
        <v>138</v>
      </c>
      <c r="BE105" s="136">
        <f>IF(N105="základní",J105,0)</f>
        <v>0</v>
      </c>
      <c r="BF105" s="136">
        <f>IF(N105="snížená",J105,0)</f>
        <v>0</v>
      </c>
      <c r="BG105" s="136">
        <f>IF(N105="zákl. přenesená",J105,0)</f>
        <v>0</v>
      </c>
      <c r="BH105" s="136">
        <f>IF(N105="sníž. přenesená",J105,0)</f>
        <v>0</v>
      </c>
      <c r="BI105" s="136">
        <f>IF(N105="nulová",J105,0)</f>
        <v>0</v>
      </c>
      <c r="BJ105" s="7" t="s">
        <v>79</v>
      </c>
      <c r="BK105" s="136">
        <f>ROUND(I105*H105,2)</f>
        <v>0</v>
      </c>
      <c r="BL105" s="7" t="s">
        <v>145</v>
      </c>
      <c r="BM105" s="135" t="s">
        <v>226</v>
      </c>
    </row>
    <row r="106" spans="2:65" s="19" customFormat="1">
      <c r="B106" s="20"/>
      <c r="D106" s="137" t="s">
        <v>146</v>
      </c>
      <c r="F106" s="138" t="s">
        <v>489</v>
      </c>
      <c r="I106" s="139"/>
      <c r="L106" s="20"/>
      <c r="M106" s="140"/>
      <c r="T106" s="41"/>
      <c r="AT106" s="7" t="s">
        <v>146</v>
      </c>
      <c r="AU106" s="7" t="s">
        <v>81</v>
      </c>
    </row>
    <row r="107" spans="2:65" s="19" customFormat="1" ht="16.5" customHeight="1">
      <c r="B107" s="123"/>
      <c r="C107" s="124" t="s">
        <v>8</v>
      </c>
      <c r="D107" s="124" t="s">
        <v>140</v>
      </c>
      <c r="E107" s="125" t="s">
        <v>490</v>
      </c>
      <c r="F107" s="126" t="s">
        <v>491</v>
      </c>
      <c r="G107" s="127" t="s">
        <v>225</v>
      </c>
      <c r="H107" s="128">
        <v>612</v>
      </c>
      <c r="I107" s="129"/>
      <c r="J107" s="130">
        <f>ROUND(I107*H107,2)</f>
        <v>0</v>
      </c>
      <c r="K107" s="126"/>
      <c r="L107" s="20"/>
      <c r="M107" s="131"/>
      <c r="N107" s="132" t="s">
        <v>42</v>
      </c>
      <c r="P107" s="133">
        <f>O107*H107</f>
        <v>0</v>
      </c>
      <c r="Q107" s="133">
        <v>0</v>
      </c>
      <c r="R107" s="133">
        <f>Q107*H107</f>
        <v>0</v>
      </c>
      <c r="S107" s="133">
        <v>0</v>
      </c>
      <c r="T107" s="134">
        <f>S107*H107</f>
        <v>0</v>
      </c>
      <c r="AR107" s="135" t="s">
        <v>145</v>
      </c>
      <c r="AT107" s="135" t="s">
        <v>140</v>
      </c>
      <c r="AU107" s="135" t="s">
        <v>81</v>
      </c>
      <c r="AY107" s="7" t="s">
        <v>138</v>
      </c>
      <c r="BE107" s="136">
        <f>IF(N107="základní",J107,0)</f>
        <v>0</v>
      </c>
      <c r="BF107" s="136">
        <f>IF(N107="snížená",J107,0)</f>
        <v>0</v>
      </c>
      <c r="BG107" s="136">
        <f>IF(N107="zákl. přenesená",J107,0)</f>
        <v>0</v>
      </c>
      <c r="BH107" s="136">
        <f>IF(N107="sníž. přenesená",J107,0)</f>
        <v>0</v>
      </c>
      <c r="BI107" s="136">
        <f>IF(N107="nulová",J107,0)</f>
        <v>0</v>
      </c>
      <c r="BJ107" s="7" t="s">
        <v>79</v>
      </c>
      <c r="BK107" s="136">
        <f>ROUND(I107*H107,2)</f>
        <v>0</v>
      </c>
      <c r="BL107" s="7" t="s">
        <v>145</v>
      </c>
      <c r="BM107" s="135" t="s">
        <v>235</v>
      </c>
    </row>
    <row r="108" spans="2:65" s="19" customFormat="1">
      <c r="B108" s="20"/>
      <c r="D108" s="137" t="s">
        <v>146</v>
      </c>
      <c r="F108" s="138" t="s">
        <v>491</v>
      </c>
      <c r="I108" s="139"/>
      <c r="L108" s="20"/>
      <c r="M108" s="140"/>
      <c r="T108" s="41"/>
      <c r="AT108" s="7" t="s">
        <v>146</v>
      </c>
      <c r="AU108" s="7" t="s">
        <v>81</v>
      </c>
    </row>
    <row r="109" spans="2:65" s="19" customFormat="1" ht="16.5" customHeight="1">
      <c r="B109" s="123"/>
      <c r="C109" s="124" t="s">
        <v>232</v>
      </c>
      <c r="D109" s="124" t="s">
        <v>140</v>
      </c>
      <c r="E109" s="125" t="s">
        <v>492</v>
      </c>
      <c r="F109" s="126" t="s">
        <v>493</v>
      </c>
      <c r="G109" s="127" t="s">
        <v>176</v>
      </c>
      <c r="H109" s="128">
        <v>32</v>
      </c>
      <c r="I109" s="129"/>
      <c r="J109" s="130">
        <f>ROUND(I109*H109,2)</f>
        <v>0</v>
      </c>
      <c r="K109" s="126"/>
      <c r="L109" s="20"/>
      <c r="M109" s="131"/>
      <c r="N109" s="132" t="s">
        <v>42</v>
      </c>
      <c r="P109" s="133">
        <f>O109*H109</f>
        <v>0</v>
      </c>
      <c r="Q109" s="133">
        <v>0</v>
      </c>
      <c r="R109" s="133">
        <f>Q109*H109</f>
        <v>0</v>
      </c>
      <c r="S109" s="133">
        <v>0</v>
      </c>
      <c r="T109" s="134">
        <f>S109*H109</f>
        <v>0</v>
      </c>
      <c r="AR109" s="135" t="s">
        <v>145</v>
      </c>
      <c r="AT109" s="135" t="s">
        <v>140</v>
      </c>
      <c r="AU109" s="135" t="s">
        <v>81</v>
      </c>
      <c r="AY109" s="7" t="s">
        <v>138</v>
      </c>
      <c r="BE109" s="136">
        <f>IF(N109="základní",J109,0)</f>
        <v>0</v>
      </c>
      <c r="BF109" s="136">
        <f>IF(N109="snížená",J109,0)</f>
        <v>0</v>
      </c>
      <c r="BG109" s="136">
        <f>IF(N109="zákl. přenesená",J109,0)</f>
        <v>0</v>
      </c>
      <c r="BH109" s="136">
        <f>IF(N109="sníž. přenesená",J109,0)</f>
        <v>0</v>
      </c>
      <c r="BI109" s="136">
        <f>IF(N109="nulová",J109,0)</f>
        <v>0</v>
      </c>
      <c r="BJ109" s="7" t="s">
        <v>79</v>
      </c>
      <c r="BK109" s="136">
        <f>ROUND(I109*H109,2)</f>
        <v>0</v>
      </c>
      <c r="BL109" s="7" t="s">
        <v>145</v>
      </c>
      <c r="BM109" s="135" t="s">
        <v>241</v>
      </c>
    </row>
    <row r="110" spans="2:65" s="19" customFormat="1">
      <c r="B110" s="20"/>
      <c r="D110" s="137" t="s">
        <v>146</v>
      </c>
      <c r="F110" s="138" t="s">
        <v>493</v>
      </c>
      <c r="I110" s="139"/>
      <c r="L110" s="20"/>
      <c r="M110" s="140"/>
      <c r="T110" s="41"/>
      <c r="AT110" s="7" t="s">
        <v>146</v>
      </c>
      <c r="AU110" s="7" t="s">
        <v>81</v>
      </c>
    </row>
    <row r="111" spans="2:65" s="19" customFormat="1" ht="16.5" customHeight="1">
      <c r="B111" s="123"/>
      <c r="C111" s="174" t="s">
        <v>191</v>
      </c>
      <c r="D111" s="174" t="s">
        <v>205</v>
      </c>
      <c r="E111" s="175" t="s">
        <v>494</v>
      </c>
      <c r="F111" s="176" t="s">
        <v>495</v>
      </c>
      <c r="G111" s="177" t="s">
        <v>496</v>
      </c>
      <c r="H111" s="178">
        <v>0.6</v>
      </c>
      <c r="I111" s="179"/>
      <c r="J111" s="180">
        <f>ROUND(I111*H111,2)</f>
        <v>0</v>
      </c>
      <c r="K111" s="176"/>
      <c r="L111" s="181"/>
      <c r="M111" s="182"/>
      <c r="N111" s="183" t="s">
        <v>42</v>
      </c>
      <c r="P111" s="133">
        <f>O111*H111</f>
        <v>0</v>
      </c>
      <c r="Q111" s="133">
        <v>0</v>
      </c>
      <c r="R111" s="133">
        <f>Q111*H111</f>
        <v>0</v>
      </c>
      <c r="S111" s="133">
        <v>0</v>
      </c>
      <c r="T111" s="134">
        <f>S111*H111</f>
        <v>0</v>
      </c>
      <c r="AR111" s="135" t="s">
        <v>169</v>
      </c>
      <c r="AT111" s="135" t="s">
        <v>205</v>
      </c>
      <c r="AU111" s="135" t="s">
        <v>81</v>
      </c>
      <c r="AY111" s="7" t="s">
        <v>138</v>
      </c>
      <c r="BE111" s="136">
        <f>IF(N111="základní",J111,0)</f>
        <v>0</v>
      </c>
      <c r="BF111" s="136">
        <f>IF(N111="snížená",J111,0)</f>
        <v>0</v>
      </c>
      <c r="BG111" s="136">
        <f>IF(N111="zákl. přenesená",J111,0)</f>
        <v>0</v>
      </c>
      <c r="BH111" s="136">
        <f>IF(N111="sníž. přenesená",J111,0)</f>
        <v>0</v>
      </c>
      <c r="BI111" s="136">
        <f>IF(N111="nulová",J111,0)</f>
        <v>0</v>
      </c>
      <c r="BJ111" s="7" t="s">
        <v>79</v>
      </c>
      <c r="BK111" s="136">
        <f>ROUND(I111*H111,2)</f>
        <v>0</v>
      </c>
      <c r="BL111" s="7" t="s">
        <v>145</v>
      </c>
      <c r="BM111" s="135" t="s">
        <v>249</v>
      </c>
    </row>
    <row r="112" spans="2:65" s="19" customFormat="1">
      <c r="B112" s="20"/>
      <c r="D112" s="137" t="s">
        <v>146</v>
      </c>
      <c r="F112" s="138" t="s">
        <v>495</v>
      </c>
      <c r="I112" s="139"/>
      <c r="L112" s="20"/>
      <c r="M112" s="140"/>
      <c r="T112" s="41"/>
      <c r="AT112" s="7" t="s">
        <v>146</v>
      </c>
      <c r="AU112" s="7" t="s">
        <v>81</v>
      </c>
    </row>
    <row r="113" spans="1:65" s="19" customFormat="1" ht="16.5" customHeight="1">
      <c r="B113" s="123"/>
      <c r="C113" s="174" t="s">
        <v>246</v>
      </c>
      <c r="D113" s="174" t="s">
        <v>205</v>
      </c>
      <c r="E113" s="175" t="s">
        <v>497</v>
      </c>
      <c r="F113" s="176" t="s">
        <v>498</v>
      </c>
      <c r="G113" s="177" t="s">
        <v>496</v>
      </c>
      <c r="H113" s="178">
        <v>0.3</v>
      </c>
      <c r="I113" s="179"/>
      <c r="J113" s="180">
        <f>ROUND(I113*H113,2)</f>
        <v>0</v>
      </c>
      <c r="K113" s="176"/>
      <c r="L113" s="181"/>
      <c r="M113" s="182"/>
      <c r="N113" s="183" t="s">
        <v>42</v>
      </c>
      <c r="P113" s="133">
        <f>O113*H113</f>
        <v>0</v>
      </c>
      <c r="Q113" s="133">
        <v>0</v>
      </c>
      <c r="R113" s="133">
        <f>Q113*H113</f>
        <v>0</v>
      </c>
      <c r="S113" s="133">
        <v>0</v>
      </c>
      <c r="T113" s="134">
        <f>S113*H113</f>
        <v>0</v>
      </c>
      <c r="AR113" s="135" t="s">
        <v>169</v>
      </c>
      <c r="AT113" s="135" t="s">
        <v>205</v>
      </c>
      <c r="AU113" s="135" t="s">
        <v>81</v>
      </c>
      <c r="AY113" s="7" t="s">
        <v>138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7" t="s">
        <v>79</v>
      </c>
      <c r="BK113" s="136">
        <f>ROUND(I113*H113,2)</f>
        <v>0</v>
      </c>
      <c r="BL113" s="7" t="s">
        <v>145</v>
      </c>
      <c r="BM113" s="135" t="s">
        <v>254</v>
      </c>
    </row>
    <row r="114" spans="1:65" s="19" customFormat="1">
      <c r="B114" s="20"/>
      <c r="D114" s="137" t="s">
        <v>146</v>
      </c>
      <c r="F114" s="138" t="s">
        <v>498</v>
      </c>
      <c r="I114" s="139"/>
      <c r="L114" s="20"/>
      <c r="M114" s="140"/>
      <c r="T114" s="41"/>
      <c r="AT114" s="7" t="s">
        <v>146</v>
      </c>
      <c r="AU114" s="7" t="s">
        <v>81</v>
      </c>
    </row>
    <row r="115" spans="1:65" s="19" customFormat="1" ht="16.5" customHeight="1">
      <c r="B115" s="123"/>
      <c r="C115" s="174" t="s">
        <v>200</v>
      </c>
      <c r="D115" s="174" t="s">
        <v>205</v>
      </c>
      <c r="E115" s="175" t="s">
        <v>499</v>
      </c>
      <c r="F115" s="176" t="s">
        <v>500</v>
      </c>
      <c r="G115" s="177" t="s">
        <v>501</v>
      </c>
      <c r="H115" s="178">
        <v>31</v>
      </c>
      <c r="I115" s="179"/>
      <c r="J115" s="180">
        <f>ROUND(I115*H115,2)</f>
        <v>0</v>
      </c>
      <c r="K115" s="176"/>
      <c r="L115" s="181"/>
      <c r="M115" s="182"/>
      <c r="N115" s="183" t="s">
        <v>42</v>
      </c>
      <c r="P115" s="133">
        <f>O115*H115</f>
        <v>0</v>
      </c>
      <c r="Q115" s="133">
        <v>0</v>
      </c>
      <c r="R115" s="133">
        <f>Q115*H115</f>
        <v>0</v>
      </c>
      <c r="S115" s="133">
        <v>0</v>
      </c>
      <c r="T115" s="134">
        <f>S115*H115</f>
        <v>0</v>
      </c>
      <c r="AR115" s="135" t="s">
        <v>169</v>
      </c>
      <c r="AT115" s="135" t="s">
        <v>205</v>
      </c>
      <c r="AU115" s="135" t="s">
        <v>81</v>
      </c>
      <c r="AY115" s="7" t="s">
        <v>138</v>
      </c>
      <c r="BE115" s="136">
        <f>IF(N115="základní",J115,0)</f>
        <v>0</v>
      </c>
      <c r="BF115" s="136">
        <f>IF(N115="snížená",J115,0)</f>
        <v>0</v>
      </c>
      <c r="BG115" s="136">
        <f>IF(N115="zákl. přenesená",J115,0)</f>
        <v>0</v>
      </c>
      <c r="BH115" s="136">
        <f>IF(N115="sníž. přenesená",J115,0)</f>
        <v>0</v>
      </c>
      <c r="BI115" s="136">
        <f>IF(N115="nulová",J115,0)</f>
        <v>0</v>
      </c>
      <c r="BJ115" s="7" t="s">
        <v>79</v>
      </c>
      <c r="BK115" s="136">
        <f>ROUND(I115*H115,2)</f>
        <v>0</v>
      </c>
      <c r="BL115" s="7" t="s">
        <v>145</v>
      </c>
      <c r="BM115" s="135" t="s">
        <v>260</v>
      </c>
    </row>
    <row r="116" spans="1:65" s="19" customFormat="1">
      <c r="B116" s="20"/>
      <c r="D116" s="137" t="s">
        <v>146</v>
      </c>
      <c r="F116" s="138" t="s">
        <v>500</v>
      </c>
      <c r="I116" s="139"/>
      <c r="L116" s="20"/>
      <c r="M116" s="140"/>
      <c r="T116" s="41"/>
      <c r="AT116" s="7" t="s">
        <v>146</v>
      </c>
      <c r="AU116" s="7" t="s">
        <v>81</v>
      </c>
    </row>
    <row r="117" spans="1:65" s="19" customFormat="1" ht="16.5" customHeight="1">
      <c r="B117" s="123"/>
      <c r="C117" s="174" t="s">
        <v>257</v>
      </c>
      <c r="D117" s="174" t="s">
        <v>205</v>
      </c>
      <c r="E117" s="175" t="s">
        <v>502</v>
      </c>
      <c r="F117" s="176" t="s">
        <v>503</v>
      </c>
      <c r="G117" s="177" t="s">
        <v>501</v>
      </c>
      <c r="H117" s="178">
        <v>16</v>
      </c>
      <c r="I117" s="179"/>
      <c r="J117" s="180">
        <f>ROUND(I117*H117,2)</f>
        <v>0</v>
      </c>
      <c r="K117" s="176"/>
      <c r="L117" s="181"/>
      <c r="M117" s="182"/>
      <c r="N117" s="183" t="s">
        <v>42</v>
      </c>
      <c r="P117" s="133">
        <f>O117*H117</f>
        <v>0</v>
      </c>
      <c r="Q117" s="133">
        <v>0</v>
      </c>
      <c r="R117" s="133">
        <f>Q117*H117</f>
        <v>0</v>
      </c>
      <c r="S117" s="133">
        <v>0</v>
      </c>
      <c r="T117" s="134">
        <f>S117*H117</f>
        <v>0</v>
      </c>
      <c r="AR117" s="135" t="s">
        <v>169</v>
      </c>
      <c r="AT117" s="135" t="s">
        <v>205</v>
      </c>
      <c r="AU117" s="135" t="s">
        <v>81</v>
      </c>
      <c r="AY117" s="7" t="s">
        <v>138</v>
      </c>
      <c r="BE117" s="136">
        <f>IF(N117="základní",J117,0)</f>
        <v>0</v>
      </c>
      <c r="BF117" s="136">
        <f>IF(N117="snížená",J117,0)</f>
        <v>0</v>
      </c>
      <c r="BG117" s="136">
        <f>IF(N117="zákl. přenesená",J117,0)</f>
        <v>0</v>
      </c>
      <c r="BH117" s="136">
        <f>IF(N117="sníž. přenesená",J117,0)</f>
        <v>0</v>
      </c>
      <c r="BI117" s="136">
        <f>IF(N117="nulová",J117,0)</f>
        <v>0</v>
      </c>
      <c r="BJ117" s="7" t="s">
        <v>79</v>
      </c>
      <c r="BK117" s="136">
        <f>ROUND(I117*H117,2)</f>
        <v>0</v>
      </c>
      <c r="BL117" s="7" t="s">
        <v>145</v>
      </c>
      <c r="BM117" s="135" t="s">
        <v>268</v>
      </c>
    </row>
    <row r="118" spans="1:65" s="19" customFormat="1">
      <c r="B118" s="20"/>
      <c r="D118" s="137" t="s">
        <v>146</v>
      </c>
      <c r="F118" s="138" t="s">
        <v>503</v>
      </c>
      <c r="I118" s="139"/>
      <c r="L118" s="20"/>
      <c r="M118" s="140"/>
      <c r="T118" s="41"/>
      <c r="AT118" s="7" t="s">
        <v>146</v>
      </c>
      <c r="AU118" s="7" t="s">
        <v>81</v>
      </c>
    </row>
    <row r="119" spans="1:65" s="19" customFormat="1" ht="16.5" customHeight="1">
      <c r="B119" s="123"/>
      <c r="C119" s="174" t="s">
        <v>208</v>
      </c>
      <c r="D119" s="174" t="s">
        <v>205</v>
      </c>
      <c r="E119" s="175" t="s">
        <v>504</v>
      </c>
      <c r="F119" s="176" t="s">
        <v>505</v>
      </c>
      <c r="G119" s="177" t="s">
        <v>143</v>
      </c>
      <c r="H119" s="178">
        <v>12</v>
      </c>
      <c r="I119" s="179"/>
      <c r="J119" s="180">
        <f>ROUND(I119*H119,2)</f>
        <v>0</v>
      </c>
      <c r="K119" s="176"/>
      <c r="L119" s="181"/>
      <c r="M119" s="182"/>
      <c r="N119" s="183" t="s">
        <v>42</v>
      </c>
      <c r="P119" s="133">
        <f>O119*H119</f>
        <v>0</v>
      </c>
      <c r="Q119" s="133">
        <v>0</v>
      </c>
      <c r="R119" s="133">
        <f>Q119*H119</f>
        <v>0</v>
      </c>
      <c r="S119" s="133">
        <v>0</v>
      </c>
      <c r="T119" s="134">
        <f>S119*H119</f>
        <v>0</v>
      </c>
      <c r="AR119" s="135" t="s">
        <v>169</v>
      </c>
      <c r="AT119" s="135" t="s">
        <v>205</v>
      </c>
      <c r="AU119" s="135" t="s">
        <v>81</v>
      </c>
      <c r="AY119" s="7" t="s">
        <v>138</v>
      </c>
      <c r="BE119" s="136">
        <f>IF(N119="základní",J119,0)</f>
        <v>0</v>
      </c>
      <c r="BF119" s="136">
        <f>IF(N119="snížená",J119,0)</f>
        <v>0</v>
      </c>
      <c r="BG119" s="136">
        <f>IF(N119="zákl. přenesená",J119,0)</f>
        <v>0</v>
      </c>
      <c r="BH119" s="136">
        <f>IF(N119="sníž. přenesená",J119,0)</f>
        <v>0</v>
      </c>
      <c r="BI119" s="136">
        <f>IF(N119="nulová",J119,0)</f>
        <v>0</v>
      </c>
      <c r="BJ119" s="7" t="s">
        <v>79</v>
      </c>
      <c r="BK119" s="136">
        <f>ROUND(I119*H119,2)</f>
        <v>0</v>
      </c>
      <c r="BL119" s="7" t="s">
        <v>145</v>
      </c>
      <c r="BM119" s="135" t="s">
        <v>273</v>
      </c>
    </row>
    <row r="120" spans="1:65" s="19" customFormat="1">
      <c r="B120" s="20"/>
      <c r="D120" s="137" t="s">
        <v>146</v>
      </c>
      <c r="F120" s="138" t="s">
        <v>505</v>
      </c>
      <c r="I120" s="139"/>
      <c r="L120" s="20"/>
      <c r="M120" s="140"/>
      <c r="T120" s="41"/>
      <c r="AT120" s="7" t="s">
        <v>146</v>
      </c>
      <c r="AU120" s="7" t="s">
        <v>81</v>
      </c>
    </row>
    <row r="121" spans="1:65" s="19" customFormat="1" ht="16.5" customHeight="1">
      <c r="B121" s="123"/>
      <c r="C121" s="174" t="s">
        <v>270</v>
      </c>
      <c r="D121" s="174" t="s">
        <v>205</v>
      </c>
      <c r="E121" s="175" t="s">
        <v>506</v>
      </c>
      <c r="F121" s="176" t="s">
        <v>507</v>
      </c>
      <c r="G121" s="177" t="s">
        <v>143</v>
      </c>
      <c r="H121" s="178">
        <v>7</v>
      </c>
      <c r="I121" s="179"/>
      <c r="J121" s="180">
        <f>ROUND(I121*H121,2)</f>
        <v>0</v>
      </c>
      <c r="K121" s="176"/>
      <c r="L121" s="181"/>
      <c r="M121" s="182"/>
      <c r="N121" s="183" t="s">
        <v>42</v>
      </c>
      <c r="P121" s="133">
        <f>O121*H121</f>
        <v>0</v>
      </c>
      <c r="Q121" s="133">
        <v>0</v>
      </c>
      <c r="R121" s="133">
        <f>Q121*H121</f>
        <v>0</v>
      </c>
      <c r="S121" s="133">
        <v>0</v>
      </c>
      <c r="T121" s="134">
        <f>S121*H121</f>
        <v>0</v>
      </c>
      <c r="AR121" s="135" t="s">
        <v>169</v>
      </c>
      <c r="AT121" s="135" t="s">
        <v>205</v>
      </c>
      <c r="AU121" s="135" t="s">
        <v>81</v>
      </c>
      <c r="AY121" s="7" t="s">
        <v>138</v>
      </c>
      <c r="BE121" s="136">
        <f>IF(N121="základní",J121,0)</f>
        <v>0</v>
      </c>
      <c r="BF121" s="136">
        <f>IF(N121="snížená",J121,0)</f>
        <v>0</v>
      </c>
      <c r="BG121" s="136">
        <f>IF(N121="zákl. přenesená",J121,0)</f>
        <v>0</v>
      </c>
      <c r="BH121" s="136">
        <f>IF(N121="sníž. přenesená",J121,0)</f>
        <v>0</v>
      </c>
      <c r="BI121" s="136">
        <f>IF(N121="nulová",J121,0)</f>
        <v>0</v>
      </c>
      <c r="BJ121" s="7" t="s">
        <v>79</v>
      </c>
      <c r="BK121" s="136">
        <f>ROUND(I121*H121,2)</f>
        <v>0</v>
      </c>
      <c r="BL121" s="7" t="s">
        <v>145</v>
      </c>
      <c r="BM121" s="135" t="s">
        <v>276</v>
      </c>
    </row>
    <row r="122" spans="1:65" s="110" customFormat="1">
      <c r="A122" s="19"/>
      <c r="B122" s="20"/>
      <c r="C122" s="19"/>
      <c r="D122" s="137" t="s">
        <v>146</v>
      </c>
      <c r="E122" s="19"/>
      <c r="F122" s="138" t="s">
        <v>507</v>
      </c>
      <c r="G122" s="19"/>
      <c r="H122" s="19"/>
      <c r="I122" s="139"/>
      <c r="J122" s="19"/>
      <c r="K122" s="19"/>
      <c r="L122" s="20"/>
      <c r="M122" s="140"/>
      <c r="N122" s="19"/>
      <c r="O122" s="19"/>
      <c r="P122" s="19"/>
      <c r="Q122" s="19"/>
      <c r="R122" s="19"/>
      <c r="S122" s="19"/>
      <c r="T122" s="41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7" t="s">
        <v>146</v>
      </c>
      <c r="AU122" s="7" t="s">
        <v>81</v>
      </c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</row>
    <row r="123" spans="1:65" s="19" customFormat="1" ht="22.95" customHeight="1">
      <c r="A123" s="110"/>
      <c r="B123" s="111"/>
      <c r="C123" s="110"/>
      <c r="D123" s="112" t="s">
        <v>70</v>
      </c>
      <c r="E123" s="121" t="s">
        <v>81</v>
      </c>
      <c r="F123" s="121" t="s">
        <v>508</v>
      </c>
      <c r="G123" s="110"/>
      <c r="H123" s="110"/>
      <c r="I123" s="114"/>
      <c r="J123" s="122">
        <f>BK123</f>
        <v>0</v>
      </c>
      <c r="K123" s="110"/>
      <c r="L123" s="111"/>
      <c r="M123" s="116"/>
      <c r="N123" s="110"/>
      <c r="O123" s="110"/>
      <c r="P123" s="117">
        <f>SUM(P124:P257)</f>
        <v>0</v>
      </c>
      <c r="Q123" s="110"/>
      <c r="R123" s="117">
        <f>SUM(R124:R257)</f>
        <v>0</v>
      </c>
      <c r="S123" s="110"/>
      <c r="T123" s="118">
        <f>SUM(T124:T257)</f>
        <v>0</v>
      </c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2" t="s">
        <v>79</v>
      </c>
      <c r="AS123" s="110"/>
      <c r="AT123" s="119" t="s">
        <v>70</v>
      </c>
      <c r="AU123" s="119" t="s">
        <v>79</v>
      </c>
      <c r="AV123" s="110"/>
      <c r="AW123" s="110"/>
      <c r="AX123" s="110"/>
      <c r="AY123" s="112" t="s">
        <v>138</v>
      </c>
      <c r="AZ123" s="110"/>
      <c r="BA123" s="110"/>
      <c r="BB123" s="110"/>
      <c r="BC123" s="110"/>
      <c r="BD123" s="110"/>
      <c r="BE123" s="110"/>
      <c r="BF123" s="110"/>
      <c r="BG123" s="110"/>
      <c r="BH123" s="110"/>
      <c r="BI123" s="110"/>
      <c r="BJ123" s="110"/>
      <c r="BK123" s="120">
        <f>SUM(BK124:BK257)</f>
        <v>0</v>
      </c>
      <c r="BL123" s="110"/>
      <c r="BM123" s="110"/>
    </row>
    <row r="124" spans="1:65" s="19" customFormat="1" ht="16.5" customHeight="1">
      <c r="B124" s="123"/>
      <c r="C124" s="124" t="s">
        <v>216</v>
      </c>
      <c r="D124" s="124" t="s">
        <v>140</v>
      </c>
      <c r="E124" s="125" t="s">
        <v>509</v>
      </c>
      <c r="F124" s="126" t="s">
        <v>510</v>
      </c>
      <c r="G124" s="127" t="s">
        <v>225</v>
      </c>
      <c r="H124" s="128">
        <v>175</v>
      </c>
      <c r="I124" s="129"/>
      <c r="J124" s="130">
        <f>ROUND(I124*H124,2)</f>
        <v>0</v>
      </c>
      <c r="K124" s="126"/>
      <c r="L124" s="20"/>
      <c r="M124" s="131"/>
      <c r="N124" s="132" t="s">
        <v>42</v>
      </c>
      <c r="P124" s="133">
        <f>O124*H124</f>
        <v>0</v>
      </c>
      <c r="Q124" s="133">
        <v>0</v>
      </c>
      <c r="R124" s="133">
        <f>Q124*H124</f>
        <v>0</v>
      </c>
      <c r="S124" s="133">
        <v>0</v>
      </c>
      <c r="T124" s="134">
        <f>S124*H124</f>
        <v>0</v>
      </c>
      <c r="AR124" s="135" t="s">
        <v>145</v>
      </c>
      <c r="AT124" s="135" t="s">
        <v>140</v>
      </c>
      <c r="AU124" s="135" t="s">
        <v>81</v>
      </c>
      <c r="AY124" s="7" t="s">
        <v>138</v>
      </c>
      <c r="BE124" s="136">
        <f>IF(N124="základní",J124,0)</f>
        <v>0</v>
      </c>
      <c r="BF124" s="136">
        <f>IF(N124="snížená",J124,0)</f>
        <v>0</v>
      </c>
      <c r="BG124" s="136">
        <f>IF(N124="zákl. přenesená",J124,0)</f>
        <v>0</v>
      </c>
      <c r="BH124" s="136">
        <f>IF(N124="sníž. přenesená",J124,0)</f>
        <v>0</v>
      </c>
      <c r="BI124" s="136">
        <f>IF(N124="nulová",J124,0)</f>
        <v>0</v>
      </c>
      <c r="BJ124" s="7" t="s">
        <v>79</v>
      </c>
      <c r="BK124" s="136">
        <f>ROUND(I124*H124,2)</f>
        <v>0</v>
      </c>
      <c r="BL124" s="7" t="s">
        <v>145</v>
      </c>
      <c r="BM124" s="135" t="s">
        <v>281</v>
      </c>
    </row>
    <row r="125" spans="1:65" s="19" customFormat="1">
      <c r="B125" s="20"/>
      <c r="D125" s="137" t="s">
        <v>146</v>
      </c>
      <c r="F125" s="138" t="s">
        <v>510</v>
      </c>
      <c r="I125" s="139"/>
      <c r="L125" s="20"/>
      <c r="M125" s="140"/>
      <c r="T125" s="41"/>
      <c r="AT125" s="7" t="s">
        <v>146</v>
      </c>
      <c r="AU125" s="7" t="s">
        <v>81</v>
      </c>
    </row>
    <row r="126" spans="1:65" s="19" customFormat="1" ht="16.5" customHeight="1">
      <c r="B126" s="123"/>
      <c r="C126" s="124" t="s">
        <v>7</v>
      </c>
      <c r="D126" s="124" t="s">
        <v>140</v>
      </c>
      <c r="E126" s="125" t="s">
        <v>511</v>
      </c>
      <c r="F126" s="126" t="s">
        <v>512</v>
      </c>
      <c r="G126" s="127" t="s">
        <v>225</v>
      </c>
      <c r="H126" s="128">
        <v>175</v>
      </c>
      <c r="I126" s="129"/>
      <c r="J126" s="130">
        <f>ROUND(I126*H126,2)</f>
        <v>0</v>
      </c>
      <c r="K126" s="126"/>
      <c r="L126" s="20"/>
      <c r="M126" s="131"/>
      <c r="N126" s="132" t="s">
        <v>42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145</v>
      </c>
      <c r="AT126" s="135" t="s">
        <v>140</v>
      </c>
      <c r="AU126" s="135" t="s">
        <v>81</v>
      </c>
      <c r="AY126" s="7" t="s">
        <v>138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7" t="s">
        <v>79</v>
      </c>
      <c r="BK126" s="136">
        <f>ROUND(I126*H126,2)</f>
        <v>0</v>
      </c>
      <c r="BL126" s="7" t="s">
        <v>145</v>
      </c>
      <c r="BM126" s="135" t="s">
        <v>284</v>
      </c>
    </row>
    <row r="127" spans="1:65" s="19" customFormat="1">
      <c r="B127" s="20"/>
      <c r="D127" s="137" t="s">
        <v>146</v>
      </c>
      <c r="F127" s="138" t="s">
        <v>512</v>
      </c>
      <c r="I127" s="139"/>
      <c r="L127" s="20"/>
      <c r="M127" s="140"/>
      <c r="T127" s="41"/>
      <c r="AT127" s="7" t="s">
        <v>146</v>
      </c>
      <c r="AU127" s="7" t="s">
        <v>81</v>
      </c>
    </row>
    <row r="128" spans="1:65" s="19" customFormat="1" ht="16.5" customHeight="1">
      <c r="B128" s="123"/>
      <c r="C128" s="124" t="s">
        <v>226</v>
      </c>
      <c r="D128" s="124" t="s">
        <v>140</v>
      </c>
      <c r="E128" s="125" t="s">
        <v>513</v>
      </c>
      <c r="F128" s="126" t="s">
        <v>514</v>
      </c>
      <c r="G128" s="127" t="s">
        <v>225</v>
      </c>
      <c r="H128" s="128">
        <v>91</v>
      </c>
      <c r="I128" s="129"/>
      <c r="J128" s="130">
        <f>ROUND(I128*H128,2)</f>
        <v>0</v>
      </c>
      <c r="K128" s="126"/>
      <c r="L128" s="20"/>
      <c r="M128" s="131"/>
      <c r="N128" s="132" t="s">
        <v>42</v>
      </c>
      <c r="P128" s="133">
        <f>O128*H128</f>
        <v>0</v>
      </c>
      <c r="Q128" s="133">
        <v>0</v>
      </c>
      <c r="R128" s="133">
        <f>Q128*H128</f>
        <v>0</v>
      </c>
      <c r="S128" s="133">
        <v>0</v>
      </c>
      <c r="T128" s="134">
        <f>S128*H128</f>
        <v>0</v>
      </c>
      <c r="AR128" s="135" t="s">
        <v>145</v>
      </c>
      <c r="AT128" s="135" t="s">
        <v>140</v>
      </c>
      <c r="AU128" s="135" t="s">
        <v>81</v>
      </c>
      <c r="AY128" s="7" t="s">
        <v>138</v>
      </c>
      <c r="BE128" s="136">
        <f>IF(N128="základní",J128,0)</f>
        <v>0</v>
      </c>
      <c r="BF128" s="136">
        <f>IF(N128="snížená",J128,0)</f>
        <v>0</v>
      </c>
      <c r="BG128" s="136">
        <f>IF(N128="zákl. přenesená",J128,0)</f>
        <v>0</v>
      </c>
      <c r="BH128" s="136">
        <f>IF(N128="sníž. přenesená",J128,0)</f>
        <v>0</v>
      </c>
      <c r="BI128" s="136">
        <f>IF(N128="nulová",J128,0)</f>
        <v>0</v>
      </c>
      <c r="BJ128" s="7" t="s">
        <v>79</v>
      </c>
      <c r="BK128" s="136">
        <f>ROUND(I128*H128,2)</f>
        <v>0</v>
      </c>
      <c r="BL128" s="7" t="s">
        <v>145</v>
      </c>
      <c r="BM128" s="135" t="s">
        <v>292</v>
      </c>
    </row>
    <row r="129" spans="2:65" s="19" customFormat="1">
      <c r="B129" s="20"/>
      <c r="D129" s="137" t="s">
        <v>146</v>
      </c>
      <c r="F129" s="138" t="s">
        <v>514</v>
      </c>
      <c r="I129" s="139"/>
      <c r="L129" s="20"/>
      <c r="M129" s="140"/>
      <c r="T129" s="41"/>
      <c r="AT129" s="7" t="s">
        <v>146</v>
      </c>
      <c r="AU129" s="7" t="s">
        <v>81</v>
      </c>
    </row>
    <row r="130" spans="2:65" s="19" customFormat="1" ht="16.5" customHeight="1">
      <c r="B130" s="123"/>
      <c r="C130" s="124" t="s">
        <v>289</v>
      </c>
      <c r="D130" s="124" t="s">
        <v>140</v>
      </c>
      <c r="E130" s="125" t="s">
        <v>515</v>
      </c>
      <c r="F130" s="126" t="s">
        <v>516</v>
      </c>
      <c r="G130" s="127" t="s">
        <v>225</v>
      </c>
      <c r="H130" s="128">
        <v>78</v>
      </c>
      <c r="I130" s="129"/>
      <c r="J130" s="130">
        <f>ROUND(I130*H130,2)</f>
        <v>0</v>
      </c>
      <c r="K130" s="126"/>
      <c r="L130" s="20"/>
      <c r="M130" s="131"/>
      <c r="N130" s="132" t="s">
        <v>42</v>
      </c>
      <c r="P130" s="133">
        <f>O130*H130</f>
        <v>0</v>
      </c>
      <c r="Q130" s="133">
        <v>0</v>
      </c>
      <c r="R130" s="133">
        <f>Q130*H130</f>
        <v>0</v>
      </c>
      <c r="S130" s="133">
        <v>0</v>
      </c>
      <c r="T130" s="134">
        <f>S130*H130</f>
        <v>0</v>
      </c>
      <c r="AR130" s="135" t="s">
        <v>145</v>
      </c>
      <c r="AT130" s="135" t="s">
        <v>140</v>
      </c>
      <c r="AU130" s="135" t="s">
        <v>81</v>
      </c>
      <c r="AY130" s="7" t="s">
        <v>138</v>
      </c>
      <c r="BE130" s="136">
        <f>IF(N130="základní",J130,0)</f>
        <v>0</v>
      </c>
      <c r="BF130" s="136">
        <f>IF(N130="snížená",J130,0)</f>
        <v>0</v>
      </c>
      <c r="BG130" s="136">
        <f>IF(N130="zákl. přenesená",J130,0)</f>
        <v>0</v>
      </c>
      <c r="BH130" s="136">
        <f>IF(N130="sníž. přenesená",J130,0)</f>
        <v>0</v>
      </c>
      <c r="BI130" s="136">
        <f>IF(N130="nulová",J130,0)</f>
        <v>0</v>
      </c>
      <c r="BJ130" s="7" t="s">
        <v>79</v>
      </c>
      <c r="BK130" s="136">
        <f>ROUND(I130*H130,2)</f>
        <v>0</v>
      </c>
      <c r="BL130" s="7" t="s">
        <v>145</v>
      </c>
      <c r="BM130" s="135" t="s">
        <v>384</v>
      </c>
    </row>
    <row r="131" spans="2:65" s="19" customFormat="1">
      <c r="B131" s="20"/>
      <c r="D131" s="137" t="s">
        <v>146</v>
      </c>
      <c r="F131" s="138" t="s">
        <v>516</v>
      </c>
      <c r="I131" s="139"/>
      <c r="L131" s="20"/>
      <c r="M131" s="140"/>
      <c r="T131" s="41"/>
      <c r="AT131" s="7" t="s">
        <v>146</v>
      </c>
      <c r="AU131" s="7" t="s">
        <v>81</v>
      </c>
    </row>
    <row r="132" spans="2:65" s="19" customFormat="1" ht="16.5" customHeight="1">
      <c r="B132" s="123"/>
      <c r="C132" s="124" t="s">
        <v>235</v>
      </c>
      <c r="D132" s="124" t="s">
        <v>140</v>
      </c>
      <c r="E132" s="125" t="s">
        <v>517</v>
      </c>
      <c r="F132" s="126" t="s">
        <v>518</v>
      </c>
      <c r="G132" s="127" t="s">
        <v>225</v>
      </c>
      <c r="H132" s="128">
        <v>169</v>
      </c>
      <c r="I132" s="129"/>
      <c r="J132" s="130">
        <f>ROUND(I132*H132,2)</f>
        <v>0</v>
      </c>
      <c r="K132" s="126"/>
      <c r="L132" s="20"/>
      <c r="M132" s="131"/>
      <c r="N132" s="132" t="s">
        <v>42</v>
      </c>
      <c r="P132" s="133">
        <f>O132*H132</f>
        <v>0</v>
      </c>
      <c r="Q132" s="133">
        <v>0</v>
      </c>
      <c r="R132" s="133">
        <f>Q132*H132</f>
        <v>0</v>
      </c>
      <c r="S132" s="133">
        <v>0</v>
      </c>
      <c r="T132" s="134">
        <f>S132*H132</f>
        <v>0</v>
      </c>
      <c r="AR132" s="135" t="s">
        <v>145</v>
      </c>
      <c r="AT132" s="135" t="s">
        <v>140</v>
      </c>
      <c r="AU132" s="135" t="s">
        <v>81</v>
      </c>
      <c r="AY132" s="7" t="s">
        <v>138</v>
      </c>
      <c r="BE132" s="136">
        <f>IF(N132="základní",J132,0)</f>
        <v>0</v>
      </c>
      <c r="BF132" s="136">
        <f>IF(N132="snížená",J132,0)</f>
        <v>0</v>
      </c>
      <c r="BG132" s="136">
        <f>IF(N132="zákl. přenesená",J132,0)</f>
        <v>0</v>
      </c>
      <c r="BH132" s="136">
        <f>IF(N132="sníž. přenesená",J132,0)</f>
        <v>0</v>
      </c>
      <c r="BI132" s="136">
        <f>IF(N132="nulová",J132,0)</f>
        <v>0</v>
      </c>
      <c r="BJ132" s="7" t="s">
        <v>79</v>
      </c>
      <c r="BK132" s="136">
        <f>ROUND(I132*H132,2)</f>
        <v>0</v>
      </c>
      <c r="BL132" s="7" t="s">
        <v>145</v>
      </c>
      <c r="BM132" s="135" t="s">
        <v>519</v>
      </c>
    </row>
    <row r="133" spans="2:65" s="19" customFormat="1">
      <c r="B133" s="20"/>
      <c r="D133" s="137" t="s">
        <v>146</v>
      </c>
      <c r="F133" s="138" t="s">
        <v>518</v>
      </c>
      <c r="I133" s="139"/>
      <c r="L133" s="20"/>
      <c r="M133" s="140"/>
      <c r="T133" s="41"/>
      <c r="AT133" s="7" t="s">
        <v>146</v>
      </c>
      <c r="AU133" s="7" t="s">
        <v>81</v>
      </c>
    </row>
    <row r="134" spans="2:65" s="19" customFormat="1" ht="16.5" customHeight="1">
      <c r="B134" s="123"/>
      <c r="C134" s="124" t="s">
        <v>520</v>
      </c>
      <c r="D134" s="124" t="s">
        <v>140</v>
      </c>
      <c r="E134" s="125" t="s">
        <v>521</v>
      </c>
      <c r="F134" s="126" t="s">
        <v>522</v>
      </c>
      <c r="G134" s="127" t="s">
        <v>267</v>
      </c>
      <c r="H134" s="128">
        <v>7</v>
      </c>
      <c r="I134" s="129"/>
      <c r="J134" s="130">
        <f>ROUND(I134*H134,2)</f>
        <v>0</v>
      </c>
      <c r="K134" s="126"/>
      <c r="L134" s="20"/>
      <c r="M134" s="131"/>
      <c r="N134" s="132" t="s">
        <v>42</v>
      </c>
      <c r="P134" s="133">
        <f>O134*H134</f>
        <v>0</v>
      </c>
      <c r="Q134" s="133">
        <v>0</v>
      </c>
      <c r="R134" s="133">
        <f>Q134*H134</f>
        <v>0</v>
      </c>
      <c r="S134" s="133">
        <v>0</v>
      </c>
      <c r="T134" s="134">
        <f>S134*H134</f>
        <v>0</v>
      </c>
      <c r="AR134" s="135" t="s">
        <v>145</v>
      </c>
      <c r="AT134" s="135" t="s">
        <v>140</v>
      </c>
      <c r="AU134" s="135" t="s">
        <v>81</v>
      </c>
      <c r="AY134" s="7" t="s">
        <v>138</v>
      </c>
      <c r="BE134" s="136">
        <f>IF(N134="základní",J134,0)</f>
        <v>0</v>
      </c>
      <c r="BF134" s="136">
        <f>IF(N134="snížená",J134,0)</f>
        <v>0</v>
      </c>
      <c r="BG134" s="136">
        <f>IF(N134="zákl. přenesená",J134,0)</f>
        <v>0</v>
      </c>
      <c r="BH134" s="136">
        <f>IF(N134="sníž. přenesená",J134,0)</f>
        <v>0</v>
      </c>
      <c r="BI134" s="136">
        <f>IF(N134="nulová",J134,0)</f>
        <v>0</v>
      </c>
      <c r="BJ134" s="7" t="s">
        <v>79</v>
      </c>
      <c r="BK134" s="136">
        <f>ROUND(I134*H134,2)</f>
        <v>0</v>
      </c>
      <c r="BL134" s="7" t="s">
        <v>145</v>
      </c>
      <c r="BM134" s="135" t="s">
        <v>523</v>
      </c>
    </row>
    <row r="135" spans="2:65" s="19" customFormat="1">
      <c r="B135" s="20"/>
      <c r="D135" s="137" t="s">
        <v>146</v>
      </c>
      <c r="F135" s="138" t="s">
        <v>522</v>
      </c>
      <c r="I135" s="139"/>
      <c r="L135" s="20"/>
      <c r="M135" s="140"/>
      <c r="T135" s="41"/>
      <c r="AT135" s="7" t="s">
        <v>146</v>
      </c>
      <c r="AU135" s="7" t="s">
        <v>81</v>
      </c>
    </row>
    <row r="136" spans="2:65" s="19" customFormat="1" ht="16.5" customHeight="1">
      <c r="B136" s="123"/>
      <c r="C136" s="124" t="s">
        <v>241</v>
      </c>
      <c r="D136" s="124" t="s">
        <v>140</v>
      </c>
      <c r="E136" s="125" t="s">
        <v>524</v>
      </c>
      <c r="F136" s="126" t="s">
        <v>525</v>
      </c>
      <c r="G136" s="127" t="s">
        <v>267</v>
      </c>
      <c r="H136" s="128">
        <v>12</v>
      </c>
      <c r="I136" s="129"/>
      <c r="J136" s="130">
        <f>ROUND(I136*H136,2)</f>
        <v>0</v>
      </c>
      <c r="K136" s="126"/>
      <c r="L136" s="20"/>
      <c r="M136" s="131"/>
      <c r="N136" s="132" t="s">
        <v>42</v>
      </c>
      <c r="P136" s="133">
        <f>O136*H136</f>
        <v>0</v>
      </c>
      <c r="Q136" s="133">
        <v>0</v>
      </c>
      <c r="R136" s="133">
        <f>Q136*H136</f>
        <v>0</v>
      </c>
      <c r="S136" s="133">
        <v>0</v>
      </c>
      <c r="T136" s="134">
        <f>S136*H136</f>
        <v>0</v>
      </c>
      <c r="AR136" s="135" t="s">
        <v>145</v>
      </c>
      <c r="AT136" s="135" t="s">
        <v>140</v>
      </c>
      <c r="AU136" s="135" t="s">
        <v>81</v>
      </c>
      <c r="AY136" s="7" t="s">
        <v>138</v>
      </c>
      <c r="BE136" s="136">
        <f>IF(N136="základní",J136,0)</f>
        <v>0</v>
      </c>
      <c r="BF136" s="136">
        <f>IF(N136="snížená",J136,0)</f>
        <v>0</v>
      </c>
      <c r="BG136" s="136">
        <f>IF(N136="zákl. přenesená",J136,0)</f>
        <v>0</v>
      </c>
      <c r="BH136" s="136">
        <f>IF(N136="sníž. přenesená",J136,0)</f>
        <v>0</v>
      </c>
      <c r="BI136" s="136">
        <f>IF(N136="nulová",J136,0)</f>
        <v>0</v>
      </c>
      <c r="BJ136" s="7" t="s">
        <v>79</v>
      </c>
      <c r="BK136" s="136">
        <f>ROUND(I136*H136,2)</f>
        <v>0</v>
      </c>
      <c r="BL136" s="7" t="s">
        <v>145</v>
      </c>
      <c r="BM136" s="135" t="s">
        <v>526</v>
      </c>
    </row>
    <row r="137" spans="2:65" s="19" customFormat="1">
      <c r="B137" s="20"/>
      <c r="D137" s="137" t="s">
        <v>146</v>
      </c>
      <c r="F137" s="138" t="s">
        <v>525</v>
      </c>
      <c r="I137" s="139"/>
      <c r="L137" s="20"/>
      <c r="M137" s="140"/>
      <c r="T137" s="41"/>
      <c r="AT137" s="7" t="s">
        <v>146</v>
      </c>
      <c r="AU137" s="7" t="s">
        <v>81</v>
      </c>
    </row>
    <row r="138" spans="2:65" s="19" customFormat="1" ht="16.5" customHeight="1">
      <c r="B138" s="123"/>
      <c r="C138" s="124" t="s">
        <v>527</v>
      </c>
      <c r="D138" s="124" t="s">
        <v>140</v>
      </c>
      <c r="E138" s="125" t="s">
        <v>528</v>
      </c>
      <c r="F138" s="126" t="s">
        <v>529</v>
      </c>
      <c r="G138" s="127" t="s">
        <v>225</v>
      </c>
      <c r="H138" s="128">
        <v>175</v>
      </c>
      <c r="I138" s="129"/>
      <c r="J138" s="130">
        <f>ROUND(I138*H138,2)</f>
        <v>0</v>
      </c>
      <c r="K138" s="126"/>
      <c r="L138" s="20"/>
      <c r="M138" s="131"/>
      <c r="N138" s="132" t="s">
        <v>42</v>
      </c>
      <c r="P138" s="133">
        <f>O138*H138</f>
        <v>0</v>
      </c>
      <c r="Q138" s="133">
        <v>0</v>
      </c>
      <c r="R138" s="133">
        <f>Q138*H138</f>
        <v>0</v>
      </c>
      <c r="S138" s="133">
        <v>0</v>
      </c>
      <c r="T138" s="134">
        <f>S138*H138</f>
        <v>0</v>
      </c>
      <c r="AR138" s="135" t="s">
        <v>145</v>
      </c>
      <c r="AT138" s="135" t="s">
        <v>140</v>
      </c>
      <c r="AU138" s="135" t="s">
        <v>81</v>
      </c>
      <c r="AY138" s="7" t="s">
        <v>138</v>
      </c>
      <c r="BE138" s="136">
        <f>IF(N138="základní",J138,0)</f>
        <v>0</v>
      </c>
      <c r="BF138" s="136">
        <f>IF(N138="snížená",J138,0)</f>
        <v>0</v>
      </c>
      <c r="BG138" s="136">
        <f>IF(N138="zákl. přenesená",J138,0)</f>
        <v>0</v>
      </c>
      <c r="BH138" s="136">
        <f>IF(N138="sníž. přenesená",J138,0)</f>
        <v>0</v>
      </c>
      <c r="BI138" s="136">
        <f>IF(N138="nulová",J138,0)</f>
        <v>0</v>
      </c>
      <c r="BJ138" s="7" t="s">
        <v>79</v>
      </c>
      <c r="BK138" s="136">
        <f>ROUND(I138*H138,2)</f>
        <v>0</v>
      </c>
      <c r="BL138" s="7" t="s">
        <v>145</v>
      </c>
      <c r="BM138" s="135" t="s">
        <v>530</v>
      </c>
    </row>
    <row r="139" spans="2:65" s="19" customFormat="1">
      <c r="B139" s="20"/>
      <c r="D139" s="137" t="s">
        <v>146</v>
      </c>
      <c r="F139" s="138" t="s">
        <v>529</v>
      </c>
      <c r="I139" s="139"/>
      <c r="L139" s="20"/>
      <c r="M139" s="140"/>
      <c r="T139" s="41"/>
      <c r="AT139" s="7" t="s">
        <v>146</v>
      </c>
      <c r="AU139" s="7" t="s">
        <v>81</v>
      </c>
    </row>
    <row r="140" spans="2:65" s="19" customFormat="1" ht="16.5" customHeight="1">
      <c r="B140" s="123"/>
      <c r="C140" s="124" t="s">
        <v>249</v>
      </c>
      <c r="D140" s="124" t="s">
        <v>140</v>
      </c>
      <c r="E140" s="125" t="s">
        <v>531</v>
      </c>
      <c r="F140" s="126" t="s">
        <v>532</v>
      </c>
      <c r="G140" s="127" t="s">
        <v>533</v>
      </c>
      <c r="H140" s="128">
        <v>120</v>
      </c>
      <c r="I140" s="129"/>
      <c r="J140" s="130">
        <f>ROUND(I140*H140,2)</f>
        <v>0</v>
      </c>
      <c r="K140" s="126"/>
      <c r="L140" s="20"/>
      <c r="M140" s="131"/>
      <c r="N140" s="132" t="s">
        <v>42</v>
      </c>
      <c r="P140" s="133">
        <f>O140*H140</f>
        <v>0</v>
      </c>
      <c r="Q140" s="133">
        <v>0</v>
      </c>
      <c r="R140" s="133">
        <f>Q140*H140</f>
        <v>0</v>
      </c>
      <c r="S140" s="133">
        <v>0</v>
      </c>
      <c r="T140" s="134">
        <f>S140*H140</f>
        <v>0</v>
      </c>
      <c r="AR140" s="135" t="s">
        <v>145</v>
      </c>
      <c r="AT140" s="135" t="s">
        <v>140</v>
      </c>
      <c r="AU140" s="135" t="s">
        <v>81</v>
      </c>
      <c r="AY140" s="7" t="s">
        <v>138</v>
      </c>
      <c r="BE140" s="136">
        <f>IF(N140="základní",J140,0)</f>
        <v>0</v>
      </c>
      <c r="BF140" s="136">
        <f>IF(N140="snížená",J140,0)</f>
        <v>0</v>
      </c>
      <c r="BG140" s="136">
        <f>IF(N140="zákl. přenesená",J140,0)</f>
        <v>0</v>
      </c>
      <c r="BH140" s="136">
        <f>IF(N140="sníž. přenesená",J140,0)</f>
        <v>0</v>
      </c>
      <c r="BI140" s="136">
        <f>IF(N140="nulová",J140,0)</f>
        <v>0</v>
      </c>
      <c r="BJ140" s="7" t="s">
        <v>79</v>
      </c>
      <c r="BK140" s="136">
        <f>ROUND(I140*H140,2)</f>
        <v>0</v>
      </c>
      <c r="BL140" s="7" t="s">
        <v>145</v>
      </c>
      <c r="BM140" s="135" t="s">
        <v>534</v>
      </c>
    </row>
    <row r="141" spans="2:65" s="19" customFormat="1">
      <c r="B141" s="20"/>
      <c r="D141" s="137" t="s">
        <v>146</v>
      </c>
      <c r="F141" s="138" t="s">
        <v>532</v>
      </c>
      <c r="I141" s="139"/>
      <c r="L141" s="20"/>
      <c r="M141" s="140"/>
      <c r="T141" s="41"/>
      <c r="AT141" s="7" t="s">
        <v>146</v>
      </c>
      <c r="AU141" s="7" t="s">
        <v>81</v>
      </c>
    </row>
    <row r="142" spans="2:65" s="19" customFormat="1" ht="16.5" customHeight="1">
      <c r="B142" s="123"/>
      <c r="C142" s="124" t="s">
        <v>535</v>
      </c>
      <c r="D142" s="124" t="s">
        <v>140</v>
      </c>
      <c r="E142" s="125" t="s">
        <v>536</v>
      </c>
      <c r="F142" s="126" t="s">
        <v>537</v>
      </c>
      <c r="G142" s="127" t="s">
        <v>533</v>
      </c>
      <c r="H142" s="128">
        <v>94</v>
      </c>
      <c r="I142" s="129"/>
      <c r="J142" s="130">
        <f>ROUND(I142*H142,2)</f>
        <v>0</v>
      </c>
      <c r="K142" s="126"/>
      <c r="L142" s="20"/>
      <c r="M142" s="131"/>
      <c r="N142" s="132" t="s">
        <v>42</v>
      </c>
      <c r="P142" s="133">
        <f>O142*H142</f>
        <v>0</v>
      </c>
      <c r="Q142" s="133">
        <v>0</v>
      </c>
      <c r="R142" s="133">
        <f>Q142*H142</f>
        <v>0</v>
      </c>
      <c r="S142" s="133">
        <v>0</v>
      </c>
      <c r="T142" s="134">
        <f>S142*H142</f>
        <v>0</v>
      </c>
      <c r="AR142" s="135" t="s">
        <v>145</v>
      </c>
      <c r="AT142" s="135" t="s">
        <v>140</v>
      </c>
      <c r="AU142" s="135" t="s">
        <v>81</v>
      </c>
      <c r="AY142" s="7" t="s">
        <v>138</v>
      </c>
      <c r="BE142" s="136">
        <f>IF(N142="základní",J142,0)</f>
        <v>0</v>
      </c>
      <c r="BF142" s="136">
        <f>IF(N142="snížená",J142,0)</f>
        <v>0</v>
      </c>
      <c r="BG142" s="136">
        <f>IF(N142="zákl. přenesená",J142,0)</f>
        <v>0</v>
      </c>
      <c r="BH142" s="136">
        <f>IF(N142="sníž. přenesená",J142,0)</f>
        <v>0</v>
      </c>
      <c r="BI142" s="136">
        <f>IF(N142="nulová",J142,0)</f>
        <v>0</v>
      </c>
      <c r="BJ142" s="7" t="s">
        <v>79</v>
      </c>
      <c r="BK142" s="136">
        <f>ROUND(I142*H142,2)</f>
        <v>0</v>
      </c>
      <c r="BL142" s="7" t="s">
        <v>145</v>
      </c>
      <c r="BM142" s="135" t="s">
        <v>538</v>
      </c>
    </row>
    <row r="143" spans="2:65" s="19" customFormat="1">
      <c r="B143" s="20"/>
      <c r="D143" s="137" t="s">
        <v>146</v>
      </c>
      <c r="F143" s="138" t="s">
        <v>537</v>
      </c>
      <c r="I143" s="139"/>
      <c r="L143" s="20"/>
      <c r="M143" s="140"/>
      <c r="T143" s="41"/>
      <c r="AT143" s="7" t="s">
        <v>146</v>
      </c>
      <c r="AU143" s="7" t="s">
        <v>81</v>
      </c>
    </row>
    <row r="144" spans="2:65" s="19" customFormat="1" ht="16.5" customHeight="1">
      <c r="B144" s="123"/>
      <c r="C144" s="124" t="s">
        <v>254</v>
      </c>
      <c r="D144" s="124" t="s">
        <v>140</v>
      </c>
      <c r="E144" s="125" t="s">
        <v>539</v>
      </c>
      <c r="F144" s="126" t="s">
        <v>540</v>
      </c>
      <c r="G144" s="127" t="s">
        <v>533</v>
      </c>
      <c r="H144" s="128">
        <v>7</v>
      </c>
      <c r="I144" s="129"/>
      <c r="J144" s="130">
        <f>ROUND(I144*H144,2)</f>
        <v>0</v>
      </c>
      <c r="K144" s="126"/>
      <c r="L144" s="20"/>
      <c r="M144" s="131"/>
      <c r="N144" s="132" t="s">
        <v>42</v>
      </c>
      <c r="P144" s="133">
        <f>O144*H144</f>
        <v>0</v>
      </c>
      <c r="Q144" s="133">
        <v>0</v>
      </c>
      <c r="R144" s="133">
        <f>Q144*H144</f>
        <v>0</v>
      </c>
      <c r="S144" s="133">
        <v>0</v>
      </c>
      <c r="T144" s="134">
        <f>S144*H144</f>
        <v>0</v>
      </c>
      <c r="AR144" s="135" t="s">
        <v>145</v>
      </c>
      <c r="AT144" s="135" t="s">
        <v>140</v>
      </c>
      <c r="AU144" s="135" t="s">
        <v>81</v>
      </c>
      <c r="AY144" s="7" t="s">
        <v>138</v>
      </c>
      <c r="BE144" s="136">
        <f>IF(N144="základní",J144,0)</f>
        <v>0</v>
      </c>
      <c r="BF144" s="136">
        <f>IF(N144="snížená",J144,0)</f>
        <v>0</v>
      </c>
      <c r="BG144" s="136">
        <f>IF(N144="zákl. přenesená",J144,0)</f>
        <v>0</v>
      </c>
      <c r="BH144" s="136">
        <f>IF(N144="sníž. přenesená",J144,0)</f>
        <v>0</v>
      </c>
      <c r="BI144" s="136">
        <f>IF(N144="nulová",J144,0)</f>
        <v>0</v>
      </c>
      <c r="BJ144" s="7" t="s">
        <v>79</v>
      </c>
      <c r="BK144" s="136">
        <f>ROUND(I144*H144,2)</f>
        <v>0</v>
      </c>
      <c r="BL144" s="7" t="s">
        <v>145</v>
      </c>
      <c r="BM144" s="135" t="s">
        <v>541</v>
      </c>
    </row>
    <row r="145" spans="2:65" s="19" customFormat="1">
      <c r="B145" s="20"/>
      <c r="D145" s="137" t="s">
        <v>146</v>
      </c>
      <c r="F145" s="138" t="s">
        <v>540</v>
      </c>
      <c r="I145" s="139"/>
      <c r="L145" s="20"/>
      <c r="M145" s="140"/>
      <c r="T145" s="41"/>
      <c r="AT145" s="7" t="s">
        <v>146</v>
      </c>
      <c r="AU145" s="7" t="s">
        <v>81</v>
      </c>
    </row>
    <row r="146" spans="2:65" s="19" customFormat="1" ht="16.5" customHeight="1">
      <c r="B146" s="123"/>
      <c r="C146" s="124" t="s">
        <v>542</v>
      </c>
      <c r="D146" s="124" t="s">
        <v>140</v>
      </c>
      <c r="E146" s="125" t="s">
        <v>543</v>
      </c>
      <c r="F146" s="126" t="s">
        <v>544</v>
      </c>
      <c r="G146" s="127" t="s">
        <v>533</v>
      </c>
      <c r="H146" s="128">
        <v>6</v>
      </c>
      <c r="I146" s="129"/>
      <c r="J146" s="130">
        <f>ROUND(I146*H146,2)</f>
        <v>0</v>
      </c>
      <c r="K146" s="126"/>
      <c r="L146" s="20"/>
      <c r="M146" s="131"/>
      <c r="N146" s="132" t="s">
        <v>42</v>
      </c>
      <c r="P146" s="133">
        <f>O146*H146</f>
        <v>0</v>
      </c>
      <c r="Q146" s="133">
        <v>0</v>
      </c>
      <c r="R146" s="133">
        <f>Q146*H146</f>
        <v>0</v>
      </c>
      <c r="S146" s="133">
        <v>0</v>
      </c>
      <c r="T146" s="134">
        <f>S146*H146</f>
        <v>0</v>
      </c>
      <c r="AR146" s="135" t="s">
        <v>145</v>
      </c>
      <c r="AT146" s="135" t="s">
        <v>140</v>
      </c>
      <c r="AU146" s="135" t="s">
        <v>81</v>
      </c>
      <c r="AY146" s="7" t="s">
        <v>138</v>
      </c>
      <c r="BE146" s="136">
        <f>IF(N146="základní",J146,0)</f>
        <v>0</v>
      </c>
      <c r="BF146" s="136">
        <f>IF(N146="snížená",J146,0)</f>
        <v>0</v>
      </c>
      <c r="BG146" s="136">
        <f>IF(N146="zákl. přenesená",J146,0)</f>
        <v>0</v>
      </c>
      <c r="BH146" s="136">
        <f>IF(N146="sníž. přenesená",J146,0)</f>
        <v>0</v>
      </c>
      <c r="BI146" s="136">
        <f>IF(N146="nulová",J146,0)</f>
        <v>0</v>
      </c>
      <c r="BJ146" s="7" t="s">
        <v>79</v>
      </c>
      <c r="BK146" s="136">
        <f>ROUND(I146*H146,2)</f>
        <v>0</v>
      </c>
      <c r="BL146" s="7" t="s">
        <v>145</v>
      </c>
      <c r="BM146" s="135" t="s">
        <v>545</v>
      </c>
    </row>
    <row r="147" spans="2:65" s="19" customFormat="1">
      <c r="B147" s="20"/>
      <c r="D147" s="137" t="s">
        <v>146</v>
      </c>
      <c r="F147" s="138" t="s">
        <v>544</v>
      </c>
      <c r="I147" s="139"/>
      <c r="L147" s="20"/>
      <c r="M147" s="140"/>
      <c r="T147" s="41"/>
      <c r="AT147" s="7" t="s">
        <v>146</v>
      </c>
      <c r="AU147" s="7" t="s">
        <v>81</v>
      </c>
    </row>
    <row r="148" spans="2:65" s="19" customFormat="1" ht="16.5" customHeight="1">
      <c r="B148" s="123"/>
      <c r="C148" s="124" t="s">
        <v>260</v>
      </c>
      <c r="D148" s="124" t="s">
        <v>140</v>
      </c>
      <c r="E148" s="125" t="s">
        <v>546</v>
      </c>
      <c r="F148" s="126" t="s">
        <v>547</v>
      </c>
      <c r="G148" s="127" t="s">
        <v>533</v>
      </c>
      <c r="H148" s="128">
        <v>120</v>
      </c>
      <c r="I148" s="129"/>
      <c r="J148" s="130">
        <f>ROUND(I148*H148,2)</f>
        <v>0</v>
      </c>
      <c r="K148" s="126"/>
      <c r="L148" s="20"/>
      <c r="M148" s="131"/>
      <c r="N148" s="132" t="s">
        <v>42</v>
      </c>
      <c r="P148" s="133">
        <f>O148*H148</f>
        <v>0</v>
      </c>
      <c r="Q148" s="133">
        <v>0</v>
      </c>
      <c r="R148" s="133">
        <f>Q148*H148</f>
        <v>0</v>
      </c>
      <c r="S148" s="133">
        <v>0</v>
      </c>
      <c r="T148" s="134">
        <f>S148*H148</f>
        <v>0</v>
      </c>
      <c r="AR148" s="135" t="s">
        <v>145</v>
      </c>
      <c r="AT148" s="135" t="s">
        <v>140</v>
      </c>
      <c r="AU148" s="135" t="s">
        <v>81</v>
      </c>
      <c r="AY148" s="7" t="s">
        <v>138</v>
      </c>
      <c r="BE148" s="136">
        <f>IF(N148="základní",J148,0)</f>
        <v>0</v>
      </c>
      <c r="BF148" s="136">
        <f>IF(N148="snížená",J148,0)</f>
        <v>0</v>
      </c>
      <c r="BG148" s="136">
        <f>IF(N148="zákl. přenesená",J148,0)</f>
        <v>0</v>
      </c>
      <c r="BH148" s="136">
        <f>IF(N148="sníž. přenesená",J148,0)</f>
        <v>0</v>
      </c>
      <c r="BI148" s="136">
        <f>IF(N148="nulová",J148,0)</f>
        <v>0</v>
      </c>
      <c r="BJ148" s="7" t="s">
        <v>79</v>
      </c>
      <c r="BK148" s="136">
        <f>ROUND(I148*H148,2)</f>
        <v>0</v>
      </c>
      <c r="BL148" s="7" t="s">
        <v>145</v>
      </c>
      <c r="BM148" s="135" t="s">
        <v>548</v>
      </c>
    </row>
    <row r="149" spans="2:65" s="19" customFormat="1">
      <c r="B149" s="20"/>
      <c r="D149" s="137" t="s">
        <v>146</v>
      </c>
      <c r="F149" s="138" t="s">
        <v>547</v>
      </c>
      <c r="I149" s="139"/>
      <c r="L149" s="20"/>
      <c r="M149" s="140"/>
      <c r="T149" s="41"/>
      <c r="AT149" s="7" t="s">
        <v>146</v>
      </c>
      <c r="AU149" s="7" t="s">
        <v>81</v>
      </c>
    </row>
    <row r="150" spans="2:65" s="19" customFormat="1" ht="16.5" customHeight="1">
      <c r="B150" s="123"/>
      <c r="C150" s="124" t="s">
        <v>549</v>
      </c>
      <c r="D150" s="124" t="s">
        <v>140</v>
      </c>
      <c r="E150" s="125" t="s">
        <v>550</v>
      </c>
      <c r="F150" s="126" t="s">
        <v>551</v>
      </c>
      <c r="G150" s="127" t="s">
        <v>533</v>
      </c>
      <c r="H150" s="128">
        <v>94</v>
      </c>
      <c r="I150" s="129"/>
      <c r="J150" s="130">
        <f>ROUND(I150*H150,2)</f>
        <v>0</v>
      </c>
      <c r="K150" s="126"/>
      <c r="L150" s="20"/>
      <c r="M150" s="131"/>
      <c r="N150" s="132" t="s">
        <v>42</v>
      </c>
      <c r="P150" s="133">
        <f>O150*H150</f>
        <v>0</v>
      </c>
      <c r="Q150" s="133">
        <v>0</v>
      </c>
      <c r="R150" s="133">
        <f>Q150*H150</f>
        <v>0</v>
      </c>
      <c r="S150" s="133">
        <v>0</v>
      </c>
      <c r="T150" s="134">
        <f>S150*H150</f>
        <v>0</v>
      </c>
      <c r="AR150" s="135" t="s">
        <v>145</v>
      </c>
      <c r="AT150" s="135" t="s">
        <v>140</v>
      </c>
      <c r="AU150" s="135" t="s">
        <v>81</v>
      </c>
      <c r="AY150" s="7" t="s">
        <v>138</v>
      </c>
      <c r="BE150" s="136">
        <f>IF(N150="základní",J150,0)</f>
        <v>0</v>
      </c>
      <c r="BF150" s="136">
        <f>IF(N150="snížená",J150,0)</f>
        <v>0</v>
      </c>
      <c r="BG150" s="136">
        <f>IF(N150="zákl. přenesená",J150,0)</f>
        <v>0</v>
      </c>
      <c r="BH150" s="136">
        <f>IF(N150="sníž. přenesená",J150,0)</f>
        <v>0</v>
      </c>
      <c r="BI150" s="136">
        <f>IF(N150="nulová",J150,0)</f>
        <v>0</v>
      </c>
      <c r="BJ150" s="7" t="s">
        <v>79</v>
      </c>
      <c r="BK150" s="136">
        <f>ROUND(I150*H150,2)</f>
        <v>0</v>
      </c>
      <c r="BL150" s="7" t="s">
        <v>145</v>
      </c>
      <c r="BM150" s="135" t="s">
        <v>552</v>
      </c>
    </row>
    <row r="151" spans="2:65" s="19" customFormat="1">
      <c r="B151" s="20"/>
      <c r="D151" s="137" t="s">
        <v>146</v>
      </c>
      <c r="F151" s="138" t="s">
        <v>551</v>
      </c>
      <c r="I151" s="139"/>
      <c r="L151" s="20"/>
      <c r="M151" s="140"/>
      <c r="T151" s="41"/>
      <c r="AT151" s="7" t="s">
        <v>146</v>
      </c>
      <c r="AU151" s="7" t="s">
        <v>81</v>
      </c>
    </row>
    <row r="152" spans="2:65" s="19" customFormat="1" ht="16.5" customHeight="1">
      <c r="B152" s="123"/>
      <c r="C152" s="124" t="s">
        <v>268</v>
      </c>
      <c r="D152" s="124" t="s">
        <v>140</v>
      </c>
      <c r="E152" s="125" t="s">
        <v>553</v>
      </c>
      <c r="F152" s="126" t="s">
        <v>554</v>
      </c>
      <c r="G152" s="127" t="s">
        <v>533</v>
      </c>
      <c r="H152" s="128">
        <v>7</v>
      </c>
      <c r="I152" s="129"/>
      <c r="J152" s="130">
        <f>ROUND(I152*H152,2)</f>
        <v>0</v>
      </c>
      <c r="K152" s="126"/>
      <c r="L152" s="20"/>
      <c r="M152" s="131"/>
      <c r="N152" s="132" t="s">
        <v>42</v>
      </c>
      <c r="P152" s="133">
        <f>O152*H152</f>
        <v>0</v>
      </c>
      <c r="Q152" s="133">
        <v>0</v>
      </c>
      <c r="R152" s="133">
        <f>Q152*H152</f>
        <v>0</v>
      </c>
      <c r="S152" s="133">
        <v>0</v>
      </c>
      <c r="T152" s="134">
        <f>S152*H152</f>
        <v>0</v>
      </c>
      <c r="AR152" s="135" t="s">
        <v>145</v>
      </c>
      <c r="AT152" s="135" t="s">
        <v>140</v>
      </c>
      <c r="AU152" s="135" t="s">
        <v>81</v>
      </c>
      <c r="AY152" s="7" t="s">
        <v>138</v>
      </c>
      <c r="BE152" s="136">
        <f>IF(N152="základní",J152,0)</f>
        <v>0</v>
      </c>
      <c r="BF152" s="136">
        <f>IF(N152="snížená",J152,0)</f>
        <v>0</v>
      </c>
      <c r="BG152" s="136">
        <f>IF(N152="zákl. přenesená",J152,0)</f>
        <v>0</v>
      </c>
      <c r="BH152" s="136">
        <f>IF(N152="sníž. přenesená",J152,0)</f>
        <v>0</v>
      </c>
      <c r="BI152" s="136">
        <f>IF(N152="nulová",J152,0)</f>
        <v>0</v>
      </c>
      <c r="BJ152" s="7" t="s">
        <v>79</v>
      </c>
      <c r="BK152" s="136">
        <f>ROUND(I152*H152,2)</f>
        <v>0</v>
      </c>
      <c r="BL152" s="7" t="s">
        <v>145</v>
      </c>
      <c r="BM152" s="135" t="s">
        <v>555</v>
      </c>
    </row>
    <row r="153" spans="2:65" s="19" customFormat="1">
      <c r="B153" s="20"/>
      <c r="D153" s="137" t="s">
        <v>146</v>
      </c>
      <c r="F153" s="138" t="s">
        <v>554</v>
      </c>
      <c r="I153" s="139"/>
      <c r="L153" s="20"/>
      <c r="M153" s="140"/>
      <c r="T153" s="41"/>
      <c r="AT153" s="7" t="s">
        <v>146</v>
      </c>
      <c r="AU153" s="7" t="s">
        <v>81</v>
      </c>
    </row>
    <row r="154" spans="2:65" s="19" customFormat="1" ht="16.5" customHeight="1">
      <c r="B154" s="123"/>
      <c r="C154" s="124" t="s">
        <v>556</v>
      </c>
      <c r="D154" s="124" t="s">
        <v>140</v>
      </c>
      <c r="E154" s="125" t="s">
        <v>557</v>
      </c>
      <c r="F154" s="126" t="s">
        <v>558</v>
      </c>
      <c r="G154" s="127" t="s">
        <v>533</v>
      </c>
      <c r="H154" s="128">
        <v>6</v>
      </c>
      <c r="I154" s="129"/>
      <c r="J154" s="130">
        <f>ROUND(I154*H154,2)</f>
        <v>0</v>
      </c>
      <c r="K154" s="126"/>
      <c r="L154" s="20"/>
      <c r="M154" s="131"/>
      <c r="N154" s="132" t="s">
        <v>42</v>
      </c>
      <c r="P154" s="133">
        <f>O154*H154</f>
        <v>0</v>
      </c>
      <c r="Q154" s="133">
        <v>0</v>
      </c>
      <c r="R154" s="133">
        <f>Q154*H154</f>
        <v>0</v>
      </c>
      <c r="S154" s="133">
        <v>0</v>
      </c>
      <c r="T154" s="134">
        <f>S154*H154</f>
        <v>0</v>
      </c>
      <c r="AR154" s="135" t="s">
        <v>145</v>
      </c>
      <c r="AT154" s="135" t="s">
        <v>140</v>
      </c>
      <c r="AU154" s="135" t="s">
        <v>81</v>
      </c>
      <c r="AY154" s="7" t="s">
        <v>138</v>
      </c>
      <c r="BE154" s="136">
        <f>IF(N154="základní",J154,0)</f>
        <v>0</v>
      </c>
      <c r="BF154" s="136">
        <f>IF(N154="snížená",J154,0)</f>
        <v>0</v>
      </c>
      <c r="BG154" s="136">
        <f>IF(N154="zákl. přenesená",J154,0)</f>
        <v>0</v>
      </c>
      <c r="BH154" s="136">
        <f>IF(N154="sníž. přenesená",J154,0)</f>
        <v>0</v>
      </c>
      <c r="BI154" s="136">
        <f>IF(N154="nulová",J154,0)</f>
        <v>0</v>
      </c>
      <c r="BJ154" s="7" t="s">
        <v>79</v>
      </c>
      <c r="BK154" s="136">
        <f>ROUND(I154*H154,2)</f>
        <v>0</v>
      </c>
      <c r="BL154" s="7" t="s">
        <v>145</v>
      </c>
      <c r="BM154" s="135" t="s">
        <v>559</v>
      </c>
    </row>
    <row r="155" spans="2:65" s="19" customFormat="1">
      <c r="B155" s="20"/>
      <c r="D155" s="137" t="s">
        <v>146</v>
      </c>
      <c r="F155" s="138" t="s">
        <v>558</v>
      </c>
      <c r="I155" s="139"/>
      <c r="L155" s="20"/>
      <c r="M155" s="140"/>
      <c r="T155" s="41"/>
      <c r="AT155" s="7" t="s">
        <v>146</v>
      </c>
      <c r="AU155" s="7" t="s">
        <v>81</v>
      </c>
    </row>
    <row r="156" spans="2:65" s="19" customFormat="1" ht="16.5" customHeight="1">
      <c r="B156" s="123"/>
      <c r="C156" s="124" t="s">
        <v>273</v>
      </c>
      <c r="D156" s="124" t="s">
        <v>140</v>
      </c>
      <c r="E156" s="125" t="s">
        <v>560</v>
      </c>
      <c r="F156" s="126" t="s">
        <v>561</v>
      </c>
      <c r="G156" s="127" t="s">
        <v>533</v>
      </c>
      <c r="H156" s="128">
        <v>111</v>
      </c>
      <c r="I156" s="129"/>
      <c r="J156" s="130">
        <f>ROUND(I156*H156,2)</f>
        <v>0</v>
      </c>
      <c r="K156" s="126"/>
      <c r="L156" s="20"/>
      <c r="M156" s="131"/>
      <c r="N156" s="132" t="s">
        <v>42</v>
      </c>
      <c r="P156" s="133">
        <f>O156*H156</f>
        <v>0</v>
      </c>
      <c r="Q156" s="133">
        <v>0</v>
      </c>
      <c r="R156" s="133">
        <f>Q156*H156</f>
        <v>0</v>
      </c>
      <c r="S156" s="133">
        <v>0</v>
      </c>
      <c r="T156" s="134">
        <f>S156*H156</f>
        <v>0</v>
      </c>
      <c r="AR156" s="135" t="s">
        <v>145</v>
      </c>
      <c r="AT156" s="135" t="s">
        <v>140</v>
      </c>
      <c r="AU156" s="135" t="s">
        <v>81</v>
      </c>
      <c r="AY156" s="7" t="s">
        <v>138</v>
      </c>
      <c r="BE156" s="136">
        <f>IF(N156="základní",J156,0)</f>
        <v>0</v>
      </c>
      <c r="BF156" s="136">
        <f>IF(N156="snížená",J156,0)</f>
        <v>0</v>
      </c>
      <c r="BG156" s="136">
        <f>IF(N156="zákl. přenesená",J156,0)</f>
        <v>0</v>
      </c>
      <c r="BH156" s="136">
        <f>IF(N156="sníž. přenesená",J156,0)</f>
        <v>0</v>
      </c>
      <c r="BI156" s="136">
        <f>IF(N156="nulová",J156,0)</f>
        <v>0</v>
      </c>
      <c r="BJ156" s="7" t="s">
        <v>79</v>
      </c>
      <c r="BK156" s="136">
        <f>ROUND(I156*H156,2)</f>
        <v>0</v>
      </c>
      <c r="BL156" s="7" t="s">
        <v>145</v>
      </c>
      <c r="BM156" s="135" t="s">
        <v>562</v>
      </c>
    </row>
    <row r="157" spans="2:65" s="19" customFormat="1">
      <c r="B157" s="20"/>
      <c r="D157" s="137" t="s">
        <v>146</v>
      </c>
      <c r="F157" s="138" t="s">
        <v>561</v>
      </c>
      <c r="I157" s="139"/>
      <c r="L157" s="20"/>
      <c r="M157" s="140"/>
      <c r="T157" s="41"/>
      <c r="AT157" s="7" t="s">
        <v>146</v>
      </c>
      <c r="AU157" s="7" t="s">
        <v>81</v>
      </c>
    </row>
    <row r="158" spans="2:65" s="19" customFormat="1" ht="16.5" customHeight="1">
      <c r="B158" s="123"/>
      <c r="C158" s="124" t="s">
        <v>563</v>
      </c>
      <c r="D158" s="124" t="s">
        <v>140</v>
      </c>
      <c r="E158" s="125" t="s">
        <v>564</v>
      </c>
      <c r="F158" s="126" t="s">
        <v>565</v>
      </c>
      <c r="G158" s="127" t="s">
        <v>533</v>
      </c>
      <c r="H158" s="128">
        <v>1300</v>
      </c>
      <c r="I158" s="129"/>
      <c r="J158" s="130">
        <f>ROUND(I158*H158,2)</f>
        <v>0</v>
      </c>
      <c r="K158" s="126"/>
      <c r="L158" s="20"/>
      <c r="M158" s="131"/>
      <c r="N158" s="132" t="s">
        <v>42</v>
      </c>
      <c r="P158" s="133">
        <f>O158*H158</f>
        <v>0</v>
      </c>
      <c r="Q158" s="133">
        <v>0</v>
      </c>
      <c r="R158" s="133">
        <f>Q158*H158</f>
        <v>0</v>
      </c>
      <c r="S158" s="133">
        <v>0</v>
      </c>
      <c r="T158" s="134">
        <f>S158*H158</f>
        <v>0</v>
      </c>
      <c r="AR158" s="135" t="s">
        <v>145</v>
      </c>
      <c r="AT158" s="135" t="s">
        <v>140</v>
      </c>
      <c r="AU158" s="135" t="s">
        <v>81</v>
      </c>
      <c r="AY158" s="7" t="s">
        <v>138</v>
      </c>
      <c r="BE158" s="136">
        <f>IF(N158="základní",J158,0)</f>
        <v>0</v>
      </c>
      <c r="BF158" s="136">
        <f>IF(N158="snížená",J158,0)</f>
        <v>0</v>
      </c>
      <c r="BG158" s="136">
        <f>IF(N158="zákl. přenesená",J158,0)</f>
        <v>0</v>
      </c>
      <c r="BH158" s="136">
        <f>IF(N158="sníž. přenesená",J158,0)</f>
        <v>0</v>
      </c>
      <c r="BI158" s="136">
        <f>IF(N158="nulová",J158,0)</f>
        <v>0</v>
      </c>
      <c r="BJ158" s="7" t="s">
        <v>79</v>
      </c>
      <c r="BK158" s="136">
        <f>ROUND(I158*H158,2)</f>
        <v>0</v>
      </c>
      <c r="BL158" s="7" t="s">
        <v>145</v>
      </c>
      <c r="BM158" s="135" t="s">
        <v>566</v>
      </c>
    </row>
    <row r="159" spans="2:65" s="19" customFormat="1">
      <c r="B159" s="20"/>
      <c r="D159" s="137" t="s">
        <v>146</v>
      </c>
      <c r="F159" s="138" t="s">
        <v>565</v>
      </c>
      <c r="I159" s="139"/>
      <c r="L159" s="20"/>
      <c r="M159" s="140"/>
      <c r="T159" s="41"/>
      <c r="AT159" s="7" t="s">
        <v>146</v>
      </c>
      <c r="AU159" s="7" t="s">
        <v>81</v>
      </c>
    </row>
    <row r="160" spans="2:65" s="19" customFormat="1" ht="16.5" customHeight="1">
      <c r="B160" s="123"/>
      <c r="C160" s="124" t="s">
        <v>276</v>
      </c>
      <c r="D160" s="124" t="s">
        <v>140</v>
      </c>
      <c r="E160" s="125" t="s">
        <v>567</v>
      </c>
      <c r="F160" s="126" t="s">
        <v>568</v>
      </c>
      <c r="G160" s="127" t="s">
        <v>225</v>
      </c>
      <c r="H160" s="128">
        <v>78</v>
      </c>
      <c r="I160" s="129"/>
      <c r="J160" s="130">
        <f>ROUND(I160*H160,2)</f>
        <v>0</v>
      </c>
      <c r="K160" s="126"/>
      <c r="L160" s="20"/>
      <c r="M160" s="131"/>
      <c r="N160" s="132" t="s">
        <v>42</v>
      </c>
      <c r="P160" s="133">
        <f>O160*H160</f>
        <v>0</v>
      </c>
      <c r="Q160" s="133">
        <v>0</v>
      </c>
      <c r="R160" s="133">
        <f>Q160*H160</f>
        <v>0</v>
      </c>
      <c r="S160" s="133">
        <v>0</v>
      </c>
      <c r="T160" s="134">
        <f>S160*H160</f>
        <v>0</v>
      </c>
      <c r="AR160" s="135" t="s">
        <v>145</v>
      </c>
      <c r="AT160" s="135" t="s">
        <v>140</v>
      </c>
      <c r="AU160" s="135" t="s">
        <v>81</v>
      </c>
      <c r="AY160" s="7" t="s">
        <v>138</v>
      </c>
      <c r="BE160" s="136">
        <f>IF(N160="základní",J160,0)</f>
        <v>0</v>
      </c>
      <c r="BF160" s="136">
        <f>IF(N160="snížená",J160,0)</f>
        <v>0</v>
      </c>
      <c r="BG160" s="136">
        <f>IF(N160="zákl. přenesená",J160,0)</f>
        <v>0</v>
      </c>
      <c r="BH160" s="136">
        <f>IF(N160="sníž. přenesená",J160,0)</f>
        <v>0</v>
      </c>
      <c r="BI160" s="136">
        <f>IF(N160="nulová",J160,0)</f>
        <v>0</v>
      </c>
      <c r="BJ160" s="7" t="s">
        <v>79</v>
      </c>
      <c r="BK160" s="136">
        <f>ROUND(I160*H160,2)</f>
        <v>0</v>
      </c>
      <c r="BL160" s="7" t="s">
        <v>145</v>
      </c>
      <c r="BM160" s="135" t="s">
        <v>569</v>
      </c>
    </row>
    <row r="161" spans="2:65" s="19" customFormat="1">
      <c r="B161" s="20"/>
      <c r="D161" s="137" t="s">
        <v>146</v>
      </c>
      <c r="F161" s="138" t="s">
        <v>568</v>
      </c>
      <c r="I161" s="139"/>
      <c r="L161" s="20"/>
      <c r="M161" s="140"/>
      <c r="T161" s="41"/>
      <c r="AT161" s="7" t="s">
        <v>146</v>
      </c>
      <c r="AU161" s="7" t="s">
        <v>81</v>
      </c>
    </row>
    <row r="162" spans="2:65" s="19" customFormat="1" ht="16.5" customHeight="1">
      <c r="B162" s="123"/>
      <c r="C162" s="124" t="s">
        <v>570</v>
      </c>
      <c r="D162" s="124" t="s">
        <v>140</v>
      </c>
      <c r="E162" s="125" t="s">
        <v>571</v>
      </c>
      <c r="F162" s="126" t="s">
        <v>572</v>
      </c>
      <c r="G162" s="127" t="s">
        <v>533</v>
      </c>
      <c r="H162" s="128">
        <v>6</v>
      </c>
      <c r="I162" s="129"/>
      <c r="J162" s="130">
        <f>ROUND(I162*H162,2)</f>
        <v>0</v>
      </c>
      <c r="K162" s="126"/>
      <c r="L162" s="20"/>
      <c r="M162" s="131"/>
      <c r="N162" s="132" t="s">
        <v>42</v>
      </c>
      <c r="P162" s="133">
        <f>O162*H162</f>
        <v>0</v>
      </c>
      <c r="Q162" s="133">
        <v>0</v>
      </c>
      <c r="R162" s="133">
        <f>Q162*H162</f>
        <v>0</v>
      </c>
      <c r="S162" s="133">
        <v>0</v>
      </c>
      <c r="T162" s="134">
        <f>S162*H162</f>
        <v>0</v>
      </c>
      <c r="AR162" s="135" t="s">
        <v>145</v>
      </c>
      <c r="AT162" s="135" t="s">
        <v>140</v>
      </c>
      <c r="AU162" s="135" t="s">
        <v>81</v>
      </c>
      <c r="AY162" s="7" t="s">
        <v>138</v>
      </c>
      <c r="BE162" s="136">
        <f>IF(N162="základní",J162,0)</f>
        <v>0</v>
      </c>
      <c r="BF162" s="136">
        <f>IF(N162="snížená",J162,0)</f>
        <v>0</v>
      </c>
      <c r="BG162" s="136">
        <f>IF(N162="zákl. přenesená",J162,0)</f>
        <v>0</v>
      </c>
      <c r="BH162" s="136">
        <f>IF(N162="sníž. přenesená",J162,0)</f>
        <v>0</v>
      </c>
      <c r="BI162" s="136">
        <f>IF(N162="nulová",J162,0)</f>
        <v>0</v>
      </c>
      <c r="BJ162" s="7" t="s">
        <v>79</v>
      </c>
      <c r="BK162" s="136">
        <f>ROUND(I162*H162,2)</f>
        <v>0</v>
      </c>
      <c r="BL162" s="7" t="s">
        <v>145</v>
      </c>
      <c r="BM162" s="135" t="s">
        <v>573</v>
      </c>
    </row>
    <row r="163" spans="2:65" s="19" customFormat="1">
      <c r="B163" s="20"/>
      <c r="D163" s="137" t="s">
        <v>146</v>
      </c>
      <c r="F163" s="138" t="s">
        <v>572</v>
      </c>
      <c r="I163" s="139"/>
      <c r="L163" s="20"/>
      <c r="M163" s="140"/>
      <c r="T163" s="41"/>
      <c r="AT163" s="7" t="s">
        <v>146</v>
      </c>
      <c r="AU163" s="7" t="s">
        <v>81</v>
      </c>
    </row>
    <row r="164" spans="2:65" s="19" customFormat="1" ht="16.5" customHeight="1">
      <c r="B164" s="123"/>
      <c r="C164" s="124" t="s">
        <v>281</v>
      </c>
      <c r="D164" s="124" t="s">
        <v>140</v>
      </c>
      <c r="E164" s="125" t="s">
        <v>574</v>
      </c>
      <c r="F164" s="126" t="s">
        <v>575</v>
      </c>
      <c r="G164" s="127" t="s">
        <v>533</v>
      </c>
      <c r="H164" s="128">
        <v>6</v>
      </c>
      <c r="I164" s="129"/>
      <c r="J164" s="130">
        <f>ROUND(I164*H164,2)</f>
        <v>0</v>
      </c>
      <c r="K164" s="126"/>
      <c r="L164" s="20"/>
      <c r="M164" s="131"/>
      <c r="N164" s="132" t="s">
        <v>42</v>
      </c>
      <c r="P164" s="133">
        <f>O164*H164</f>
        <v>0</v>
      </c>
      <c r="Q164" s="133">
        <v>0</v>
      </c>
      <c r="R164" s="133">
        <f>Q164*H164</f>
        <v>0</v>
      </c>
      <c r="S164" s="133">
        <v>0</v>
      </c>
      <c r="T164" s="134">
        <f>S164*H164</f>
        <v>0</v>
      </c>
      <c r="AR164" s="135" t="s">
        <v>145</v>
      </c>
      <c r="AT164" s="135" t="s">
        <v>140</v>
      </c>
      <c r="AU164" s="135" t="s">
        <v>81</v>
      </c>
      <c r="AY164" s="7" t="s">
        <v>138</v>
      </c>
      <c r="BE164" s="136">
        <f>IF(N164="základní",J164,0)</f>
        <v>0</v>
      </c>
      <c r="BF164" s="136">
        <f>IF(N164="snížená",J164,0)</f>
        <v>0</v>
      </c>
      <c r="BG164" s="136">
        <f>IF(N164="zákl. přenesená",J164,0)</f>
        <v>0</v>
      </c>
      <c r="BH164" s="136">
        <f>IF(N164="sníž. přenesená",J164,0)</f>
        <v>0</v>
      </c>
      <c r="BI164" s="136">
        <f>IF(N164="nulová",J164,0)</f>
        <v>0</v>
      </c>
      <c r="BJ164" s="7" t="s">
        <v>79</v>
      </c>
      <c r="BK164" s="136">
        <f>ROUND(I164*H164,2)</f>
        <v>0</v>
      </c>
      <c r="BL164" s="7" t="s">
        <v>145</v>
      </c>
      <c r="BM164" s="135" t="s">
        <v>576</v>
      </c>
    </row>
    <row r="165" spans="2:65" s="19" customFormat="1">
      <c r="B165" s="20"/>
      <c r="D165" s="137" t="s">
        <v>146</v>
      </c>
      <c r="F165" s="138" t="s">
        <v>575</v>
      </c>
      <c r="I165" s="139"/>
      <c r="L165" s="20"/>
      <c r="M165" s="140"/>
      <c r="T165" s="41"/>
      <c r="AT165" s="7" t="s">
        <v>146</v>
      </c>
      <c r="AU165" s="7" t="s">
        <v>81</v>
      </c>
    </row>
    <row r="166" spans="2:65" s="19" customFormat="1" ht="16.5" customHeight="1">
      <c r="B166" s="123"/>
      <c r="C166" s="124" t="s">
        <v>577</v>
      </c>
      <c r="D166" s="124" t="s">
        <v>140</v>
      </c>
      <c r="E166" s="125" t="s">
        <v>578</v>
      </c>
      <c r="F166" s="126" t="s">
        <v>579</v>
      </c>
      <c r="G166" s="127" t="s">
        <v>533</v>
      </c>
      <c r="H166" s="128">
        <v>6</v>
      </c>
      <c r="I166" s="129"/>
      <c r="J166" s="130">
        <f>ROUND(I166*H166,2)</f>
        <v>0</v>
      </c>
      <c r="K166" s="126"/>
      <c r="L166" s="20"/>
      <c r="M166" s="131"/>
      <c r="N166" s="132" t="s">
        <v>42</v>
      </c>
      <c r="P166" s="133">
        <f>O166*H166</f>
        <v>0</v>
      </c>
      <c r="Q166" s="133">
        <v>0</v>
      </c>
      <c r="R166" s="133">
        <f>Q166*H166</f>
        <v>0</v>
      </c>
      <c r="S166" s="133">
        <v>0</v>
      </c>
      <c r="T166" s="134">
        <f>S166*H166</f>
        <v>0</v>
      </c>
      <c r="AR166" s="135" t="s">
        <v>145</v>
      </c>
      <c r="AT166" s="135" t="s">
        <v>140</v>
      </c>
      <c r="AU166" s="135" t="s">
        <v>81</v>
      </c>
      <c r="AY166" s="7" t="s">
        <v>138</v>
      </c>
      <c r="BE166" s="136">
        <f>IF(N166="základní",J166,0)</f>
        <v>0</v>
      </c>
      <c r="BF166" s="136">
        <f>IF(N166="snížená",J166,0)</f>
        <v>0</v>
      </c>
      <c r="BG166" s="136">
        <f>IF(N166="zákl. přenesená",J166,0)</f>
        <v>0</v>
      </c>
      <c r="BH166" s="136">
        <f>IF(N166="sníž. přenesená",J166,0)</f>
        <v>0</v>
      </c>
      <c r="BI166" s="136">
        <f>IF(N166="nulová",J166,0)</f>
        <v>0</v>
      </c>
      <c r="BJ166" s="7" t="s">
        <v>79</v>
      </c>
      <c r="BK166" s="136">
        <f>ROUND(I166*H166,2)</f>
        <v>0</v>
      </c>
      <c r="BL166" s="7" t="s">
        <v>145</v>
      </c>
      <c r="BM166" s="135" t="s">
        <v>580</v>
      </c>
    </row>
    <row r="167" spans="2:65" s="19" customFormat="1">
      <c r="B167" s="20"/>
      <c r="D167" s="137" t="s">
        <v>146</v>
      </c>
      <c r="F167" s="138" t="s">
        <v>579</v>
      </c>
      <c r="I167" s="139"/>
      <c r="L167" s="20"/>
      <c r="M167" s="140"/>
      <c r="T167" s="41"/>
      <c r="AT167" s="7" t="s">
        <v>146</v>
      </c>
      <c r="AU167" s="7" t="s">
        <v>81</v>
      </c>
    </row>
    <row r="168" spans="2:65" s="19" customFormat="1" ht="16.5" customHeight="1">
      <c r="B168" s="123"/>
      <c r="C168" s="124" t="s">
        <v>284</v>
      </c>
      <c r="D168" s="124" t="s">
        <v>140</v>
      </c>
      <c r="E168" s="125" t="s">
        <v>581</v>
      </c>
      <c r="F168" s="126" t="s">
        <v>582</v>
      </c>
      <c r="G168" s="127" t="s">
        <v>533</v>
      </c>
      <c r="H168" s="128">
        <v>7</v>
      </c>
      <c r="I168" s="129"/>
      <c r="J168" s="130">
        <f>ROUND(I168*H168,2)</f>
        <v>0</v>
      </c>
      <c r="K168" s="126"/>
      <c r="L168" s="20"/>
      <c r="M168" s="131"/>
      <c r="N168" s="132" t="s">
        <v>42</v>
      </c>
      <c r="P168" s="133">
        <f>O168*H168</f>
        <v>0</v>
      </c>
      <c r="Q168" s="133">
        <v>0</v>
      </c>
      <c r="R168" s="133">
        <f>Q168*H168</f>
        <v>0</v>
      </c>
      <c r="S168" s="133">
        <v>0</v>
      </c>
      <c r="T168" s="134">
        <f>S168*H168</f>
        <v>0</v>
      </c>
      <c r="AR168" s="135" t="s">
        <v>145</v>
      </c>
      <c r="AT168" s="135" t="s">
        <v>140</v>
      </c>
      <c r="AU168" s="135" t="s">
        <v>81</v>
      </c>
      <c r="AY168" s="7" t="s">
        <v>138</v>
      </c>
      <c r="BE168" s="136">
        <f>IF(N168="základní",J168,0)</f>
        <v>0</v>
      </c>
      <c r="BF168" s="136">
        <f>IF(N168="snížená",J168,0)</f>
        <v>0</v>
      </c>
      <c r="BG168" s="136">
        <f>IF(N168="zákl. přenesená",J168,0)</f>
        <v>0</v>
      </c>
      <c r="BH168" s="136">
        <f>IF(N168="sníž. přenesená",J168,0)</f>
        <v>0</v>
      </c>
      <c r="BI168" s="136">
        <f>IF(N168="nulová",J168,0)</f>
        <v>0</v>
      </c>
      <c r="BJ168" s="7" t="s">
        <v>79</v>
      </c>
      <c r="BK168" s="136">
        <f>ROUND(I168*H168,2)</f>
        <v>0</v>
      </c>
      <c r="BL168" s="7" t="s">
        <v>145</v>
      </c>
      <c r="BM168" s="135" t="s">
        <v>583</v>
      </c>
    </row>
    <row r="169" spans="2:65" s="19" customFormat="1">
      <c r="B169" s="20"/>
      <c r="D169" s="137" t="s">
        <v>146</v>
      </c>
      <c r="F169" s="138" t="s">
        <v>582</v>
      </c>
      <c r="I169" s="139"/>
      <c r="L169" s="20"/>
      <c r="M169" s="140"/>
      <c r="T169" s="41"/>
      <c r="AT169" s="7" t="s">
        <v>146</v>
      </c>
      <c r="AU169" s="7" t="s">
        <v>81</v>
      </c>
    </row>
    <row r="170" spans="2:65" s="19" customFormat="1" ht="16.5" customHeight="1">
      <c r="B170" s="123"/>
      <c r="C170" s="124" t="s">
        <v>584</v>
      </c>
      <c r="D170" s="124" t="s">
        <v>140</v>
      </c>
      <c r="E170" s="125" t="s">
        <v>585</v>
      </c>
      <c r="F170" s="126" t="s">
        <v>586</v>
      </c>
      <c r="G170" s="127" t="s">
        <v>533</v>
      </c>
      <c r="H170" s="128">
        <v>338</v>
      </c>
      <c r="I170" s="129"/>
      <c r="J170" s="130">
        <f>ROUND(I170*H170,2)</f>
        <v>0</v>
      </c>
      <c r="K170" s="126"/>
      <c r="L170" s="20"/>
      <c r="M170" s="131"/>
      <c r="N170" s="132" t="s">
        <v>42</v>
      </c>
      <c r="P170" s="133">
        <f>O170*H170</f>
        <v>0</v>
      </c>
      <c r="Q170" s="133">
        <v>0</v>
      </c>
      <c r="R170" s="133">
        <f>Q170*H170</f>
        <v>0</v>
      </c>
      <c r="S170" s="133">
        <v>0</v>
      </c>
      <c r="T170" s="134">
        <f>S170*H170</f>
        <v>0</v>
      </c>
      <c r="AR170" s="135" t="s">
        <v>145</v>
      </c>
      <c r="AT170" s="135" t="s">
        <v>140</v>
      </c>
      <c r="AU170" s="135" t="s">
        <v>81</v>
      </c>
      <c r="AY170" s="7" t="s">
        <v>138</v>
      </c>
      <c r="BE170" s="136">
        <f>IF(N170="základní",J170,0)</f>
        <v>0</v>
      </c>
      <c r="BF170" s="136">
        <f>IF(N170="snížená",J170,0)</f>
        <v>0</v>
      </c>
      <c r="BG170" s="136">
        <f>IF(N170="zákl. přenesená",J170,0)</f>
        <v>0</v>
      </c>
      <c r="BH170" s="136">
        <f>IF(N170="sníž. přenesená",J170,0)</f>
        <v>0</v>
      </c>
      <c r="BI170" s="136">
        <f>IF(N170="nulová",J170,0)</f>
        <v>0</v>
      </c>
      <c r="BJ170" s="7" t="s">
        <v>79</v>
      </c>
      <c r="BK170" s="136">
        <f>ROUND(I170*H170,2)</f>
        <v>0</v>
      </c>
      <c r="BL170" s="7" t="s">
        <v>145</v>
      </c>
      <c r="BM170" s="135" t="s">
        <v>587</v>
      </c>
    </row>
    <row r="171" spans="2:65" s="19" customFormat="1">
      <c r="B171" s="20"/>
      <c r="D171" s="137" t="s">
        <v>146</v>
      </c>
      <c r="F171" s="138" t="s">
        <v>586</v>
      </c>
      <c r="I171" s="139"/>
      <c r="L171" s="20"/>
      <c r="M171" s="140"/>
      <c r="T171" s="41"/>
      <c r="AT171" s="7" t="s">
        <v>146</v>
      </c>
      <c r="AU171" s="7" t="s">
        <v>81</v>
      </c>
    </row>
    <row r="172" spans="2:65" s="19" customFormat="1" ht="16.5" customHeight="1">
      <c r="B172" s="123"/>
      <c r="C172" s="124" t="s">
        <v>292</v>
      </c>
      <c r="D172" s="124" t="s">
        <v>140</v>
      </c>
      <c r="E172" s="125" t="s">
        <v>588</v>
      </c>
      <c r="F172" s="126" t="s">
        <v>589</v>
      </c>
      <c r="G172" s="127" t="s">
        <v>225</v>
      </c>
      <c r="H172" s="128">
        <v>97</v>
      </c>
      <c r="I172" s="129"/>
      <c r="J172" s="130">
        <f>ROUND(I172*H172,2)</f>
        <v>0</v>
      </c>
      <c r="K172" s="126"/>
      <c r="L172" s="20"/>
      <c r="M172" s="131"/>
      <c r="N172" s="132" t="s">
        <v>42</v>
      </c>
      <c r="P172" s="133">
        <f>O172*H172</f>
        <v>0</v>
      </c>
      <c r="Q172" s="133">
        <v>0</v>
      </c>
      <c r="R172" s="133">
        <f>Q172*H172</f>
        <v>0</v>
      </c>
      <c r="S172" s="133">
        <v>0</v>
      </c>
      <c r="T172" s="134">
        <f>S172*H172</f>
        <v>0</v>
      </c>
      <c r="AR172" s="135" t="s">
        <v>145</v>
      </c>
      <c r="AT172" s="135" t="s">
        <v>140</v>
      </c>
      <c r="AU172" s="135" t="s">
        <v>81</v>
      </c>
      <c r="AY172" s="7" t="s">
        <v>138</v>
      </c>
      <c r="BE172" s="136">
        <f>IF(N172="základní",J172,0)</f>
        <v>0</v>
      </c>
      <c r="BF172" s="136">
        <f>IF(N172="snížená",J172,0)</f>
        <v>0</v>
      </c>
      <c r="BG172" s="136">
        <f>IF(N172="zákl. přenesená",J172,0)</f>
        <v>0</v>
      </c>
      <c r="BH172" s="136">
        <f>IF(N172="sníž. přenesená",J172,0)</f>
        <v>0</v>
      </c>
      <c r="BI172" s="136">
        <f>IF(N172="nulová",J172,0)</f>
        <v>0</v>
      </c>
      <c r="BJ172" s="7" t="s">
        <v>79</v>
      </c>
      <c r="BK172" s="136">
        <f>ROUND(I172*H172,2)</f>
        <v>0</v>
      </c>
      <c r="BL172" s="7" t="s">
        <v>145</v>
      </c>
      <c r="BM172" s="135" t="s">
        <v>590</v>
      </c>
    </row>
    <row r="173" spans="2:65" s="19" customFormat="1">
      <c r="B173" s="20"/>
      <c r="D173" s="137" t="s">
        <v>146</v>
      </c>
      <c r="F173" s="138" t="s">
        <v>589</v>
      </c>
      <c r="I173" s="139"/>
      <c r="L173" s="20"/>
      <c r="M173" s="140"/>
      <c r="T173" s="41"/>
      <c r="AT173" s="7" t="s">
        <v>146</v>
      </c>
      <c r="AU173" s="7" t="s">
        <v>81</v>
      </c>
    </row>
    <row r="174" spans="2:65" s="19" customFormat="1" ht="16.5" customHeight="1">
      <c r="B174" s="123"/>
      <c r="C174" s="124" t="s">
        <v>591</v>
      </c>
      <c r="D174" s="124" t="s">
        <v>140</v>
      </c>
      <c r="E174" s="125" t="s">
        <v>592</v>
      </c>
      <c r="F174" s="126" t="s">
        <v>593</v>
      </c>
      <c r="G174" s="127" t="s">
        <v>225</v>
      </c>
      <c r="H174" s="128">
        <v>4</v>
      </c>
      <c r="I174" s="129"/>
      <c r="J174" s="130">
        <f>ROUND(I174*H174,2)</f>
        <v>0</v>
      </c>
      <c r="K174" s="126"/>
      <c r="L174" s="20"/>
      <c r="M174" s="131"/>
      <c r="N174" s="132" t="s">
        <v>42</v>
      </c>
      <c r="P174" s="133">
        <f>O174*H174</f>
        <v>0</v>
      </c>
      <c r="Q174" s="133">
        <v>0</v>
      </c>
      <c r="R174" s="133">
        <f>Q174*H174</f>
        <v>0</v>
      </c>
      <c r="S174" s="133">
        <v>0</v>
      </c>
      <c r="T174" s="134">
        <f>S174*H174</f>
        <v>0</v>
      </c>
      <c r="AR174" s="135" t="s">
        <v>145</v>
      </c>
      <c r="AT174" s="135" t="s">
        <v>140</v>
      </c>
      <c r="AU174" s="135" t="s">
        <v>81</v>
      </c>
      <c r="AY174" s="7" t="s">
        <v>138</v>
      </c>
      <c r="BE174" s="136">
        <f>IF(N174="základní",J174,0)</f>
        <v>0</v>
      </c>
      <c r="BF174" s="136">
        <f>IF(N174="snížená",J174,0)</f>
        <v>0</v>
      </c>
      <c r="BG174" s="136">
        <f>IF(N174="zákl. přenesená",J174,0)</f>
        <v>0</v>
      </c>
      <c r="BH174" s="136">
        <f>IF(N174="sníž. přenesená",J174,0)</f>
        <v>0</v>
      </c>
      <c r="BI174" s="136">
        <f>IF(N174="nulová",J174,0)</f>
        <v>0</v>
      </c>
      <c r="BJ174" s="7" t="s">
        <v>79</v>
      </c>
      <c r="BK174" s="136">
        <f>ROUND(I174*H174,2)</f>
        <v>0</v>
      </c>
      <c r="BL174" s="7" t="s">
        <v>145</v>
      </c>
      <c r="BM174" s="135" t="s">
        <v>594</v>
      </c>
    </row>
    <row r="175" spans="2:65" s="19" customFormat="1">
      <c r="B175" s="20"/>
      <c r="D175" s="137" t="s">
        <v>146</v>
      </c>
      <c r="F175" s="138" t="s">
        <v>593</v>
      </c>
      <c r="I175" s="139"/>
      <c r="L175" s="20"/>
      <c r="M175" s="140"/>
      <c r="T175" s="41"/>
      <c r="AT175" s="7" t="s">
        <v>146</v>
      </c>
      <c r="AU175" s="7" t="s">
        <v>81</v>
      </c>
    </row>
    <row r="176" spans="2:65" s="19" customFormat="1" ht="16.5" customHeight="1">
      <c r="B176" s="123"/>
      <c r="C176" s="124" t="s">
        <v>384</v>
      </c>
      <c r="D176" s="124" t="s">
        <v>140</v>
      </c>
      <c r="E176" s="125" t="s">
        <v>595</v>
      </c>
      <c r="F176" s="126" t="s">
        <v>596</v>
      </c>
      <c r="G176" s="127" t="s">
        <v>143</v>
      </c>
      <c r="H176" s="128">
        <v>9</v>
      </c>
      <c r="I176" s="129"/>
      <c r="J176" s="130">
        <f>ROUND(I176*H176,2)</f>
        <v>0</v>
      </c>
      <c r="K176" s="126"/>
      <c r="L176" s="20"/>
      <c r="M176" s="131"/>
      <c r="N176" s="132" t="s">
        <v>42</v>
      </c>
      <c r="P176" s="133">
        <f>O176*H176</f>
        <v>0</v>
      </c>
      <c r="Q176" s="133">
        <v>0</v>
      </c>
      <c r="R176" s="133">
        <f>Q176*H176</f>
        <v>0</v>
      </c>
      <c r="S176" s="133">
        <v>0</v>
      </c>
      <c r="T176" s="134">
        <f>S176*H176</f>
        <v>0</v>
      </c>
      <c r="AR176" s="135" t="s">
        <v>145</v>
      </c>
      <c r="AT176" s="135" t="s">
        <v>140</v>
      </c>
      <c r="AU176" s="135" t="s">
        <v>81</v>
      </c>
      <c r="AY176" s="7" t="s">
        <v>138</v>
      </c>
      <c r="BE176" s="136">
        <f>IF(N176="základní",J176,0)</f>
        <v>0</v>
      </c>
      <c r="BF176" s="136">
        <f>IF(N176="snížená",J176,0)</f>
        <v>0</v>
      </c>
      <c r="BG176" s="136">
        <f>IF(N176="zákl. přenesená",J176,0)</f>
        <v>0</v>
      </c>
      <c r="BH176" s="136">
        <f>IF(N176="sníž. přenesená",J176,0)</f>
        <v>0</v>
      </c>
      <c r="BI176" s="136">
        <f>IF(N176="nulová",J176,0)</f>
        <v>0</v>
      </c>
      <c r="BJ176" s="7" t="s">
        <v>79</v>
      </c>
      <c r="BK176" s="136">
        <f>ROUND(I176*H176,2)</f>
        <v>0</v>
      </c>
      <c r="BL176" s="7" t="s">
        <v>145</v>
      </c>
      <c r="BM176" s="135" t="s">
        <v>597</v>
      </c>
    </row>
    <row r="177" spans="1:65" s="19" customFormat="1">
      <c r="B177" s="20"/>
      <c r="D177" s="137" t="s">
        <v>146</v>
      </c>
      <c r="F177" s="138" t="s">
        <v>596</v>
      </c>
      <c r="I177" s="139"/>
      <c r="L177" s="20"/>
      <c r="M177" s="140"/>
      <c r="T177" s="41"/>
      <c r="AT177" s="7" t="s">
        <v>146</v>
      </c>
      <c r="AU177" s="7" t="s">
        <v>81</v>
      </c>
    </row>
    <row r="178" spans="1:65" s="19" customFormat="1" ht="16.5" customHeight="1">
      <c r="B178" s="123"/>
      <c r="C178" s="124" t="s">
        <v>598</v>
      </c>
      <c r="D178" s="124" t="s">
        <v>140</v>
      </c>
      <c r="E178" s="125" t="s">
        <v>599</v>
      </c>
      <c r="F178" s="126" t="s">
        <v>600</v>
      </c>
      <c r="G178" s="127" t="s">
        <v>533</v>
      </c>
      <c r="H178" s="128">
        <v>13</v>
      </c>
      <c r="I178" s="129"/>
      <c r="J178" s="130">
        <f>ROUND(I178*H178,2)</f>
        <v>0</v>
      </c>
      <c r="K178" s="126"/>
      <c r="L178" s="20"/>
      <c r="M178" s="131"/>
      <c r="N178" s="132" t="s">
        <v>42</v>
      </c>
      <c r="P178" s="133">
        <f>O178*H178</f>
        <v>0</v>
      </c>
      <c r="Q178" s="133">
        <v>0</v>
      </c>
      <c r="R178" s="133">
        <f>Q178*H178</f>
        <v>0</v>
      </c>
      <c r="S178" s="133">
        <v>0</v>
      </c>
      <c r="T178" s="134">
        <f>S178*H178</f>
        <v>0</v>
      </c>
      <c r="AR178" s="135" t="s">
        <v>145</v>
      </c>
      <c r="AT178" s="135" t="s">
        <v>140</v>
      </c>
      <c r="AU178" s="135" t="s">
        <v>81</v>
      </c>
      <c r="AY178" s="7" t="s">
        <v>138</v>
      </c>
      <c r="BE178" s="136">
        <f>IF(N178="základní",J178,0)</f>
        <v>0</v>
      </c>
      <c r="BF178" s="136">
        <f>IF(N178="snížená",J178,0)</f>
        <v>0</v>
      </c>
      <c r="BG178" s="136">
        <f>IF(N178="zákl. přenesená",J178,0)</f>
        <v>0</v>
      </c>
      <c r="BH178" s="136">
        <f>IF(N178="sníž. přenesená",J178,0)</f>
        <v>0</v>
      </c>
      <c r="BI178" s="136">
        <f>IF(N178="nulová",J178,0)</f>
        <v>0</v>
      </c>
      <c r="BJ178" s="7" t="s">
        <v>79</v>
      </c>
      <c r="BK178" s="136">
        <f>ROUND(I178*H178,2)</f>
        <v>0</v>
      </c>
      <c r="BL178" s="7" t="s">
        <v>145</v>
      </c>
      <c r="BM178" s="135" t="s">
        <v>601</v>
      </c>
    </row>
    <row r="179" spans="1:65" s="19" customFormat="1">
      <c r="B179" s="20"/>
      <c r="D179" s="137" t="s">
        <v>146</v>
      </c>
      <c r="F179" s="138" t="s">
        <v>600</v>
      </c>
      <c r="I179" s="139"/>
      <c r="L179" s="20"/>
      <c r="M179" s="140"/>
      <c r="T179" s="41"/>
      <c r="AT179" s="7" t="s">
        <v>146</v>
      </c>
      <c r="AU179" s="7" t="s">
        <v>81</v>
      </c>
    </row>
    <row r="180" spans="1:65" s="19" customFormat="1" ht="16.5" customHeight="1">
      <c r="B180" s="123"/>
      <c r="C180" s="124" t="s">
        <v>519</v>
      </c>
      <c r="D180" s="124" t="s">
        <v>140</v>
      </c>
      <c r="E180" s="125" t="s">
        <v>602</v>
      </c>
      <c r="F180" s="126" t="s">
        <v>603</v>
      </c>
      <c r="G180" s="127" t="s">
        <v>225</v>
      </c>
      <c r="H180" s="128">
        <v>91</v>
      </c>
      <c r="I180" s="129"/>
      <c r="J180" s="130">
        <f>ROUND(I180*H180,2)</f>
        <v>0</v>
      </c>
      <c r="K180" s="126"/>
      <c r="L180" s="20"/>
      <c r="M180" s="131"/>
      <c r="N180" s="132" t="s">
        <v>42</v>
      </c>
      <c r="P180" s="133">
        <f>O180*H180</f>
        <v>0</v>
      </c>
      <c r="Q180" s="133">
        <v>0</v>
      </c>
      <c r="R180" s="133">
        <f>Q180*H180</f>
        <v>0</v>
      </c>
      <c r="S180" s="133">
        <v>0</v>
      </c>
      <c r="T180" s="134">
        <f>S180*H180</f>
        <v>0</v>
      </c>
      <c r="AR180" s="135" t="s">
        <v>145</v>
      </c>
      <c r="AT180" s="135" t="s">
        <v>140</v>
      </c>
      <c r="AU180" s="135" t="s">
        <v>81</v>
      </c>
      <c r="AY180" s="7" t="s">
        <v>138</v>
      </c>
      <c r="BE180" s="136">
        <f>IF(N180="základní",J180,0)</f>
        <v>0</v>
      </c>
      <c r="BF180" s="136">
        <f>IF(N180="snížená",J180,0)</f>
        <v>0</v>
      </c>
      <c r="BG180" s="136">
        <f>IF(N180="zákl. přenesená",J180,0)</f>
        <v>0</v>
      </c>
      <c r="BH180" s="136">
        <f>IF(N180="sníž. přenesená",J180,0)</f>
        <v>0</v>
      </c>
      <c r="BI180" s="136">
        <f>IF(N180="nulová",J180,0)</f>
        <v>0</v>
      </c>
      <c r="BJ180" s="7" t="s">
        <v>79</v>
      </c>
      <c r="BK180" s="136">
        <f>ROUND(I180*H180,2)</f>
        <v>0</v>
      </c>
      <c r="BL180" s="7" t="s">
        <v>145</v>
      </c>
      <c r="BM180" s="135" t="s">
        <v>604</v>
      </c>
    </row>
    <row r="181" spans="1:65" s="19" customFormat="1">
      <c r="B181" s="20"/>
      <c r="D181" s="137" t="s">
        <v>146</v>
      </c>
      <c r="F181" s="138" t="s">
        <v>603</v>
      </c>
      <c r="I181" s="139"/>
      <c r="L181" s="20"/>
      <c r="M181" s="140"/>
      <c r="T181" s="41"/>
      <c r="AT181" s="7" t="s">
        <v>146</v>
      </c>
      <c r="AU181" s="7" t="s">
        <v>81</v>
      </c>
    </row>
    <row r="182" spans="1:65" s="19" customFormat="1" ht="16.5" customHeight="1">
      <c r="B182" s="123"/>
      <c r="C182" s="124" t="s">
        <v>605</v>
      </c>
      <c r="D182" s="124" t="s">
        <v>140</v>
      </c>
      <c r="E182" s="125" t="s">
        <v>606</v>
      </c>
      <c r="F182" s="126" t="s">
        <v>607</v>
      </c>
      <c r="G182" s="127" t="s">
        <v>225</v>
      </c>
      <c r="H182" s="128">
        <v>78</v>
      </c>
      <c r="I182" s="129"/>
      <c r="J182" s="130">
        <f>ROUND(I182*H182,2)</f>
        <v>0</v>
      </c>
      <c r="K182" s="126"/>
      <c r="L182" s="20"/>
      <c r="M182" s="131"/>
      <c r="N182" s="132" t="s">
        <v>42</v>
      </c>
      <c r="P182" s="133">
        <f>O182*H182</f>
        <v>0</v>
      </c>
      <c r="Q182" s="133">
        <v>0</v>
      </c>
      <c r="R182" s="133">
        <f>Q182*H182</f>
        <v>0</v>
      </c>
      <c r="S182" s="133">
        <v>0</v>
      </c>
      <c r="T182" s="134">
        <f>S182*H182</f>
        <v>0</v>
      </c>
      <c r="AR182" s="135" t="s">
        <v>145</v>
      </c>
      <c r="AT182" s="135" t="s">
        <v>140</v>
      </c>
      <c r="AU182" s="135" t="s">
        <v>81</v>
      </c>
      <c r="AY182" s="7" t="s">
        <v>138</v>
      </c>
      <c r="BE182" s="136">
        <f>IF(N182="základní",J182,0)</f>
        <v>0</v>
      </c>
      <c r="BF182" s="136">
        <f>IF(N182="snížená",J182,0)</f>
        <v>0</v>
      </c>
      <c r="BG182" s="136">
        <f>IF(N182="zákl. přenesená",J182,0)</f>
        <v>0</v>
      </c>
      <c r="BH182" s="136">
        <f>IF(N182="sníž. přenesená",J182,0)</f>
        <v>0</v>
      </c>
      <c r="BI182" s="136">
        <f>IF(N182="nulová",J182,0)</f>
        <v>0</v>
      </c>
      <c r="BJ182" s="7" t="s">
        <v>79</v>
      </c>
      <c r="BK182" s="136">
        <f>ROUND(I182*H182,2)</f>
        <v>0</v>
      </c>
      <c r="BL182" s="7" t="s">
        <v>145</v>
      </c>
      <c r="BM182" s="135" t="s">
        <v>608</v>
      </c>
    </row>
    <row r="183" spans="1:65" s="19" customFormat="1">
      <c r="B183" s="20"/>
      <c r="D183" s="137" t="s">
        <v>146</v>
      </c>
      <c r="F183" s="138" t="s">
        <v>607</v>
      </c>
      <c r="I183" s="139"/>
      <c r="L183" s="20"/>
      <c r="M183" s="140"/>
      <c r="T183" s="41"/>
      <c r="AT183" s="7" t="s">
        <v>146</v>
      </c>
      <c r="AU183" s="7" t="s">
        <v>81</v>
      </c>
    </row>
    <row r="184" spans="1:65" s="19" customFormat="1" ht="16.5" customHeight="1">
      <c r="B184" s="123"/>
      <c r="C184" s="124" t="s">
        <v>523</v>
      </c>
      <c r="D184" s="124" t="s">
        <v>140</v>
      </c>
      <c r="E184" s="125" t="s">
        <v>609</v>
      </c>
      <c r="F184" s="126" t="s">
        <v>493</v>
      </c>
      <c r="G184" s="127" t="s">
        <v>176</v>
      </c>
      <c r="H184" s="128">
        <v>59</v>
      </c>
      <c r="I184" s="129"/>
      <c r="J184" s="130">
        <f>ROUND(I184*H184,2)</f>
        <v>0</v>
      </c>
      <c r="K184" s="126"/>
      <c r="L184" s="20"/>
      <c r="M184" s="131"/>
      <c r="N184" s="132" t="s">
        <v>42</v>
      </c>
      <c r="P184" s="133">
        <f>O184*H184</f>
        <v>0</v>
      </c>
      <c r="Q184" s="133">
        <v>0</v>
      </c>
      <c r="R184" s="133">
        <f>Q184*H184</f>
        <v>0</v>
      </c>
      <c r="S184" s="133">
        <v>0</v>
      </c>
      <c r="T184" s="134">
        <f>S184*H184</f>
        <v>0</v>
      </c>
      <c r="AR184" s="135" t="s">
        <v>145</v>
      </c>
      <c r="AT184" s="135" t="s">
        <v>140</v>
      </c>
      <c r="AU184" s="135" t="s">
        <v>81</v>
      </c>
      <c r="AY184" s="7" t="s">
        <v>138</v>
      </c>
      <c r="BE184" s="136">
        <f>IF(N184="základní",J184,0)</f>
        <v>0</v>
      </c>
      <c r="BF184" s="136">
        <f>IF(N184="snížená",J184,0)</f>
        <v>0</v>
      </c>
      <c r="BG184" s="136">
        <f>IF(N184="zákl. přenesená",J184,0)</f>
        <v>0</v>
      </c>
      <c r="BH184" s="136">
        <f>IF(N184="sníž. přenesená",J184,0)</f>
        <v>0</v>
      </c>
      <c r="BI184" s="136">
        <f>IF(N184="nulová",J184,0)</f>
        <v>0</v>
      </c>
      <c r="BJ184" s="7" t="s">
        <v>79</v>
      </c>
      <c r="BK184" s="136">
        <f>ROUND(I184*H184,2)</f>
        <v>0</v>
      </c>
      <c r="BL184" s="7" t="s">
        <v>145</v>
      </c>
      <c r="BM184" s="135" t="s">
        <v>610</v>
      </c>
    </row>
    <row r="185" spans="1:65" s="19" customFormat="1">
      <c r="B185" s="20"/>
      <c r="D185" s="137" t="s">
        <v>146</v>
      </c>
      <c r="F185" s="138" t="s">
        <v>493</v>
      </c>
      <c r="I185" s="139"/>
      <c r="L185" s="20"/>
      <c r="M185" s="140"/>
      <c r="T185" s="41"/>
      <c r="AT185" s="7" t="s">
        <v>146</v>
      </c>
      <c r="AU185" s="7" t="s">
        <v>81</v>
      </c>
    </row>
    <row r="186" spans="1:65" s="19" customFormat="1" ht="16.5" customHeight="1">
      <c r="B186" s="123"/>
      <c r="C186" s="174" t="s">
        <v>611</v>
      </c>
      <c r="D186" s="174" t="s">
        <v>205</v>
      </c>
      <c r="E186" s="175" t="s">
        <v>612</v>
      </c>
      <c r="F186" s="176" t="s">
        <v>613</v>
      </c>
      <c r="G186" s="177" t="s">
        <v>533</v>
      </c>
      <c r="H186" s="178">
        <v>6</v>
      </c>
      <c r="I186" s="179"/>
      <c r="J186" s="180">
        <f>ROUND(I186*H186,2)</f>
        <v>0</v>
      </c>
      <c r="K186" s="176"/>
      <c r="L186" s="181"/>
      <c r="M186" s="182"/>
      <c r="N186" s="183" t="s">
        <v>42</v>
      </c>
      <c r="P186" s="133">
        <f>O186*H186</f>
        <v>0</v>
      </c>
      <c r="Q186" s="133">
        <v>0</v>
      </c>
      <c r="R186" s="133">
        <f>Q186*H186</f>
        <v>0</v>
      </c>
      <c r="S186" s="133">
        <v>0</v>
      </c>
      <c r="T186" s="134">
        <f>S186*H186</f>
        <v>0</v>
      </c>
      <c r="AR186" s="135" t="s">
        <v>169</v>
      </c>
      <c r="AT186" s="135" t="s">
        <v>205</v>
      </c>
      <c r="AU186" s="135" t="s">
        <v>81</v>
      </c>
      <c r="AY186" s="7" t="s">
        <v>138</v>
      </c>
      <c r="BE186" s="136">
        <f>IF(N186="základní",J186,0)</f>
        <v>0</v>
      </c>
      <c r="BF186" s="136">
        <f>IF(N186="snížená",J186,0)</f>
        <v>0</v>
      </c>
      <c r="BG186" s="136">
        <f>IF(N186="zákl. přenesená",J186,0)</f>
        <v>0</v>
      </c>
      <c r="BH186" s="136">
        <f>IF(N186="sníž. přenesená",J186,0)</f>
        <v>0</v>
      </c>
      <c r="BI186" s="136">
        <f>IF(N186="nulová",J186,0)</f>
        <v>0</v>
      </c>
      <c r="BJ186" s="7" t="s">
        <v>79</v>
      </c>
      <c r="BK186" s="136">
        <f>ROUND(I186*H186,2)</f>
        <v>0</v>
      </c>
      <c r="BL186" s="7" t="s">
        <v>145</v>
      </c>
      <c r="BM186" s="135" t="s">
        <v>614</v>
      </c>
    </row>
    <row r="187" spans="1:65" s="150" customFormat="1">
      <c r="A187" s="19"/>
      <c r="B187" s="20"/>
      <c r="C187" s="19"/>
      <c r="D187" s="137" t="s">
        <v>146</v>
      </c>
      <c r="E187" s="19"/>
      <c r="F187" s="138" t="s">
        <v>613</v>
      </c>
      <c r="G187" s="19"/>
      <c r="H187" s="19"/>
      <c r="I187" s="139"/>
      <c r="J187" s="19"/>
      <c r="K187" s="19"/>
      <c r="L187" s="20"/>
      <c r="M187" s="140"/>
      <c r="N187" s="19"/>
      <c r="O187" s="19"/>
      <c r="P187" s="19"/>
      <c r="Q187" s="19"/>
      <c r="R187" s="19"/>
      <c r="S187" s="19"/>
      <c r="T187" s="41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7" t="s">
        <v>146</v>
      </c>
      <c r="AU187" s="7" t="s">
        <v>81</v>
      </c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</row>
    <row r="188" spans="1:65" s="150" customFormat="1">
      <c r="B188" s="151"/>
      <c r="D188" s="137" t="s">
        <v>150</v>
      </c>
      <c r="E188" s="152"/>
      <c r="F188" s="153" t="s">
        <v>615</v>
      </c>
      <c r="H188" s="154">
        <v>1</v>
      </c>
      <c r="I188" s="155"/>
      <c r="L188" s="151"/>
      <c r="M188" s="156"/>
      <c r="T188" s="157"/>
      <c r="AT188" s="152" t="s">
        <v>150</v>
      </c>
      <c r="AU188" s="152" t="s">
        <v>81</v>
      </c>
      <c r="AV188" s="150" t="s">
        <v>81</v>
      </c>
      <c r="AW188" s="150" t="s">
        <v>33</v>
      </c>
      <c r="AX188" s="150" t="s">
        <v>71</v>
      </c>
      <c r="AY188" s="152" t="s">
        <v>138</v>
      </c>
    </row>
    <row r="189" spans="1:65" s="150" customFormat="1">
      <c r="B189" s="151"/>
      <c r="D189" s="137" t="s">
        <v>150</v>
      </c>
      <c r="E189" s="152"/>
      <c r="F189" s="153" t="s">
        <v>616</v>
      </c>
      <c r="H189" s="154">
        <v>3</v>
      </c>
      <c r="I189" s="155"/>
      <c r="L189" s="151"/>
      <c r="M189" s="156"/>
      <c r="T189" s="157"/>
      <c r="AT189" s="152" t="s">
        <v>150</v>
      </c>
      <c r="AU189" s="152" t="s">
        <v>81</v>
      </c>
      <c r="AV189" s="150" t="s">
        <v>81</v>
      </c>
      <c r="AW189" s="150" t="s">
        <v>33</v>
      </c>
      <c r="AX189" s="150" t="s">
        <v>71</v>
      </c>
      <c r="AY189" s="152" t="s">
        <v>138</v>
      </c>
    </row>
    <row r="190" spans="1:65" s="150" customFormat="1">
      <c r="B190" s="151"/>
      <c r="D190" s="137" t="s">
        <v>150</v>
      </c>
      <c r="E190" s="152"/>
      <c r="F190" s="153" t="s">
        <v>617</v>
      </c>
      <c r="H190" s="154">
        <v>1</v>
      </c>
      <c r="I190" s="155"/>
      <c r="L190" s="151"/>
      <c r="M190" s="156"/>
      <c r="T190" s="157"/>
      <c r="AT190" s="152" t="s">
        <v>150</v>
      </c>
      <c r="AU190" s="152" t="s">
        <v>81</v>
      </c>
      <c r="AV190" s="150" t="s">
        <v>81</v>
      </c>
      <c r="AW190" s="150" t="s">
        <v>33</v>
      </c>
      <c r="AX190" s="150" t="s">
        <v>71</v>
      </c>
      <c r="AY190" s="152" t="s">
        <v>138</v>
      </c>
    </row>
    <row r="191" spans="1:65" s="158" customFormat="1">
      <c r="A191" s="150"/>
      <c r="B191" s="151"/>
      <c r="C191" s="150"/>
      <c r="D191" s="137" t="s">
        <v>150</v>
      </c>
      <c r="E191" s="152"/>
      <c r="F191" s="153" t="s">
        <v>618</v>
      </c>
      <c r="G191" s="150"/>
      <c r="H191" s="154">
        <v>1</v>
      </c>
      <c r="I191" s="155"/>
      <c r="J191" s="150"/>
      <c r="K191" s="150"/>
      <c r="L191" s="151"/>
      <c r="M191" s="156"/>
      <c r="N191" s="150"/>
      <c r="O191" s="150"/>
      <c r="P191" s="150"/>
      <c r="Q191" s="150"/>
      <c r="R191" s="150"/>
      <c r="S191" s="150"/>
      <c r="T191" s="157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2" t="s">
        <v>150</v>
      </c>
      <c r="AU191" s="152" t="s">
        <v>81</v>
      </c>
      <c r="AV191" s="150" t="s">
        <v>81</v>
      </c>
      <c r="AW191" s="150" t="s">
        <v>33</v>
      </c>
      <c r="AX191" s="150" t="s">
        <v>71</v>
      </c>
      <c r="AY191" s="152" t="s">
        <v>138</v>
      </c>
      <c r="AZ191" s="150"/>
      <c r="BA191" s="150"/>
      <c r="BB191" s="150"/>
      <c r="BC191" s="150"/>
      <c r="BD191" s="150"/>
      <c r="BE191" s="150"/>
      <c r="BF191" s="150"/>
      <c r="BG191" s="150"/>
      <c r="BH191" s="150"/>
      <c r="BI191" s="150"/>
      <c r="BJ191" s="150"/>
      <c r="BK191" s="150"/>
      <c r="BL191" s="150"/>
      <c r="BM191" s="150"/>
    </row>
    <row r="192" spans="1:65" s="19" customFormat="1">
      <c r="A192" s="158"/>
      <c r="B192" s="159"/>
      <c r="C192" s="158"/>
      <c r="D192" s="137" t="s">
        <v>150</v>
      </c>
      <c r="E192" s="160"/>
      <c r="F192" s="161" t="s">
        <v>154</v>
      </c>
      <c r="G192" s="158"/>
      <c r="H192" s="162">
        <v>6</v>
      </c>
      <c r="I192" s="163"/>
      <c r="J192" s="158"/>
      <c r="K192" s="158"/>
      <c r="L192" s="159"/>
      <c r="M192" s="164"/>
      <c r="N192" s="158"/>
      <c r="O192" s="158"/>
      <c r="P192" s="158"/>
      <c r="Q192" s="158"/>
      <c r="R192" s="158"/>
      <c r="S192" s="158"/>
      <c r="T192" s="165"/>
      <c r="U192" s="158"/>
      <c r="V192" s="158"/>
      <c r="W192" s="158"/>
      <c r="X192" s="158"/>
      <c r="Y192" s="158"/>
      <c r="Z192" s="158"/>
      <c r="AA192" s="158"/>
      <c r="AB192" s="158"/>
      <c r="AC192" s="158"/>
      <c r="AD192" s="158"/>
      <c r="AE192" s="158"/>
      <c r="AF192" s="158"/>
      <c r="AG192" s="158"/>
      <c r="AH192" s="158"/>
      <c r="AI192" s="158"/>
      <c r="AJ192" s="158"/>
      <c r="AK192" s="158"/>
      <c r="AL192" s="158"/>
      <c r="AM192" s="158"/>
      <c r="AN192" s="158"/>
      <c r="AO192" s="158"/>
      <c r="AP192" s="158"/>
      <c r="AQ192" s="158"/>
      <c r="AR192" s="158"/>
      <c r="AS192" s="158"/>
      <c r="AT192" s="160" t="s">
        <v>150</v>
      </c>
      <c r="AU192" s="160" t="s">
        <v>81</v>
      </c>
      <c r="AV192" s="158" t="s">
        <v>145</v>
      </c>
      <c r="AW192" s="158" t="s">
        <v>33</v>
      </c>
      <c r="AX192" s="158" t="s">
        <v>79</v>
      </c>
      <c r="AY192" s="160" t="s">
        <v>138</v>
      </c>
      <c r="AZ192" s="158"/>
      <c r="BA192" s="158"/>
      <c r="BB192" s="158"/>
      <c r="BC192" s="158"/>
      <c r="BD192" s="158"/>
      <c r="BE192" s="158"/>
      <c r="BF192" s="158"/>
      <c r="BG192" s="158"/>
      <c r="BH192" s="158"/>
      <c r="BI192" s="158"/>
      <c r="BJ192" s="158"/>
      <c r="BK192" s="158"/>
      <c r="BL192" s="158"/>
      <c r="BM192" s="158"/>
    </row>
    <row r="193" spans="1:65" s="19" customFormat="1" ht="16.5" customHeight="1">
      <c r="B193" s="123"/>
      <c r="C193" s="174" t="s">
        <v>526</v>
      </c>
      <c r="D193" s="174" t="s">
        <v>205</v>
      </c>
      <c r="E193" s="175" t="s">
        <v>619</v>
      </c>
      <c r="F193" s="176" t="s">
        <v>620</v>
      </c>
      <c r="G193" s="177" t="s">
        <v>533</v>
      </c>
      <c r="H193" s="178">
        <v>7</v>
      </c>
      <c r="I193" s="179"/>
      <c r="J193" s="180">
        <f>ROUND(I193*H193,2)</f>
        <v>0</v>
      </c>
      <c r="K193" s="176"/>
      <c r="L193" s="181"/>
      <c r="M193" s="182"/>
      <c r="N193" s="183" t="s">
        <v>42</v>
      </c>
      <c r="P193" s="133">
        <f>O193*H193</f>
        <v>0</v>
      </c>
      <c r="Q193" s="133">
        <v>0</v>
      </c>
      <c r="R193" s="133">
        <f>Q193*H193</f>
        <v>0</v>
      </c>
      <c r="S193" s="133">
        <v>0</v>
      </c>
      <c r="T193" s="134">
        <f>S193*H193</f>
        <v>0</v>
      </c>
      <c r="AR193" s="135" t="s">
        <v>169</v>
      </c>
      <c r="AT193" s="135" t="s">
        <v>205</v>
      </c>
      <c r="AU193" s="135" t="s">
        <v>81</v>
      </c>
      <c r="AY193" s="7" t="s">
        <v>138</v>
      </c>
      <c r="BE193" s="136">
        <f>IF(N193="základní",J193,0)</f>
        <v>0</v>
      </c>
      <c r="BF193" s="136">
        <f>IF(N193="snížená",J193,0)</f>
        <v>0</v>
      </c>
      <c r="BG193" s="136">
        <f>IF(N193="zákl. přenesená",J193,0)</f>
        <v>0</v>
      </c>
      <c r="BH193" s="136">
        <f>IF(N193="sníž. přenesená",J193,0)</f>
        <v>0</v>
      </c>
      <c r="BI193" s="136">
        <f>IF(N193="nulová",J193,0)</f>
        <v>0</v>
      </c>
      <c r="BJ193" s="7" t="s">
        <v>79</v>
      </c>
      <c r="BK193" s="136">
        <f>ROUND(I193*H193,2)</f>
        <v>0</v>
      </c>
      <c r="BL193" s="7" t="s">
        <v>145</v>
      </c>
      <c r="BM193" s="135" t="s">
        <v>621</v>
      </c>
    </row>
    <row r="194" spans="1:65" s="150" customFormat="1">
      <c r="A194" s="19"/>
      <c r="B194" s="20"/>
      <c r="C194" s="19"/>
      <c r="D194" s="137" t="s">
        <v>146</v>
      </c>
      <c r="E194" s="19"/>
      <c r="F194" s="138" t="s">
        <v>620</v>
      </c>
      <c r="G194" s="19"/>
      <c r="H194" s="19"/>
      <c r="I194" s="139"/>
      <c r="J194" s="19"/>
      <c r="K194" s="19"/>
      <c r="L194" s="20"/>
      <c r="M194" s="140"/>
      <c r="N194" s="19"/>
      <c r="O194" s="19"/>
      <c r="P194" s="19"/>
      <c r="Q194" s="19"/>
      <c r="R194" s="19"/>
      <c r="S194" s="19"/>
      <c r="T194" s="41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7" t="s">
        <v>146</v>
      </c>
      <c r="AU194" s="7" t="s">
        <v>81</v>
      </c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</row>
    <row r="195" spans="1:65" s="150" customFormat="1">
      <c r="B195" s="151"/>
      <c r="D195" s="137" t="s">
        <v>150</v>
      </c>
      <c r="E195" s="152"/>
      <c r="F195" s="153" t="s">
        <v>622</v>
      </c>
      <c r="H195" s="154">
        <v>2</v>
      </c>
      <c r="I195" s="155"/>
      <c r="L195" s="151"/>
      <c r="M195" s="156"/>
      <c r="T195" s="157"/>
      <c r="AT195" s="152" t="s">
        <v>150</v>
      </c>
      <c r="AU195" s="152" t="s">
        <v>81</v>
      </c>
      <c r="AV195" s="150" t="s">
        <v>81</v>
      </c>
      <c r="AW195" s="150" t="s">
        <v>33</v>
      </c>
      <c r="AX195" s="150" t="s">
        <v>71</v>
      </c>
      <c r="AY195" s="152" t="s">
        <v>138</v>
      </c>
    </row>
    <row r="196" spans="1:65" s="150" customFormat="1">
      <c r="B196" s="151"/>
      <c r="D196" s="137" t="s">
        <v>150</v>
      </c>
      <c r="E196" s="152"/>
      <c r="F196" s="153" t="s">
        <v>623</v>
      </c>
      <c r="H196" s="154">
        <v>3</v>
      </c>
      <c r="I196" s="155"/>
      <c r="L196" s="151"/>
      <c r="M196" s="156"/>
      <c r="T196" s="157"/>
      <c r="AT196" s="152" t="s">
        <v>150</v>
      </c>
      <c r="AU196" s="152" t="s">
        <v>81</v>
      </c>
      <c r="AV196" s="150" t="s">
        <v>81</v>
      </c>
      <c r="AW196" s="150" t="s">
        <v>33</v>
      </c>
      <c r="AX196" s="150" t="s">
        <v>71</v>
      </c>
      <c r="AY196" s="152" t="s">
        <v>138</v>
      </c>
    </row>
    <row r="197" spans="1:65" s="158" customFormat="1">
      <c r="A197" s="150"/>
      <c r="B197" s="151"/>
      <c r="C197" s="150"/>
      <c r="D197" s="137" t="s">
        <v>150</v>
      </c>
      <c r="E197" s="152"/>
      <c r="F197" s="153" t="s">
        <v>624</v>
      </c>
      <c r="G197" s="150"/>
      <c r="H197" s="154">
        <v>2</v>
      </c>
      <c r="I197" s="155"/>
      <c r="J197" s="150"/>
      <c r="K197" s="150"/>
      <c r="L197" s="151"/>
      <c r="M197" s="156"/>
      <c r="N197" s="150"/>
      <c r="O197" s="150"/>
      <c r="P197" s="150"/>
      <c r="Q197" s="150"/>
      <c r="R197" s="150"/>
      <c r="S197" s="150"/>
      <c r="T197" s="157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2" t="s">
        <v>150</v>
      </c>
      <c r="AU197" s="152" t="s">
        <v>81</v>
      </c>
      <c r="AV197" s="150" t="s">
        <v>81</v>
      </c>
      <c r="AW197" s="150" t="s">
        <v>33</v>
      </c>
      <c r="AX197" s="150" t="s">
        <v>71</v>
      </c>
      <c r="AY197" s="152" t="s">
        <v>138</v>
      </c>
      <c r="AZ197" s="150"/>
      <c r="BA197" s="150"/>
      <c r="BB197" s="150"/>
      <c r="BC197" s="150"/>
      <c r="BD197" s="150"/>
      <c r="BE197" s="150"/>
      <c r="BF197" s="150"/>
      <c r="BG197" s="150"/>
      <c r="BH197" s="150"/>
      <c r="BI197" s="150"/>
      <c r="BJ197" s="150"/>
      <c r="BK197" s="150"/>
      <c r="BL197" s="150"/>
      <c r="BM197" s="150"/>
    </row>
    <row r="198" spans="1:65" s="19" customFormat="1">
      <c r="A198" s="158"/>
      <c r="B198" s="159"/>
      <c r="C198" s="158"/>
      <c r="D198" s="137" t="s">
        <v>150</v>
      </c>
      <c r="E198" s="160"/>
      <c r="F198" s="161" t="s">
        <v>154</v>
      </c>
      <c r="G198" s="158"/>
      <c r="H198" s="162">
        <v>7</v>
      </c>
      <c r="I198" s="163"/>
      <c r="J198" s="158"/>
      <c r="K198" s="158"/>
      <c r="L198" s="159"/>
      <c r="M198" s="164"/>
      <c r="N198" s="158"/>
      <c r="O198" s="158"/>
      <c r="P198" s="158"/>
      <c r="Q198" s="158"/>
      <c r="R198" s="158"/>
      <c r="S198" s="158"/>
      <c r="T198" s="165"/>
      <c r="U198" s="158"/>
      <c r="V198" s="158"/>
      <c r="W198" s="158"/>
      <c r="X198" s="158"/>
      <c r="Y198" s="158"/>
      <c r="Z198" s="158"/>
      <c r="AA198" s="158"/>
      <c r="AB198" s="158"/>
      <c r="AC198" s="158"/>
      <c r="AD198" s="158"/>
      <c r="AE198" s="158"/>
      <c r="AF198" s="158"/>
      <c r="AG198" s="158"/>
      <c r="AH198" s="158"/>
      <c r="AI198" s="158"/>
      <c r="AJ198" s="158"/>
      <c r="AK198" s="158"/>
      <c r="AL198" s="158"/>
      <c r="AM198" s="158"/>
      <c r="AN198" s="158"/>
      <c r="AO198" s="158"/>
      <c r="AP198" s="158"/>
      <c r="AQ198" s="158"/>
      <c r="AR198" s="158"/>
      <c r="AS198" s="158"/>
      <c r="AT198" s="160" t="s">
        <v>150</v>
      </c>
      <c r="AU198" s="160" t="s">
        <v>81</v>
      </c>
      <c r="AV198" s="158" t="s">
        <v>145</v>
      </c>
      <c r="AW198" s="158" t="s">
        <v>33</v>
      </c>
      <c r="AX198" s="158" t="s">
        <v>79</v>
      </c>
      <c r="AY198" s="160" t="s">
        <v>138</v>
      </c>
      <c r="AZ198" s="158"/>
      <c r="BA198" s="158"/>
      <c r="BB198" s="158"/>
      <c r="BC198" s="158"/>
      <c r="BD198" s="158"/>
      <c r="BE198" s="158"/>
      <c r="BF198" s="158"/>
      <c r="BG198" s="158"/>
      <c r="BH198" s="158"/>
      <c r="BI198" s="158"/>
      <c r="BJ198" s="158"/>
      <c r="BK198" s="158"/>
      <c r="BL198" s="158"/>
      <c r="BM198" s="158"/>
    </row>
    <row r="199" spans="1:65" s="19" customFormat="1" ht="16.5" customHeight="1">
      <c r="B199" s="123"/>
      <c r="C199" s="174" t="s">
        <v>625</v>
      </c>
      <c r="D199" s="174" t="s">
        <v>205</v>
      </c>
      <c r="E199" s="175" t="s">
        <v>626</v>
      </c>
      <c r="F199" s="176" t="s">
        <v>627</v>
      </c>
      <c r="G199" s="177" t="s">
        <v>533</v>
      </c>
      <c r="H199" s="178">
        <v>94</v>
      </c>
      <c r="I199" s="179"/>
      <c r="J199" s="180">
        <f>ROUND(I199*H199,2)</f>
        <v>0</v>
      </c>
      <c r="K199" s="176"/>
      <c r="L199" s="181"/>
      <c r="M199" s="182"/>
      <c r="N199" s="183" t="s">
        <v>42</v>
      </c>
      <c r="P199" s="133">
        <f>O199*H199</f>
        <v>0</v>
      </c>
      <c r="Q199" s="133">
        <v>0</v>
      </c>
      <c r="R199" s="133">
        <f>Q199*H199</f>
        <v>0</v>
      </c>
      <c r="S199" s="133">
        <v>0</v>
      </c>
      <c r="T199" s="134">
        <f>S199*H199</f>
        <v>0</v>
      </c>
      <c r="AR199" s="135" t="s">
        <v>169</v>
      </c>
      <c r="AT199" s="135" t="s">
        <v>205</v>
      </c>
      <c r="AU199" s="135" t="s">
        <v>81</v>
      </c>
      <c r="AY199" s="7" t="s">
        <v>138</v>
      </c>
      <c r="BE199" s="136">
        <f>IF(N199="základní",J199,0)</f>
        <v>0</v>
      </c>
      <c r="BF199" s="136">
        <f>IF(N199="snížená",J199,0)</f>
        <v>0</v>
      </c>
      <c r="BG199" s="136">
        <f>IF(N199="zákl. přenesená",J199,0)</f>
        <v>0</v>
      </c>
      <c r="BH199" s="136">
        <f>IF(N199="sníž. přenesená",J199,0)</f>
        <v>0</v>
      </c>
      <c r="BI199" s="136">
        <f>IF(N199="nulová",J199,0)</f>
        <v>0</v>
      </c>
      <c r="BJ199" s="7" t="s">
        <v>79</v>
      </c>
      <c r="BK199" s="136">
        <f>ROUND(I199*H199,2)</f>
        <v>0</v>
      </c>
      <c r="BL199" s="7" t="s">
        <v>145</v>
      </c>
      <c r="BM199" s="135" t="s">
        <v>628</v>
      </c>
    </row>
    <row r="200" spans="1:65" s="150" customFormat="1">
      <c r="A200" s="19"/>
      <c r="B200" s="20"/>
      <c r="C200" s="19"/>
      <c r="D200" s="137" t="s">
        <v>146</v>
      </c>
      <c r="E200" s="19"/>
      <c r="F200" s="138" t="s">
        <v>627</v>
      </c>
      <c r="G200" s="19"/>
      <c r="H200" s="19"/>
      <c r="I200" s="139"/>
      <c r="J200" s="19"/>
      <c r="K200" s="19"/>
      <c r="L200" s="20"/>
      <c r="M200" s="140"/>
      <c r="N200" s="19"/>
      <c r="O200" s="19"/>
      <c r="P200" s="19"/>
      <c r="Q200" s="19"/>
      <c r="R200" s="19"/>
      <c r="S200" s="19"/>
      <c r="T200" s="41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7" t="s">
        <v>146</v>
      </c>
      <c r="AU200" s="7" t="s">
        <v>81</v>
      </c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</row>
    <row r="201" spans="1:65" s="150" customFormat="1">
      <c r="B201" s="151"/>
      <c r="D201" s="137" t="s">
        <v>150</v>
      </c>
      <c r="E201" s="152"/>
      <c r="F201" s="153" t="s">
        <v>629</v>
      </c>
      <c r="H201" s="154">
        <v>46</v>
      </c>
      <c r="I201" s="155"/>
      <c r="L201" s="151"/>
      <c r="M201" s="156"/>
      <c r="T201" s="157"/>
      <c r="AT201" s="152" t="s">
        <v>150</v>
      </c>
      <c r="AU201" s="152" t="s">
        <v>81</v>
      </c>
      <c r="AV201" s="150" t="s">
        <v>81</v>
      </c>
      <c r="AW201" s="150" t="s">
        <v>33</v>
      </c>
      <c r="AX201" s="150" t="s">
        <v>71</v>
      </c>
      <c r="AY201" s="152" t="s">
        <v>138</v>
      </c>
    </row>
    <row r="202" spans="1:65" s="150" customFormat="1">
      <c r="B202" s="151"/>
      <c r="D202" s="137" t="s">
        <v>150</v>
      </c>
      <c r="E202" s="152"/>
      <c r="F202" s="153" t="s">
        <v>630</v>
      </c>
      <c r="H202" s="154">
        <v>42</v>
      </c>
      <c r="I202" s="155"/>
      <c r="L202" s="151"/>
      <c r="M202" s="156"/>
      <c r="T202" s="157"/>
      <c r="AT202" s="152" t="s">
        <v>150</v>
      </c>
      <c r="AU202" s="152" t="s">
        <v>81</v>
      </c>
      <c r="AV202" s="150" t="s">
        <v>81</v>
      </c>
      <c r="AW202" s="150" t="s">
        <v>33</v>
      </c>
      <c r="AX202" s="150" t="s">
        <v>71</v>
      </c>
      <c r="AY202" s="152" t="s">
        <v>138</v>
      </c>
    </row>
    <row r="203" spans="1:65" s="158" customFormat="1">
      <c r="A203" s="150"/>
      <c r="B203" s="151"/>
      <c r="C203" s="150"/>
      <c r="D203" s="137" t="s">
        <v>150</v>
      </c>
      <c r="E203" s="152"/>
      <c r="F203" s="153" t="s">
        <v>631</v>
      </c>
      <c r="G203" s="150"/>
      <c r="H203" s="154">
        <v>6</v>
      </c>
      <c r="I203" s="155"/>
      <c r="J203" s="150"/>
      <c r="K203" s="150"/>
      <c r="L203" s="151"/>
      <c r="M203" s="156"/>
      <c r="N203" s="150"/>
      <c r="O203" s="150"/>
      <c r="P203" s="150"/>
      <c r="Q203" s="150"/>
      <c r="R203" s="150"/>
      <c r="S203" s="150"/>
      <c r="T203" s="157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2" t="s">
        <v>150</v>
      </c>
      <c r="AU203" s="152" t="s">
        <v>81</v>
      </c>
      <c r="AV203" s="150" t="s">
        <v>81</v>
      </c>
      <c r="AW203" s="150" t="s">
        <v>33</v>
      </c>
      <c r="AX203" s="150" t="s">
        <v>71</v>
      </c>
      <c r="AY203" s="152" t="s">
        <v>138</v>
      </c>
      <c r="AZ203" s="150"/>
      <c r="BA203" s="150"/>
      <c r="BB203" s="150"/>
      <c r="BC203" s="150"/>
      <c r="BD203" s="150"/>
      <c r="BE203" s="150"/>
      <c r="BF203" s="150"/>
      <c r="BG203" s="150"/>
      <c r="BH203" s="150"/>
      <c r="BI203" s="150"/>
      <c r="BJ203" s="150"/>
      <c r="BK203" s="150"/>
      <c r="BL203" s="150"/>
      <c r="BM203" s="150"/>
    </row>
    <row r="204" spans="1:65" s="19" customFormat="1">
      <c r="A204" s="158"/>
      <c r="B204" s="159"/>
      <c r="C204" s="158"/>
      <c r="D204" s="137" t="s">
        <v>150</v>
      </c>
      <c r="E204" s="160"/>
      <c r="F204" s="161" t="s">
        <v>154</v>
      </c>
      <c r="G204" s="158"/>
      <c r="H204" s="162">
        <v>94</v>
      </c>
      <c r="I204" s="163"/>
      <c r="J204" s="158"/>
      <c r="K204" s="158"/>
      <c r="L204" s="159"/>
      <c r="M204" s="164"/>
      <c r="N204" s="158"/>
      <c r="O204" s="158"/>
      <c r="P204" s="158"/>
      <c r="Q204" s="158"/>
      <c r="R204" s="158"/>
      <c r="S204" s="158"/>
      <c r="T204" s="165"/>
      <c r="U204" s="158"/>
      <c r="V204" s="158"/>
      <c r="W204" s="158"/>
      <c r="X204" s="158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  <c r="AI204" s="158"/>
      <c r="AJ204" s="158"/>
      <c r="AK204" s="158"/>
      <c r="AL204" s="158"/>
      <c r="AM204" s="158"/>
      <c r="AN204" s="158"/>
      <c r="AO204" s="158"/>
      <c r="AP204" s="158"/>
      <c r="AQ204" s="158"/>
      <c r="AR204" s="158"/>
      <c r="AS204" s="158"/>
      <c r="AT204" s="160" t="s">
        <v>150</v>
      </c>
      <c r="AU204" s="160" t="s">
        <v>81</v>
      </c>
      <c r="AV204" s="158" t="s">
        <v>145</v>
      </c>
      <c r="AW204" s="158" t="s">
        <v>33</v>
      </c>
      <c r="AX204" s="158" t="s">
        <v>79</v>
      </c>
      <c r="AY204" s="160" t="s">
        <v>138</v>
      </c>
      <c r="AZ204" s="158"/>
      <c r="BA204" s="158"/>
      <c r="BB204" s="158"/>
      <c r="BC204" s="158"/>
      <c r="BD204" s="158"/>
      <c r="BE204" s="158"/>
      <c r="BF204" s="158"/>
      <c r="BG204" s="158"/>
      <c r="BH204" s="158"/>
      <c r="BI204" s="158"/>
      <c r="BJ204" s="158"/>
      <c r="BK204" s="158"/>
      <c r="BL204" s="158"/>
      <c r="BM204" s="158"/>
    </row>
    <row r="205" spans="1:65" s="19" customFormat="1" ht="16.5" customHeight="1">
      <c r="B205" s="123"/>
      <c r="C205" s="174" t="s">
        <v>530</v>
      </c>
      <c r="D205" s="174" t="s">
        <v>205</v>
      </c>
      <c r="E205" s="175" t="s">
        <v>632</v>
      </c>
      <c r="F205" s="176" t="s">
        <v>633</v>
      </c>
      <c r="G205" s="177" t="s">
        <v>533</v>
      </c>
      <c r="H205" s="178">
        <v>120</v>
      </c>
      <c r="I205" s="179"/>
      <c r="J205" s="180">
        <f>ROUND(I205*H205,2)</f>
        <v>0</v>
      </c>
      <c r="K205" s="176"/>
      <c r="L205" s="181"/>
      <c r="M205" s="182"/>
      <c r="N205" s="183" t="s">
        <v>42</v>
      </c>
      <c r="P205" s="133">
        <f>O205*H205</f>
        <v>0</v>
      </c>
      <c r="Q205" s="133">
        <v>0</v>
      </c>
      <c r="R205" s="133">
        <f>Q205*H205</f>
        <v>0</v>
      </c>
      <c r="S205" s="133">
        <v>0</v>
      </c>
      <c r="T205" s="134">
        <f>S205*H205</f>
        <v>0</v>
      </c>
      <c r="AR205" s="135" t="s">
        <v>169</v>
      </c>
      <c r="AT205" s="135" t="s">
        <v>205</v>
      </c>
      <c r="AU205" s="135" t="s">
        <v>81</v>
      </c>
      <c r="AY205" s="7" t="s">
        <v>138</v>
      </c>
      <c r="BE205" s="136">
        <f>IF(N205="základní",J205,0)</f>
        <v>0</v>
      </c>
      <c r="BF205" s="136">
        <f>IF(N205="snížená",J205,0)</f>
        <v>0</v>
      </c>
      <c r="BG205" s="136">
        <f>IF(N205="zákl. přenesená",J205,0)</f>
        <v>0</v>
      </c>
      <c r="BH205" s="136">
        <f>IF(N205="sníž. přenesená",J205,0)</f>
        <v>0</v>
      </c>
      <c r="BI205" s="136">
        <f>IF(N205="nulová",J205,0)</f>
        <v>0</v>
      </c>
      <c r="BJ205" s="7" t="s">
        <v>79</v>
      </c>
      <c r="BK205" s="136">
        <f>ROUND(I205*H205,2)</f>
        <v>0</v>
      </c>
      <c r="BL205" s="7" t="s">
        <v>145</v>
      </c>
      <c r="BM205" s="135" t="s">
        <v>634</v>
      </c>
    </row>
    <row r="206" spans="1:65" s="150" customFormat="1">
      <c r="A206" s="19"/>
      <c r="B206" s="20"/>
      <c r="C206" s="19"/>
      <c r="D206" s="137" t="s">
        <v>146</v>
      </c>
      <c r="E206" s="19"/>
      <c r="F206" s="138" t="s">
        <v>633</v>
      </c>
      <c r="G206" s="19"/>
      <c r="H206" s="19"/>
      <c r="I206" s="139"/>
      <c r="J206" s="19"/>
      <c r="K206" s="19"/>
      <c r="L206" s="20"/>
      <c r="M206" s="140"/>
      <c r="N206" s="19"/>
      <c r="O206" s="19"/>
      <c r="P206" s="19"/>
      <c r="Q206" s="19"/>
      <c r="R206" s="19"/>
      <c r="S206" s="19"/>
      <c r="T206" s="41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7" t="s">
        <v>146</v>
      </c>
      <c r="AU206" s="7" t="s">
        <v>81</v>
      </c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</row>
    <row r="207" spans="1:65" s="150" customFormat="1">
      <c r="B207" s="151"/>
      <c r="D207" s="137" t="s">
        <v>150</v>
      </c>
      <c r="E207" s="152"/>
      <c r="F207" s="153" t="s">
        <v>635</v>
      </c>
      <c r="H207" s="154">
        <v>20</v>
      </c>
      <c r="I207" s="155"/>
      <c r="L207" s="151"/>
      <c r="M207" s="156"/>
      <c r="T207" s="157"/>
      <c r="AT207" s="152" t="s">
        <v>150</v>
      </c>
      <c r="AU207" s="152" t="s">
        <v>81</v>
      </c>
      <c r="AV207" s="150" t="s">
        <v>81</v>
      </c>
      <c r="AW207" s="150" t="s">
        <v>33</v>
      </c>
      <c r="AX207" s="150" t="s">
        <v>71</v>
      </c>
      <c r="AY207" s="152" t="s">
        <v>138</v>
      </c>
    </row>
    <row r="208" spans="1:65" s="150" customFormat="1">
      <c r="B208" s="151"/>
      <c r="D208" s="137" t="s">
        <v>150</v>
      </c>
      <c r="E208" s="152"/>
      <c r="F208" s="153" t="s">
        <v>636</v>
      </c>
      <c r="H208" s="154">
        <v>24</v>
      </c>
      <c r="I208" s="155"/>
      <c r="L208" s="151"/>
      <c r="M208" s="156"/>
      <c r="T208" s="157"/>
      <c r="AT208" s="152" t="s">
        <v>150</v>
      </c>
      <c r="AU208" s="152" t="s">
        <v>81</v>
      </c>
      <c r="AV208" s="150" t="s">
        <v>81</v>
      </c>
      <c r="AW208" s="150" t="s">
        <v>33</v>
      </c>
      <c r="AX208" s="150" t="s">
        <v>71</v>
      </c>
      <c r="AY208" s="152" t="s">
        <v>138</v>
      </c>
    </row>
    <row r="209" spans="1:65" s="150" customFormat="1">
      <c r="B209" s="151"/>
      <c r="D209" s="137" t="s">
        <v>150</v>
      </c>
      <c r="E209" s="152"/>
      <c r="F209" s="153" t="s">
        <v>637</v>
      </c>
      <c r="H209" s="154">
        <v>36</v>
      </c>
      <c r="I209" s="155"/>
      <c r="L209" s="151"/>
      <c r="M209" s="156"/>
      <c r="T209" s="157"/>
      <c r="AT209" s="152" t="s">
        <v>150</v>
      </c>
      <c r="AU209" s="152" t="s">
        <v>81</v>
      </c>
      <c r="AV209" s="150" t="s">
        <v>81</v>
      </c>
      <c r="AW209" s="150" t="s">
        <v>33</v>
      </c>
      <c r="AX209" s="150" t="s">
        <v>71</v>
      </c>
      <c r="AY209" s="152" t="s">
        <v>138</v>
      </c>
    </row>
    <row r="210" spans="1:65" s="158" customFormat="1">
      <c r="A210" s="150"/>
      <c r="B210" s="151"/>
      <c r="C210" s="150"/>
      <c r="D210" s="137" t="s">
        <v>150</v>
      </c>
      <c r="E210" s="152"/>
      <c r="F210" s="153" t="s">
        <v>638</v>
      </c>
      <c r="G210" s="150"/>
      <c r="H210" s="154">
        <v>40</v>
      </c>
      <c r="I210" s="155"/>
      <c r="J210" s="150"/>
      <c r="K210" s="150"/>
      <c r="L210" s="151"/>
      <c r="M210" s="156"/>
      <c r="N210" s="150"/>
      <c r="O210" s="150"/>
      <c r="P210" s="150"/>
      <c r="Q210" s="150"/>
      <c r="R210" s="150"/>
      <c r="S210" s="150"/>
      <c r="T210" s="157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2" t="s">
        <v>150</v>
      </c>
      <c r="AU210" s="152" t="s">
        <v>81</v>
      </c>
      <c r="AV210" s="150" t="s">
        <v>81</v>
      </c>
      <c r="AW210" s="150" t="s">
        <v>33</v>
      </c>
      <c r="AX210" s="150" t="s">
        <v>71</v>
      </c>
      <c r="AY210" s="152" t="s">
        <v>138</v>
      </c>
      <c r="AZ210" s="150"/>
      <c r="BA210" s="150"/>
      <c r="BB210" s="150"/>
      <c r="BC210" s="150"/>
      <c r="BD210" s="150"/>
      <c r="BE210" s="150"/>
      <c r="BF210" s="150"/>
      <c r="BG210" s="150"/>
      <c r="BH210" s="150"/>
      <c r="BI210" s="150"/>
      <c r="BJ210" s="150"/>
      <c r="BK210" s="150"/>
      <c r="BL210" s="150"/>
      <c r="BM210" s="150"/>
    </row>
    <row r="211" spans="1:65" s="19" customFormat="1">
      <c r="A211" s="158"/>
      <c r="B211" s="159"/>
      <c r="C211" s="158"/>
      <c r="D211" s="137" t="s">
        <v>150</v>
      </c>
      <c r="E211" s="160"/>
      <c r="F211" s="161" t="s">
        <v>154</v>
      </c>
      <c r="G211" s="158"/>
      <c r="H211" s="162">
        <v>120</v>
      </c>
      <c r="I211" s="163"/>
      <c r="J211" s="158"/>
      <c r="K211" s="158"/>
      <c r="L211" s="159"/>
      <c r="M211" s="164"/>
      <c r="N211" s="158"/>
      <c r="O211" s="158"/>
      <c r="P211" s="158"/>
      <c r="Q211" s="158"/>
      <c r="R211" s="158"/>
      <c r="S211" s="158"/>
      <c r="T211" s="165"/>
      <c r="U211" s="158"/>
      <c r="V211" s="158"/>
      <c r="W211" s="158"/>
      <c r="X211" s="158"/>
      <c r="Y211" s="158"/>
      <c r="Z211" s="158"/>
      <c r="AA211" s="158"/>
      <c r="AB211" s="158"/>
      <c r="AC211" s="158"/>
      <c r="AD211" s="158"/>
      <c r="AE211" s="158"/>
      <c r="AF211" s="158"/>
      <c r="AG211" s="158"/>
      <c r="AH211" s="158"/>
      <c r="AI211" s="158"/>
      <c r="AJ211" s="158"/>
      <c r="AK211" s="158"/>
      <c r="AL211" s="158"/>
      <c r="AM211" s="158"/>
      <c r="AN211" s="158"/>
      <c r="AO211" s="158"/>
      <c r="AP211" s="158"/>
      <c r="AQ211" s="158"/>
      <c r="AR211" s="158"/>
      <c r="AS211" s="158"/>
      <c r="AT211" s="160" t="s">
        <v>150</v>
      </c>
      <c r="AU211" s="160" t="s">
        <v>81</v>
      </c>
      <c r="AV211" s="158" t="s">
        <v>145</v>
      </c>
      <c r="AW211" s="158" t="s">
        <v>33</v>
      </c>
      <c r="AX211" s="158" t="s">
        <v>79</v>
      </c>
      <c r="AY211" s="160" t="s">
        <v>138</v>
      </c>
      <c r="AZ211" s="158"/>
      <c r="BA211" s="158"/>
      <c r="BB211" s="158"/>
      <c r="BC211" s="158"/>
      <c r="BD211" s="158"/>
      <c r="BE211" s="158"/>
      <c r="BF211" s="158"/>
      <c r="BG211" s="158"/>
      <c r="BH211" s="158"/>
      <c r="BI211" s="158"/>
      <c r="BJ211" s="158"/>
      <c r="BK211" s="158"/>
      <c r="BL211" s="158"/>
      <c r="BM211" s="158"/>
    </row>
    <row r="212" spans="1:65" s="19" customFormat="1" ht="16.5" customHeight="1">
      <c r="B212" s="123"/>
      <c r="C212" s="174" t="s">
        <v>639</v>
      </c>
      <c r="D212" s="174" t="s">
        <v>205</v>
      </c>
      <c r="E212" s="175" t="s">
        <v>640</v>
      </c>
      <c r="F212" s="176" t="s">
        <v>641</v>
      </c>
      <c r="G212" s="177" t="s">
        <v>533</v>
      </c>
      <c r="H212" s="178">
        <v>111</v>
      </c>
      <c r="I212" s="179"/>
      <c r="J212" s="180">
        <f>ROUND(I212*H212,2)</f>
        <v>0</v>
      </c>
      <c r="K212" s="176"/>
      <c r="L212" s="181"/>
      <c r="M212" s="182"/>
      <c r="N212" s="183" t="s">
        <v>42</v>
      </c>
      <c r="P212" s="133">
        <f>O212*H212</f>
        <v>0</v>
      </c>
      <c r="Q212" s="133">
        <v>0</v>
      </c>
      <c r="R212" s="133">
        <f>Q212*H212</f>
        <v>0</v>
      </c>
      <c r="S212" s="133">
        <v>0</v>
      </c>
      <c r="T212" s="134">
        <f>S212*H212</f>
        <v>0</v>
      </c>
      <c r="AR212" s="135" t="s">
        <v>169</v>
      </c>
      <c r="AT212" s="135" t="s">
        <v>205</v>
      </c>
      <c r="AU212" s="135" t="s">
        <v>81</v>
      </c>
      <c r="AY212" s="7" t="s">
        <v>138</v>
      </c>
      <c r="BE212" s="136">
        <f>IF(N212="základní",J212,0)</f>
        <v>0</v>
      </c>
      <c r="BF212" s="136">
        <f>IF(N212="snížená",J212,0)</f>
        <v>0</v>
      </c>
      <c r="BG212" s="136">
        <f>IF(N212="zákl. přenesená",J212,0)</f>
        <v>0</v>
      </c>
      <c r="BH212" s="136">
        <f>IF(N212="sníž. přenesená",J212,0)</f>
        <v>0</v>
      </c>
      <c r="BI212" s="136">
        <f>IF(N212="nulová",J212,0)</f>
        <v>0</v>
      </c>
      <c r="BJ212" s="7" t="s">
        <v>79</v>
      </c>
      <c r="BK212" s="136">
        <f>ROUND(I212*H212,2)</f>
        <v>0</v>
      </c>
      <c r="BL212" s="7" t="s">
        <v>145</v>
      </c>
      <c r="BM212" s="135" t="s">
        <v>642</v>
      </c>
    </row>
    <row r="213" spans="1:65" s="150" customFormat="1">
      <c r="A213" s="19"/>
      <c r="B213" s="20"/>
      <c r="C213" s="19"/>
      <c r="D213" s="137" t="s">
        <v>146</v>
      </c>
      <c r="E213" s="19"/>
      <c r="F213" s="138" t="s">
        <v>641</v>
      </c>
      <c r="G213" s="19"/>
      <c r="H213" s="19"/>
      <c r="I213" s="139"/>
      <c r="J213" s="19"/>
      <c r="K213" s="19"/>
      <c r="L213" s="20"/>
      <c r="M213" s="140"/>
      <c r="N213" s="19"/>
      <c r="O213" s="19"/>
      <c r="P213" s="19"/>
      <c r="Q213" s="19"/>
      <c r="R213" s="19"/>
      <c r="S213" s="19"/>
      <c r="T213" s="41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7" t="s">
        <v>146</v>
      </c>
      <c r="AU213" s="7" t="s">
        <v>81</v>
      </c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</row>
    <row r="214" spans="1:65" s="150" customFormat="1">
      <c r="B214" s="151"/>
      <c r="D214" s="137" t="s">
        <v>150</v>
      </c>
      <c r="E214" s="152"/>
      <c r="F214" s="153" t="s">
        <v>643</v>
      </c>
      <c r="H214" s="154">
        <v>12</v>
      </c>
      <c r="I214" s="155"/>
      <c r="L214" s="151"/>
      <c r="M214" s="156"/>
      <c r="T214" s="157"/>
      <c r="AT214" s="152" t="s">
        <v>150</v>
      </c>
      <c r="AU214" s="152" t="s">
        <v>81</v>
      </c>
      <c r="AV214" s="150" t="s">
        <v>81</v>
      </c>
      <c r="AW214" s="150" t="s">
        <v>33</v>
      </c>
      <c r="AX214" s="150" t="s">
        <v>71</v>
      </c>
      <c r="AY214" s="152" t="s">
        <v>138</v>
      </c>
    </row>
    <row r="215" spans="1:65" s="150" customFormat="1">
      <c r="B215" s="151"/>
      <c r="D215" s="137" t="s">
        <v>150</v>
      </c>
      <c r="E215" s="152"/>
      <c r="F215" s="153" t="s">
        <v>644</v>
      </c>
      <c r="H215" s="154">
        <v>18</v>
      </c>
      <c r="I215" s="155"/>
      <c r="L215" s="151"/>
      <c r="M215" s="156"/>
      <c r="T215" s="157"/>
      <c r="AT215" s="152" t="s">
        <v>150</v>
      </c>
      <c r="AU215" s="152" t="s">
        <v>81</v>
      </c>
      <c r="AV215" s="150" t="s">
        <v>81</v>
      </c>
      <c r="AW215" s="150" t="s">
        <v>33</v>
      </c>
      <c r="AX215" s="150" t="s">
        <v>71</v>
      </c>
      <c r="AY215" s="152" t="s">
        <v>138</v>
      </c>
    </row>
    <row r="216" spans="1:65" s="150" customFormat="1">
      <c r="B216" s="151"/>
      <c r="D216" s="137" t="s">
        <v>150</v>
      </c>
      <c r="E216" s="152"/>
      <c r="F216" s="153" t="s">
        <v>645</v>
      </c>
      <c r="H216" s="154">
        <v>30</v>
      </c>
      <c r="I216" s="155"/>
      <c r="L216" s="151"/>
      <c r="M216" s="156"/>
      <c r="T216" s="157"/>
      <c r="AT216" s="152" t="s">
        <v>150</v>
      </c>
      <c r="AU216" s="152" t="s">
        <v>81</v>
      </c>
      <c r="AV216" s="150" t="s">
        <v>81</v>
      </c>
      <c r="AW216" s="150" t="s">
        <v>33</v>
      </c>
      <c r="AX216" s="150" t="s">
        <v>71</v>
      </c>
      <c r="AY216" s="152" t="s">
        <v>138</v>
      </c>
    </row>
    <row r="217" spans="1:65" s="150" customFormat="1">
      <c r="B217" s="151"/>
      <c r="D217" s="137" t="s">
        <v>150</v>
      </c>
      <c r="E217" s="152"/>
      <c r="F217" s="153" t="s">
        <v>646</v>
      </c>
      <c r="H217" s="154">
        <v>4</v>
      </c>
      <c r="I217" s="155"/>
      <c r="L217" s="151"/>
      <c r="M217" s="156"/>
      <c r="T217" s="157"/>
      <c r="AT217" s="152" t="s">
        <v>150</v>
      </c>
      <c r="AU217" s="152" t="s">
        <v>81</v>
      </c>
      <c r="AV217" s="150" t="s">
        <v>81</v>
      </c>
      <c r="AW217" s="150" t="s">
        <v>33</v>
      </c>
      <c r="AX217" s="150" t="s">
        <v>71</v>
      </c>
      <c r="AY217" s="152" t="s">
        <v>138</v>
      </c>
    </row>
    <row r="218" spans="1:65" s="150" customFormat="1">
      <c r="B218" s="151"/>
      <c r="D218" s="137" t="s">
        <v>150</v>
      </c>
      <c r="E218" s="152"/>
      <c r="F218" s="153" t="s">
        <v>647</v>
      </c>
      <c r="H218" s="154">
        <v>14</v>
      </c>
      <c r="I218" s="155"/>
      <c r="L218" s="151"/>
      <c r="M218" s="156"/>
      <c r="T218" s="157"/>
      <c r="AT218" s="152" t="s">
        <v>150</v>
      </c>
      <c r="AU218" s="152" t="s">
        <v>81</v>
      </c>
      <c r="AV218" s="150" t="s">
        <v>81</v>
      </c>
      <c r="AW218" s="150" t="s">
        <v>33</v>
      </c>
      <c r="AX218" s="150" t="s">
        <v>71</v>
      </c>
      <c r="AY218" s="152" t="s">
        <v>138</v>
      </c>
    </row>
    <row r="219" spans="1:65" s="150" customFormat="1">
      <c r="B219" s="151"/>
      <c r="D219" s="137" t="s">
        <v>150</v>
      </c>
      <c r="E219" s="152"/>
      <c r="F219" s="153" t="s">
        <v>648</v>
      </c>
      <c r="H219" s="154">
        <v>8</v>
      </c>
      <c r="I219" s="155"/>
      <c r="L219" s="151"/>
      <c r="M219" s="156"/>
      <c r="T219" s="157"/>
      <c r="AT219" s="152" t="s">
        <v>150</v>
      </c>
      <c r="AU219" s="152" t="s">
        <v>81</v>
      </c>
      <c r="AV219" s="150" t="s">
        <v>81</v>
      </c>
      <c r="AW219" s="150" t="s">
        <v>33</v>
      </c>
      <c r="AX219" s="150" t="s">
        <v>71</v>
      </c>
      <c r="AY219" s="152" t="s">
        <v>138</v>
      </c>
    </row>
    <row r="220" spans="1:65" s="158" customFormat="1">
      <c r="A220" s="150"/>
      <c r="B220" s="151"/>
      <c r="C220" s="150"/>
      <c r="D220" s="137" t="s">
        <v>150</v>
      </c>
      <c r="E220" s="152"/>
      <c r="F220" s="153" t="s">
        <v>649</v>
      </c>
      <c r="G220" s="150"/>
      <c r="H220" s="154">
        <v>25</v>
      </c>
      <c r="I220" s="155"/>
      <c r="J220" s="150"/>
      <c r="K220" s="150"/>
      <c r="L220" s="151"/>
      <c r="M220" s="156"/>
      <c r="N220" s="150"/>
      <c r="O220" s="150"/>
      <c r="P220" s="150"/>
      <c r="Q220" s="150"/>
      <c r="R220" s="150"/>
      <c r="S220" s="150"/>
      <c r="T220" s="157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2" t="s">
        <v>150</v>
      </c>
      <c r="AU220" s="152" t="s">
        <v>81</v>
      </c>
      <c r="AV220" s="150" t="s">
        <v>81</v>
      </c>
      <c r="AW220" s="150" t="s">
        <v>33</v>
      </c>
      <c r="AX220" s="150" t="s">
        <v>71</v>
      </c>
      <c r="AY220" s="152" t="s">
        <v>138</v>
      </c>
      <c r="AZ220" s="150"/>
      <c r="BA220" s="150"/>
      <c r="BB220" s="150"/>
      <c r="BC220" s="150"/>
      <c r="BD220" s="150"/>
      <c r="BE220" s="150"/>
      <c r="BF220" s="150"/>
      <c r="BG220" s="150"/>
      <c r="BH220" s="150"/>
      <c r="BI220" s="150"/>
      <c r="BJ220" s="150"/>
      <c r="BK220" s="150"/>
      <c r="BL220" s="150"/>
      <c r="BM220" s="150"/>
    </row>
    <row r="221" spans="1:65" s="19" customFormat="1">
      <c r="A221" s="158"/>
      <c r="B221" s="159"/>
      <c r="C221" s="158"/>
      <c r="D221" s="137" t="s">
        <v>150</v>
      </c>
      <c r="E221" s="160"/>
      <c r="F221" s="161" t="s">
        <v>154</v>
      </c>
      <c r="G221" s="158"/>
      <c r="H221" s="162">
        <v>111</v>
      </c>
      <c r="I221" s="163"/>
      <c r="J221" s="158"/>
      <c r="K221" s="158"/>
      <c r="L221" s="159"/>
      <c r="M221" s="164"/>
      <c r="N221" s="158"/>
      <c r="O221" s="158"/>
      <c r="P221" s="158"/>
      <c r="Q221" s="158"/>
      <c r="R221" s="158"/>
      <c r="S221" s="158"/>
      <c r="T221" s="165"/>
      <c r="U221" s="158"/>
      <c r="V221" s="158"/>
      <c r="W221" s="158"/>
      <c r="X221" s="158"/>
      <c r="Y221" s="158"/>
      <c r="Z221" s="158"/>
      <c r="AA221" s="158"/>
      <c r="AB221" s="158"/>
      <c r="AC221" s="158"/>
      <c r="AD221" s="158"/>
      <c r="AE221" s="158"/>
      <c r="AF221" s="158"/>
      <c r="AG221" s="158"/>
      <c r="AH221" s="158"/>
      <c r="AI221" s="158"/>
      <c r="AJ221" s="158"/>
      <c r="AK221" s="158"/>
      <c r="AL221" s="158"/>
      <c r="AM221" s="158"/>
      <c r="AN221" s="158"/>
      <c r="AO221" s="158"/>
      <c r="AP221" s="158"/>
      <c r="AQ221" s="158"/>
      <c r="AR221" s="158"/>
      <c r="AS221" s="158"/>
      <c r="AT221" s="160" t="s">
        <v>150</v>
      </c>
      <c r="AU221" s="160" t="s">
        <v>81</v>
      </c>
      <c r="AV221" s="158" t="s">
        <v>145</v>
      </c>
      <c r="AW221" s="158" t="s">
        <v>33</v>
      </c>
      <c r="AX221" s="158" t="s">
        <v>79</v>
      </c>
      <c r="AY221" s="160" t="s">
        <v>138</v>
      </c>
      <c r="AZ221" s="158"/>
      <c r="BA221" s="158"/>
      <c r="BB221" s="158"/>
      <c r="BC221" s="158"/>
      <c r="BD221" s="158"/>
      <c r="BE221" s="158"/>
      <c r="BF221" s="158"/>
      <c r="BG221" s="158"/>
      <c r="BH221" s="158"/>
      <c r="BI221" s="158"/>
      <c r="BJ221" s="158"/>
      <c r="BK221" s="158"/>
      <c r="BL221" s="158"/>
      <c r="BM221" s="158"/>
    </row>
    <row r="222" spans="1:65" s="19" customFormat="1" ht="16.5" customHeight="1">
      <c r="B222" s="123"/>
      <c r="C222" s="174" t="s">
        <v>534</v>
      </c>
      <c r="D222" s="174" t="s">
        <v>205</v>
      </c>
      <c r="E222" s="175" t="s">
        <v>650</v>
      </c>
      <c r="F222" s="176" t="s">
        <v>651</v>
      </c>
      <c r="G222" s="177" t="s">
        <v>533</v>
      </c>
      <c r="H222" s="178">
        <v>1300</v>
      </c>
      <c r="I222" s="179"/>
      <c r="J222" s="180">
        <f>ROUND(I222*H222,2)</f>
        <v>0</v>
      </c>
      <c r="K222" s="176"/>
      <c r="L222" s="181"/>
      <c r="M222" s="182"/>
      <c r="N222" s="183" t="s">
        <v>42</v>
      </c>
      <c r="P222" s="133">
        <f>O222*H222</f>
        <v>0</v>
      </c>
      <c r="Q222" s="133">
        <v>0</v>
      </c>
      <c r="R222" s="133">
        <f>Q222*H222</f>
        <v>0</v>
      </c>
      <c r="S222" s="133">
        <v>0</v>
      </c>
      <c r="T222" s="134">
        <f>S222*H222</f>
        <v>0</v>
      </c>
      <c r="AR222" s="135" t="s">
        <v>169</v>
      </c>
      <c r="AT222" s="135" t="s">
        <v>205</v>
      </c>
      <c r="AU222" s="135" t="s">
        <v>81</v>
      </c>
      <c r="AY222" s="7" t="s">
        <v>138</v>
      </c>
      <c r="BE222" s="136">
        <f>IF(N222="základní",J222,0)</f>
        <v>0</v>
      </c>
      <c r="BF222" s="136">
        <f>IF(N222="snížená",J222,0)</f>
        <v>0</v>
      </c>
      <c r="BG222" s="136">
        <f>IF(N222="zákl. přenesená",J222,0)</f>
        <v>0</v>
      </c>
      <c r="BH222" s="136">
        <f>IF(N222="sníž. přenesená",J222,0)</f>
        <v>0</v>
      </c>
      <c r="BI222" s="136">
        <f>IF(N222="nulová",J222,0)</f>
        <v>0</v>
      </c>
      <c r="BJ222" s="7" t="s">
        <v>79</v>
      </c>
      <c r="BK222" s="136">
        <f>ROUND(I222*H222,2)</f>
        <v>0</v>
      </c>
      <c r="BL222" s="7" t="s">
        <v>145</v>
      </c>
      <c r="BM222" s="135" t="s">
        <v>652</v>
      </c>
    </row>
    <row r="223" spans="1:65" s="150" customFormat="1">
      <c r="A223" s="19"/>
      <c r="B223" s="20"/>
      <c r="C223" s="19"/>
      <c r="D223" s="137" t="s">
        <v>146</v>
      </c>
      <c r="E223" s="19"/>
      <c r="F223" s="138" t="s">
        <v>651</v>
      </c>
      <c r="G223" s="19"/>
      <c r="H223" s="19"/>
      <c r="I223" s="139"/>
      <c r="J223" s="19"/>
      <c r="K223" s="19"/>
      <c r="L223" s="20"/>
      <c r="M223" s="140"/>
      <c r="N223" s="19"/>
      <c r="O223" s="19"/>
      <c r="P223" s="19"/>
      <c r="Q223" s="19"/>
      <c r="R223" s="19"/>
      <c r="S223" s="19"/>
      <c r="T223" s="41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7" t="s">
        <v>146</v>
      </c>
      <c r="AU223" s="7" t="s">
        <v>81</v>
      </c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</row>
    <row r="224" spans="1:65" s="150" customFormat="1">
      <c r="B224" s="151"/>
      <c r="D224" s="137" t="s">
        <v>150</v>
      </c>
      <c r="E224" s="152"/>
      <c r="F224" s="153" t="s">
        <v>653</v>
      </c>
      <c r="H224" s="154">
        <v>360</v>
      </c>
      <c r="I224" s="155"/>
      <c r="L224" s="151"/>
      <c r="M224" s="156"/>
      <c r="T224" s="157"/>
      <c r="AT224" s="152" t="s">
        <v>150</v>
      </c>
      <c r="AU224" s="152" t="s">
        <v>81</v>
      </c>
      <c r="AV224" s="150" t="s">
        <v>81</v>
      </c>
      <c r="AW224" s="150" t="s">
        <v>33</v>
      </c>
      <c r="AX224" s="150" t="s">
        <v>71</v>
      </c>
      <c r="AY224" s="152" t="s">
        <v>138</v>
      </c>
    </row>
    <row r="225" spans="1:65" s="150" customFormat="1">
      <c r="B225" s="151"/>
      <c r="D225" s="137" t="s">
        <v>150</v>
      </c>
      <c r="E225" s="152"/>
      <c r="F225" s="153" t="s">
        <v>654</v>
      </c>
      <c r="H225" s="154">
        <v>440</v>
      </c>
      <c r="I225" s="155"/>
      <c r="L225" s="151"/>
      <c r="M225" s="156"/>
      <c r="T225" s="157"/>
      <c r="AT225" s="152" t="s">
        <v>150</v>
      </c>
      <c r="AU225" s="152" t="s">
        <v>81</v>
      </c>
      <c r="AV225" s="150" t="s">
        <v>81</v>
      </c>
      <c r="AW225" s="150" t="s">
        <v>33</v>
      </c>
      <c r="AX225" s="150" t="s">
        <v>71</v>
      </c>
      <c r="AY225" s="152" t="s">
        <v>138</v>
      </c>
    </row>
    <row r="226" spans="1:65" s="158" customFormat="1">
      <c r="A226" s="150"/>
      <c r="B226" s="151"/>
      <c r="C226" s="150"/>
      <c r="D226" s="137" t="s">
        <v>150</v>
      </c>
      <c r="E226" s="152"/>
      <c r="F226" s="153" t="s">
        <v>655</v>
      </c>
      <c r="G226" s="150"/>
      <c r="H226" s="154">
        <v>500</v>
      </c>
      <c r="I226" s="155"/>
      <c r="J226" s="150"/>
      <c r="K226" s="150"/>
      <c r="L226" s="151"/>
      <c r="M226" s="156"/>
      <c r="N226" s="150"/>
      <c r="O226" s="150"/>
      <c r="P226" s="150"/>
      <c r="Q226" s="150"/>
      <c r="R226" s="150"/>
      <c r="S226" s="150"/>
      <c r="T226" s="157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2" t="s">
        <v>150</v>
      </c>
      <c r="AU226" s="152" t="s">
        <v>81</v>
      </c>
      <c r="AV226" s="150" t="s">
        <v>81</v>
      </c>
      <c r="AW226" s="150" t="s">
        <v>33</v>
      </c>
      <c r="AX226" s="150" t="s">
        <v>71</v>
      </c>
      <c r="AY226" s="152" t="s">
        <v>138</v>
      </c>
      <c r="AZ226" s="150"/>
      <c r="BA226" s="150"/>
      <c r="BB226" s="150"/>
      <c r="BC226" s="150"/>
      <c r="BD226" s="150"/>
      <c r="BE226" s="150"/>
      <c r="BF226" s="150"/>
      <c r="BG226" s="150"/>
      <c r="BH226" s="150"/>
      <c r="BI226" s="150"/>
      <c r="BJ226" s="150"/>
      <c r="BK226" s="150"/>
      <c r="BL226" s="150"/>
      <c r="BM226" s="150"/>
    </row>
    <row r="227" spans="1:65" s="19" customFormat="1">
      <c r="A227" s="158"/>
      <c r="B227" s="159"/>
      <c r="C227" s="158"/>
      <c r="D227" s="137" t="s">
        <v>150</v>
      </c>
      <c r="E227" s="160"/>
      <c r="F227" s="161" t="s">
        <v>154</v>
      </c>
      <c r="G227" s="158"/>
      <c r="H227" s="162">
        <v>1300</v>
      </c>
      <c r="I227" s="163"/>
      <c r="J227" s="158"/>
      <c r="K227" s="158"/>
      <c r="L227" s="159"/>
      <c r="M227" s="164"/>
      <c r="N227" s="158"/>
      <c r="O227" s="158"/>
      <c r="P227" s="158"/>
      <c r="Q227" s="158"/>
      <c r="R227" s="158"/>
      <c r="S227" s="158"/>
      <c r="T227" s="165"/>
      <c r="U227" s="158"/>
      <c r="V227" s="158"/>
      <c r="W227" s="158"/>
      <c r="X227" s="158"/>
      <c r="Y227" s="158"/>
      <c r="Z227" s="158"/>
      <c r="AA227" s="158"/>
      <c r="AB227" s="158"/>
      <c r="AC227" s="158"/>
      <c r="AD227" s="158"/>
      <c r="AE227" s="158"/>
      <c r="AF227" s="158"/>
      <c r="AG227" s="158"/>
      <c r="AH227" s="158"/>
      <c r="AI227" s="158"/>
      <c r="AJ227" s="158"/>
      <c r="AK227" s="158"/>
      <c r="AL227" s="158"/>
      <c r="AM227" s="158"/>
      <c r="AN227" s="158"/>
      <c r="AO227" s="158"/>
      <c r="AP227" s="158"/>
      <c r="AQ227" s="158"/>
      <c r="AR227" s="158"/>
      <c r="AS227" s="158"/>
      <c r="AT227" s="160" t="s">
        <v>150</v>
      </c>
      <c r="AU227" s="160" t="s">
        <v>81</v>
      </c>
      <c r="AV227" s="158" t="s">
        <v>145</v>
      </c>
      <c r="AW227" s="158" t="s">
        <v>33</v>
      </c>
      <c r="AX227" s="158" t="s">
        <v>79</v>
      </c>
      <c r="AY227" s="160" t="s">
        <v>138</v>
      </c>
      <c r="AZ227" s="158"/>
      <c r="BA227" s="158"/>
      <c r="BB227" s="158"/>
      <c r="BC227" s="158"/>
      <c r="BD227" s="158"/>
      <c r="BE227" s="158"/>
      <c r="BF227" s="158"/>
      <c r="BG227" s="158"/>
      <c r="BH227" s="158"/>
      <c r="BI227" s="158"/>
      <c r="BJ227" s="158"/>
      <c r="BK227" s="158"/>
      <c r="BL227" s="158"/>
      <c r="BM227" s="158"/>
    </row>
    <row r="228" spans="1:65" s="19" customFormat="1" ht="16.5" customHeight="1">
      <c r="B228" s="123"/>
      <c r="C228" s="174" t="s">
        <v>656</v>
      </c>
      <c r="D228" s="174" t="s">
        <v>205</v>
      </c>
      <c r="E228" s="175" t="s">
        <v>657</v>
      </c>
      <c r="F228" s="176" t="s">
        <v>658</v>
      </c>
      <c r="G228" s="177" t="s">
        <v>501</v>
      </c>
      <c r="H228" s="178">
        <v>0.5</v>
      </c>
      <c r="I228" s="179"/>
      <c r="J228" s="180">
        <f>ROUND(I228*H228,2)</f>
        <v>0</v>
      </c>
      <c r="K228" s="176"/>
      <c r="L228" s="181"/>
      <c r="M228" s="182"/>
      <c r="N228" s="183" t="s">
        <v>42</v>
      </c>
      <c r="P228" s="133">
        <f>O228*H228</f>
        <v>0</v>
      </c>
      <c r="Q228" s="133">
        <v>0</v>
      </c>
      <c r="R228" s="133">
        <f>Q228*H228</f>
        <v>0</v>
      </c>
      <c r="S228" s="133">
        <v>0</v>
      </c>
      <c r="T228" s="134">
        <f>S228*H228</f>
        <v>0</v>
      </c>
      <c r="AR228" s="135" t="s">
        <v>169</v>
      </c>
      <c r="AT228" s="135" t="s">
        <v>205</v>
      </c>
      <c r="AU228" s="135" t="s">
        <v>81</v>
      </c>
      <c r="AY228" s="7" t="s">
        <v>138</v>
      </c>
      <c r="BE228" s="136">
        <f>IF(N228="základní",J228,0)</f>
        <v>0</v>
      </c>
      <c r="BF228" s="136">
        <f>IF(N228="snížená",J228,0)</f>
        <v>0</v>
      </c>
      <c r="BG228" s="136">
        <f>IF(N228="zákl. přenesená",J228,0)</f>
        <v>0</v>
      </c>
      <c r="BH228" s="136">
        <f>IF(N228="sníž. přenesená",J228,0)</f>
        <v>0</v>
      </c>
      <c r="BI228" s="136">
        <f>IF(N228="nulová",J228,0)</f>
        <v>0</v>
      </c>
      <c r="BJ228" s="7" t="s">
        <v>79</v>
      </c>
      <c r="BK228" s="136">
        <f>ROUND(I228*H228,2)</f>
        <v>0</v>
      </c>
      <c r="BL228" s="7" t="s">
        <v>145</v>
      </c>
      <c r="BM228" s="135" t="s">
        <v>659</v>
      </c>
    </row>
    <row r="229" spans="1:65" s="19" customFormat="1">
      <c r="B229" s="20"/>
      <c r="D229" s="137" t="s">
        <v>146</v>
      </c>
      <c r="F229" s="138" t="s">
        <v>658</v>
      </c>
      <c r="I229" s="139"/>
      <c r="L229" s="20"/>
      <c r="M229" s="140"/>
      <c r="T229" s="41"/>
      <c r="AT229" s="7" t="s">
        <v>146</v>
      </c>
      <c r="AU229" s="7" t="s">
        <v>81</v>
      </c>
    </row>
    <row r="230" spans="1:65" s="19" customFormat="1" ht="16.5" customHeight="1">
      <c r="B230" s="123"/>
      <c r="C230" s="174" t="s">
        <v>538</v>
      </c>
      <c r="D230" s="174" t="s">
        <v>205</v>
      </c>
      <c r="E230" s="175" t="s">
        <v>660</v>
      </c>
      <c r="F230" s="176" t="s">
        <v>661</v>
      </c>
      <c r="G230" s="177" t="s">
        <v>496</v>
      </c>
      <c r="H230" s="178">
        <v>0.2</v>
      </c>
      <c r="I230" s="179"/>
      <c r="J230" s="180">
        <f>ROUND(I230*H230,2)</f>
        <v>0</v>
      </c>
      <c r="K230" s="176"/>
      <c r="L230" s="181"/>
      <c r="M230" s="182"/>
      <c r="N230" s="183" t="s">
        <v>42</v>
      </c>
      <c r="P230" s="133">
        <f>O230*H230</f>
        <v>0</v>
      </c>
      <c r="Q230" s="133">
        <v>0</v>
      </c>
      <c r="R230" s="133">
        <f>Q230*H230</f>
        <v>0</v>
      </c>
      <c r="S230" s="133">
        <v>0</v>
      </c>
      <c r="T230" s="134">
        <f>S230*H230</f>
        <v>0</v>
      </c>
      <c r="AR230" s="135" t="s">
        <v>169</v>
      </c>
      <c r="AT230" s="135" t="s">
        <v>205</v>
      </c>
      <c r="AU230" s="135" t="s">
        <v>81</v>
      </c>
      <c r="AY230" s="7" t="s">
        <v>138</v>
      </c>
      <c r="BE230" s="136">
        <f>IF(N230="základní",J230,0)</f>
        <v>0</v>
      </c>
      <c r="BF230" s="136">
        <f>IF(N230="snížená",J230,0)</f>
        <v>0</v>
      </c>
      <c r="BG230" s="136">
        <f>IF(N230="zákl. přenesená",J230,0)</f>
        <v>0</v>
      </c>
      <c r="BH230" s="136">
        <f>IF(N230="sníž. přenesená",J230,0)</f>
        <v>0</v>
      </c>
      <c r="BI230" s="136">
        <f>IF(N230="nulová",J230,0)</f>
        <v>0</v>
      </c>
      <c r="BJ230" s="7" t="s">
        <v>79</v>
      </c>
      <c r="BK230" s="136">
        <f>ROUND(I230*H230,2)</f>
        <v>0</v>
      </c>
      <c r="BL230" s="7" t="s">
        <v>145</v>
      </c>
      <c r="BM230" s="135" t="s">
        <v>662</v>
      </c>
    </row>
    <row r="231" spans="1:65" s="19" customFormat="1">
      <c r="B231" s="20"/>
      <c r="D231" s="137" t="s">
        <v>146</v>
      </c>
      <c r="F231" s="138" t="s">
        <v>661</v>
      </c>
      <c r="I231" s="139"/>
      <c r="L231" s="20"/>
      <c r="M231" s="140"/>
      <c r="T231" s="41"/>
      <c r="AT231" s="7" t="s">
        <v>146</v>
      </c>
      <c r="AU231" s="7" t="s">
        <v>81</v>
      </c>
    </row>
    <row r="232" spans="1:65" s="19" customFormat="1" ht="16.5" customHeight="1">
      <c r="B232" s="123"/>
      <c r="C232" s="174" t="s">
        <v>663</v>
      </c>
      <c r="D232" s="174" t="s">
        <v>205</v>
      </c>
      <c r="E232" s="175" t="s">
        <v>664</v>
      </c>
      <c r="F232" s="176" t="s">
        <v>665</v>
      </c>
      <c r="G232" s="177" t="s">
        <v>501</v>
      </c>
      <c r="H232" s="178">
        <v>35</v>
      </c>
      <c r="I232" s="179"/>
      <c r="J232" s="180">
        <f>ROUND(I232*H232,2)</f>
        <v>0</v>
      </c>
      <c r="K232" s="176"/>
      <c r="L232" s="181"/>
      <c r="M232" s="182"/>
      <c r="N232" s="183" t="s">
        <v>42</v>
      </c>
      <c r="P232" s="133">
        <f>O232*H232</f>
        <v>0</v>
      </c>
      <c r="Q232" s="133">
        <v>0</v>
      </c>
      <c r="R232" s="133">
        <f>Q232*H232</f>
        <v>0</v>
      </c>
      <c r="S232" s="133">
        <v>0</v>
      </c>
      <c r="T232" s="134">
        <f>S232*H232</f>
        <v>0</v>
      </c>
      <c r="AR232" s="135" t="s">
        <v>169</v>
      </c>
      <c r="AT232" s="135" t="s">
        <v>205</v>
      </c>
      <c r="AU232" s="135" t="s">
        <v>81</v>
      </c>
      <c r="AY232" s="7" t="s">
        <v>138</v>
      </c>
      <c r="BE232" s="136">
        <f>IF(N232="základní",J232,0)</f>
        <v>0</v>
      </c>
      <c r="BF232" s="136">
        <f>IF(N232="snížená",J232,0)</f>
        <v>0</v>
      </c>
      <c r="BG232" s="136">
        <f>IF(N232="zákl. přenesená",J232,0)</f>
        <v>0</v>
      </c>
      <c r="BH232" s="136">
        <f>IF(N232="sníž. přenesená",J232,0)</f>
        <v>0</v>
      </c>
      <c r="BI232" s="136">
        <f>IF(N232="nulová",J232,0)</f>
        <v>0</v>
      </c>
      <c r="BJ232" s="7" t="s">
        <v>79</v>
      </c>
      <c r="BK232" s="136">
        <f>ROUND(I232*H232,2)</f>
        <v>0</v>
      </c>
      <c r="BL232" s="7" t="s">
        <v>145</v>
      </c>
      <c r="BM232" s="135" t="s">
        <v>666</v>
      </c>
    </row>
    <row r="233" spans="1:65" s="19" customFormat="1">
      <c r="B233" s="20"/>
      <c r="D233" s="137" t="s">
        <v>146</v>
      </c>
      <c r="F233" s="138" t="s">
        <v>665</v>
      </c>
      <c r="I233" s="139"/>
      <c r="L233" s="20"/>
      <c r="M233" s="140"/>
      <c r="T233" s="41"/>
      <c r="AT233" s="7" t="s">
        <v>146</v>
      </c>
      <c r="AU233" s="7" t="s">
        <v>81</v>
      </c>
    </row>
    <row r="234" spans="1:65" s="19" customFormat="1" ht="16.5" customHeight="1">
      <c r="B234" s="123"/>
      <c r="C234" s="174" t="s">
        <v>541</v>
      </c>
      <c r="D234" s="174" t="s">
        <v>205</v>
      </c>
      <c r="E234" s="175" t="s">
        <v>667</v>
      </c>
      <c r="F234" s="176" t="s">
        <v>668</v>
      </c>
      <c r="G234" s="177" t="s">
        <v>501</v>
      </c>
      <c r="H234" s="178">
        <v>24</v>
      </c>
      <c r="I234" s="179"/>
      <c r="J234" s="180">
        <f>ROUND(I234*H234,2)</f>
        <v>0</v>
      </c>
      <c r="K234" s="176"/>
      <c r="L234" s="181"/>
      <c r="M234" s="182"/>
      <c r="N234" s="183" t="s">
        <v>42</v>
      </c>
      <c r="P234" s="133">
        <f>O234*H234</f>
        <v>0</v>
      </c>
      <c r="Q234" s="133">
        <v>0</v>
      </c>
      <c r="R234" s="133">
        <f>Q234*H234</f>
        <v>0</v>
      </c>
      <c r="S234" s="133">
        <v>0</v>
      </c>
      <c r="T234" s="134">
        <f>S234*H234</f>
        <v>0</v>
      </c>
      <c r="AR234" s="135" t="s">
        <v>169</v>
      </c>
      <c r="AT234" s="135" t="s">
        <v>205</v>
      </c>
      <c r="AU234" s="135" t="s">
        <v>81</v>
      </c>
      <c r="AY234" s="7" t="s">
        <v>138</v>
      </c>
      <c r="BE234" s="136">
        <f>IF(N234="základní",J234,0)</f>
        <v>0</v>
      </c>
      <c r="BF234" s="136">
        <f>IF(N234="snížená",J234,0)</f>
        <v>0</v>
      </c>
      <c r="BG234" s="136">
        <f>IF(N234="zákl. přenesená",J234,0)</f>
        <v>0</v>
      </c>
      <c r="BH234" s="136">
        <f>IF(N234="sníž. přenesená",J234,0)</f>
        <v>0</v>
      </c>
      <c r="BI234" s="136">
        <f>IF(N234="nulová",J234,0)</f>
        <v>0</v>
      </c>
      <c r="BJ234" s="7" t="s">
        <v>79</v>
      </c>
      <c r="BK234" s="136">
        <f>ROUND(I234*H234,2)</f>
        <v>0</v>
      </c>
      <c r="BL234" s="7" t="s">
        <v>145</v>
      </c>
      <c r="BM234" s="135" t="s">
        <v>669</v>
      </c>
    </row>
    <row r="235" spans="1:65" s="19" customFormat="1">
      <c r="B235" s="20"/>
      <c r="D235" s="137" t="s">
        <v>146</v>
      </c>
      <c r="F235" s="138" t="s">
        <v>668</v>
      </c>
      <c r="I235" s="139"/>
      <c r="L235" s="20"/>
      <c r="M235" s="140"/>
      <c r="T235" s="41"/>
      <c r="AT235" s="7" t="s">
        <v>146</v>
      </c>
      <c r="AU235" s="7" t="s">
        <v>81</v>
      </c>
    </row>
    <row r="236" spans="1:65" s="19" customFormat="1" ht="16.5" customHeight="1">
      <c r="B236" s="123"/>
      <c r="C236" s="174" t="s">
        <v>670</v>
      </c>
      <c r="D236" s="174" t="s">
        <v>205</v>
      </c>
      <c r="E236" s="175" t="s">
        <v>671</v>
      </c>
      <c r="F236" s="176" t="s">
        <v>672</v>
      </c>
      <c r="G236" s="177" t="s">
        <v>143</v>
      </c>
      <c r="H236" s="178">
        <v>6.5</v>
      </c>
      <c r="I236" s="179"/>
      <c r="J236" s="180">
        <f>ROUND(I236*H236,2)</f>
        <v>0</v>
      </c>
      <c r="K236" s="176"/>
      <c r="L236" s="181"/>
      <c r="M236" s="182"/>
      <c r="N236" s="183" t="s">
        <v>42</v>
      </c>
      <c r="P236" s="133">
        <f>O236*H236</f>
        <v>0</v>
      </c>
      <c r="Q236" s="133">
        <v>0</v>
      </c>
      <c r="R236" s="133">
        <f>Q236*H236</f>
        <v>0</v>
      </c>
      <c r="S236" s="133">
        <v>0</v>
      </c>
      <c r="T236" s="134">
        <f>S236*H236</f>
        <v>0</v>
      </c>
      <c r="AR236" s="135" t="s">
        <v>169</v>
      </c>
      <c r="AT236" s="135" t="s">
        <v>205</v>
      </c>
      <c r="AU236" s="135" t="s">
        <v>81</v>
      </c>
      <c r="AY236" s="7" t="s">
        <v>138</v>
      </c>
      <c r="BE236" s="136">
        <f>IF(N236="základní",J236,0)</f>
        <v>0</v>
      </c>
      <c r="BF236" s="136">
        <f>IF(N236="snížená",J236,0)</f>
        <v>0</v>
      </c>
      <c r="BG236" s="136">
        <f>IF(N236="zákl. přenesená",J236,0)</f>
        <v>0</v>
      </c>
      <c r="BH236" s="136">
        <f>IF(N236="sníž. přenesená",J236,0)</f>
        <v>0</v>
      </c>
      <c r="BI236" s="136">
        <f>IF(N236="nulová",J236,0)</f>
        <v>0</v>
      </c>
      <c r="BJ236" s="7" t="s">
        <v>79</v>
      </c>
      <c r="BK236" s="136">
        <f>ROUND(I236*H236,2)</f>
        <v>0</v>
      </c>
      <c r="BL236" s="7" t="s">
        <v>145</v>
      </c>
      <c r="BM236" s="135" t="s">
        <v>673</v>
      </c>
    </row>
    <row r="237" spans="1:65" s="19" customFormat="1">
      <c r="B237" s="20"/>
      <c r="D237" s="137" t="s">
        <v>146</v>
      </c>
      <c r="F237" s="138" t="s">
        <v>672</v>
      </c>
      <c r="I237" s="139"/>
      <c r="L237" s="20"/>
      <c r="M237" s="140"/>
      <c r="T237" s="41"/>
      <c r="AT237" s="7" t="s">
        <v>146</v>
      </c>
      <c r="AU237" s="7" t="s">
        <v>81</v>
      </c>
    </row>
    <row r="238" spans="1:65" s="19" customFormat="1" ht="16.5" customHeight="1">
      <c r="B238" s="123"/>
      <c r="C238" s="174" t="s">
        <v>545</v>
      </c>
      <c r="D238" s="174" t="s">
        <v>205</v>
      </c>
      <c r="E238" s="175" t="s">
        <v>674</v>
      </c>
      <c r="F238" s="176" t="s">
        <v>675</v>
      </c>
      <c r="G238" s="177" t="s">
        <v>143</v>
      </c>
      <c r="H238" s="178">
        <v>9</v>
      </c>
      <c r="I238" s="179"/>
      <c r="J238" s="180">
        <f>ROUND(I238*H238,2)</f>
        <v>0</v>
      </c>
      <c r="K238" s="176"/>
      <c r="L238" s="181"/>
      <c r="M238" s="182"/>
      <c r="N238" s="183" t="s">
        <v>42</v>
      </c>
      <c r="P238" s="133">
        <f>O238*H238</f>
        <v>0</v>
      </c>
      <c r="Q238" s="133">
        <v>0</v>
      </c>
      <c r="R238" s="133">
        <f>Q238*H238</f>
        <v>0</v>
      </c>
      <c r="S238" s="133">
        <v>0</v>
      </c>
      <c r="T238" s="134">
        <f>S238*H238</f>
        <v>0</v>
      </c>
      <c r="AR238" s="135" t="s">
        <v>169</v>
      </c>
      <c r="AT238" s="135" t="s">
        <v>205</v>
      </c>
      <c r="AU238" s="135" t="s">
        <v>81</v>
      </c>
      <c r="AY238" s="7" t="s">
        <v>138</v>
      </c>
      <c r="BE238" s="136">
        <f>IF(N238="základní",J238,0)</f>
        <v>0</v>
      </c>
      <c r="BF238" s="136">
        <f>IF(N238="snížená",J238,0)</f>
        <v>0</v>
      </c>
      <c r="BG238" s="136">
        <f>IF(N238="zákl. přenesená",J238,0)</f>
        <v>0</v>
      </c>
      <c r="BH238" s="136">
        <f>IF(N238="sníž. přenesená",J238,0)</f>
        <v>0</v>
      </c>
      <c r="BI238" s="136">
        <f>IF(N238="nulová",J238,0)</f>
        <v>0</v>
      </c>
      <c r="BJ238" s="7" t="s">
        <v>79</v>
      </c>
      <c r="BK238" s="136">
        <f>ROUND(I238*H238,2)</f>
        <v>0</v>
      </c>
      <c r="BL238" s="7" t="s">
        <v>145</v>
      </c>
      <c r="BM238" s="135" t="s">
        <v>676</v>
      </c>
    </row>
    <row r="239" spans="1:65" s="19" customFormat="1">
      <c r="B239" s="20"/>
      <c r="D239" s="137" t="s">
        <v>146</v>
      </c>
      <c r="F239" s="138" t="s">
        <v>675</v>
      </c>
      <c r="I239" s="139"/>
      <c r="L239" s="20"/>
      <c r="M239" s="140"/>
      <c r="T239" s="41"/>
      <c r="AT239" s="7" t="s">
        <v>146</v>
      </c>
      <c r="AU239" s="7" t="s">
        <v>81</v>
      </c>
    </row>
    <row r="240" spans="1:65" s="19" customFormat="1" ht="16.5" customHeight="1">
      <c r="B240" s="123"/>
      <c r="C240" s="174" t="s">
        <v>677</v>
      </c>
      <c r="D240" s="174" t="s">
        <v>205</v>
      </c>
      <c r="E240" s="175" t="s">
        <v>678</v>
      </c>
      <c r="F240" s="176" t="s">
        <v>572</v>
      </c>
      <c r="G240" s="177" t="s">
        <v>533</v>
      </c>
      <c r="H240" s="178">
        <v>6</v>
      </c>
      <c r="I240" s="179"/>
      <c r="J240" s="180">
        <f>ROUND(I240*H240,2)</f>
        <v>0</v>
      </c>
      <c r="K240" s="176"/>
      <c r="L240" s="181"/>
      <c r="M240" s="182"/>
      <c r="N240" s="183" t="s">
        <v>42</v>
      </c>
      <c r="P240" s="133">
        <f>O240*H240</f>
        <v>0</v>
      </c>
      <c r="Q240" s="133">
        <v>0</v>
      </c>
      <c r="R240" s="133">
        <f>Q240*H240</f>
        <v>0</v>
      </c>
      <c r="S240" s="133">
        <v>0</v>
      </c>
      <c r="T240" s="134">
        <f>S240*H240</f>
        <v>0</v>
      </c>
      <c r="AR240" s="135" t="s">
        <v>169</v>
      </c>
      <c r="AT240" s="135" t="s">
        <v>205</v>
      </c>
      <c r="AU240" s="135" t="s">
        <v>81</v>
      </c>
      <c r="AY240" s="7" t="s">
        <v>138</v>
      </c>
      <c r="BE240" s="136">
        <f>IF(N240="základní",J240,0)</f>
        <v>0</v>
      </c>
      <c r="BF240" s="136">
        <f>IF(N240="snížená",J240,0)</f>
        <v>0</v>
      </c>
      <c r="BG240" s="136">
        <f>IF(N240="zákl. přenesená",J240,0)</f>
        <v>0</v>
      </c>
      <c r="BH240" s="136">
        <f>IF(N240="sníž. přenesená",J240,0)</f>
        <v>0</v>
      </c>
      <c r="BI240" s="136">
        <f>IF(N240="nulová",J240,0)</f>
        <v>0</v>
      </c>
      <c r="BJ240" s="7" t="s">
        <v>79</v>
      </c>
      <c r="BK240" s="136">
        <f>ROUND(I240*H240,2)</f>
        <v>0</v>
      </c>
      <c r="BL240" s="7" t="s">
        <v>145</v>
      </c>
      <c r="BM240" s="135" t="s">
        <v>679</v>
      </c>
    </row>
    <row r="241" spans="2:65" s="19" customFormat="1">
      <c r="B241" s="20"/>
      <c r="D241" s="137" t="s">
        <v>146</v>
      </c>
      <c r="F241" s="138" t="s">
        <v>572</v>
      </c>
      <c r="I241" s="139"/>
      <c r="L241" s="20"/>
      <c r="M241" s="140"/>
      <c r="T241" s="41"/>
      <c r="AT241" s="7" t="s">
        <v>146</v>
      </c>
      <c r="AU241" s="7" t="s">
        <v>81</v>
      </c>
    </row>
    <row r="242" spans="2:65" s="19" customFormat="1" ht="16.5" customHeight="1">
      <c r="B242" s="123"/>
      <c r="C242" s="174" t="s">
        <v>548</v>
      </c>
      <c r="D242" s="174" t="s">
        <v>205</v>
      </c>
      <c r="E242" s="175" t="s">
        <v>680</v>
      </c>
      <c r="F242" s="176" t="s">
        <v>681</v>
      </c>
      <c r="G242" s="177" t="s">
        <v>533</v>
      </c>
      <c r="H242" s="178">
        <v>6</v>
      </c>
      <c r="I242" s="179"/>
      <c r="J242" s="180">
        <f>ROUND(I242*H242,2)</f>
        <v>0</v>
      </c>
      <c r="K242" s="176"/>
      <c r="L242" s="181"/>
      <c r="M242" s="182"/>
      <c r="N242" s="183" t="s">
        <v>42</v>
      </c>
      <c r="P242" s="133">
        <f>O242*H242</f>
        <v>0</v>
      </c>
      <c r="Q242" s="133">
        <v>0</v>
      </c>
      <c r="R242" s="133">
        <f>Q242*H242</f>
        <v>0</v>
      </c>
      <c r="S242" s="133">
        <v>0</v>
      </c>
      <c r="T242" s="134">
        <f>S242*H242</f>
        <v>0</v>
      </c>
      <c r="AR242" s="135" t="s">
        <v>169</v>
      </c>
      <c r="AT242" s="135" t="s">
        <v>205</v>
      </c>
      <c r="AU242" s="135" t="s">
        <v>81</v>
      </c>
      <c r="AY242" s="7" t="s">
        <v>138</v>
      </c>
      <c r="BE242" s="136">
        <f>IF(N242="základní",J242,0)</f>
        <v>0</v>
      </c>
      <c r="BF242" s="136">
        <f>IF(N242="snížená",J242,0)</f>
        <v>0</v>
      </c>
      <c r="BG242" s="136">
        <f>IF(N242="zákl. přenesená",J242,0)</f>
        <v>0</v>
      </c>
      <c r="BH242" s="136">
        <f>IF(N242="sníž. přenesená",J242,0)</f>
        <v>0</v>
      </c>
      <c r="BI242" s="136">
        <f>IF(N242="nulová",J242,0)</f>
        <v>0</v>
      </c>
      <c r="BJ242" s="7" t="s">
        <v>79</v>
      </c>
      <c r="BK242" s="136">
        <f>ROUND(I242*H242,2)</f>
        <v>0</v>
      </c>
      <c r="BL242" s="7" t="s">
        <v>145</v>
      </c>
      <c r="BM242" s="135" t="s">
        <v>682</v>
      </c>
    </row>
    <row r="243" spans="2:65" s="19" customFormat="1">
      <c r="B243" s="20"/>
      <c r="D243" s="137" t="s">
        <v>146</v>
      </c>
      <c r="F243" s="138" t="s">
        <v>681</v>
      </c>
      <c r="I243" s="139"/>
      <c r="L243" s="20"/>
      <c r="M243" s="140"/>
      <c r="T243" s="41"/>
      <c r="AT243" s="7" t="s">
        <v>146</v>
      </c>
      <c r="AU243" s="7" t="s">
        <v>81</v>
      </c>
    </row>
    <row r="244" spans="2:65" s="19" customFormat="1" ht="16.5" customHeight="1">
      <c r="B244" s="123"/>
      <c r="C244" s="174" t="s">
        <v>683</v>
      </c>
      <c r="D244" s="174" t="s">
        <v>205</v>
      </c>
      <c r="E244" s="175" t="s">
        <v>684</v>
      </c>
      <c r="F244" s="176" t="s">
        <v>685</v>
      </c>
      <c r="G244" s="177" t="s">
        <v>267</v>
      </c>
      <c r="H244" s="178">
        <v>12</v>
      </c>
      <c r="I244" s="179"/>
      <c r="J244" s="180">
        <f>ROUND(I244*H244,2)</f>
        <v>0</v>
      </c>
      <c r="K244" s="176"/>
      <c r="L244" s="181"/>
      <c r="M244" s="182"/>
      <c r="N244" s="183" t="s">
        <v>42</v>
      </c>
      <c r="P244" s="133">
        <f>O244*H244</f>
        <v>0</v>
      </c>
      <c r="Q244" s="133">
        <v>0</v>
      </c>
      <c r="R244" s="133">
        <f>Q244*H244</f>
        <v>0</v>
      </c>
      <c r="S244" s="133">
        <v>0</v>
      </c>
      <c r="T244" s="134">
        <f>S244*H244</f>
        <v>0</v>
      </c>
      <c r="AR244" s="135" t="s">
        <v>169</v>
      </c>
      <c r="AT244" s="135" t="s">
        <v>205</v>
      </c>
      <c r="AU244" s="135" t="s">
        <v>81</v>
      </c>
      <c r="AY244" s="7" t="s">
        <v>138</v>
      </c>
      <c r="BE244" s="136">
        <f>IF(N244="základní",J244,0)</f>
        <v>0</v>
      </c>
      <c r="BF244" s="136">
        <f>IF(N244="snížená",J244,0)</f>
        <v>0</v>
      </c>
      <c r="BG244" s="136">
        <f>IF(N244="zákl. přenesená",J244,0)</f>
        <v>0</v>
      </c>
      <c r="BH244" s="136">
        <f>IF(N244="sníž. přenesená",J244,0)</f>
        <v>0</v>
      </c>
      <c r="BI244" s="136">
        <f>IF(N244="nulová",J244,0)</f>
        <v>0</v>
      </c>
      <c r="BJ244" s="7" t="s">
        <v>79</v>
      </c>
      <c r="BK244" s="136">
        <f>ROUND(I244*H244,2)</f>
        <v>0</v>
      </c>
      <c r="BL244" s="7" t="s">
        <v>145</v>
      </c>
      <c r="BM244" s="135" t="s">
        <v>686</v>
      </c>
    </row>
    <row r="245" spans="2:65" s="19" customFormat="1">
      <c r="B245" s="20"/>
      <c r="D245" s="137" t="s">
        <v>146</v>
      </c>
      <c r="F245" s="138" t="s">
        <v>685</v>
      </c>
      <c r="I245" s="139"/>
      <c r="L245" s="20"/>
      <c r="M245" s="140"/>
      <c r="T245" s="41"/>
      <c r="AT245" s="7" t="s">
        <v>146</v>
      </c>
      <c r="AU245" s="7" t="s">
        <v>81</v>
      </c>
    </row>
    <row r="246" spans="2:65" s="19" customFormat="1" ht="16.5" customHeight="1">
      <c r="B246" s="123"/>
      <c r="C246" s="174" t="s">
        <v>552</v>
      </c>
      <c r="D246" s="174" t="s">
        <v>205</v>
      </c>
      <c r="E246" s="175" t="s">
        <v>687</v>
      </c>
      <c r="F246" s="176" t="s">
        <v>688</v>
      </c>
      <c r="G246" s="177" t="s">
        <v>143</v>
      </c>
      <c r="H246" s="178">
        <v>10</v>
      </c>
      <c r="I246" s="179"/>
      <c r="J246" s="180">
        <f>ROUND(I246*H246,2)</f>
        <v>0</v>
      </c>
      <c r="K246" s="176"/>
      <c r="L246" s="181"/>
      <c r="M246" s="182"/>
      <c r="N246" s="183" t="s">
        <v>42</v>
      </c>
      <c r="P246" s="133">
        <f>O246*H246</f>
        <v>0</v>
      </c>
      <c r="Q246" s="133">
        <v>0</v>
      </c>
      <c r="R246" s="133">
        <f>Q246*H246</f>
        <v>0</v>
      </c>
      <c r="S246" s="133">
        <v>0</v>
      </c>
      <c r="T246" s="134">
        <f>S246*H246</f>
        <v>0</v>
      </c>
      <c r="AR246" s="135" t="s">
        <v>169</v>
      </c>
      <c r="AT246" s="135" t="s">
        <v>205</v>
      </c>
      <c r="AU246" s="135" t="s">
        <v>81</v>
      </c>
      <c r="AY246" s="7" t="s">
        <v>138</v>
      </c>
      <c r="BE246" s="136">
        <f>IF(N246="základní",J246,0)</f>
        <v>0</v>
      </c>
      <c r="BF246" s="136">
        <f>IF(N246="snížená",J246,0)</f>
        <v>0</v>
      </c>
      <c r="BG246" s="136">
        <f>IF(N246="zákl. přenesená",J246,0)</f>
        <v>0</v>
      </c>
      <c r="BH246" s="136">
        <f>IF(N246="sníž. přenesená",J246,0)</f>
        <v>0</v>
      </c>
      <c r="BI246" s="136">
        <f>IF(N246="nulová",J246,0)</f>
        <v>0</v>
      </c>
      <c r="BJ246" s="7" t="s">
        <v>79</v>
      </c>
      <c r="BK246" s="136">
        <f>ROUND(I246*H246,2)</f>
        <v>0</v>
      </c>
      <c r="BL246" s="7" t="s">
        <v>145</v>
      </c>
      <c r="BM246" s="135" t="s">
        <v>689</v>
      </c>
    </row>
    <row r="247" spans="2:65" s="19" customFormat="1">
      <c r="B247" s="20"/>
      <c r="D247" s="137" t="s">
        <v>146</v>
      </c>
      <c r="F247" s="138" t="s">
        <v>688</v>
      </c>
      <c r="I247" s="139"/>
      <c r="L247" s="20"/>
      <c r="M247" s="140"/>
      <c r="T247" s="41"/>
      <c r="AT247" s="7" t="s">
        <v>146</v>
      </c>
      <c r="AU247" s="7" t="s">
        <v>81</v>
      </c>
    </row>
    <row r="248" spans="2:65" s="19" customFormat="1" ht="16.5" customHeight="1">
      <c r="B248" s="123"/>
      <c r="C248" s="174" t="s">
        <v>690</v>
      </c>
      <c r="D248" s="174" t="s">
        <v>205</v>
      </c>
      <c r="E248" s="175" t="s">
        <v>691</v>
      </c>
      <c r="F248" s="176" t="s">
        <v>692</v>
      </c>
      <c r="G248" s="177" t="s">
        <v>143</v>
      </c>
      <c r="H248" s="178">
        <v>1</v>
      </c>
      <c r="I248" s="179"/>
      <c r="J248" s="180">
        <f>ROUND(I248*H248,2)</f>
        <v>0</v>
      </c>
      <c r="K248" s="176"/>
      <c r="L248" s="181"/>
      <c r="M248" s="182"/>
      <c r="N248" s="183" t="s">
        <v>42</v>
      </c>
      <c r="P248" s="133">
        <f>O248*H248</f>
        <v>0</v>
      </c>
      <c r="Q248" s="133">
        <v>0</v>
      </c>
      <c r="R248" s="133">
        <f>Q248*H248</f>
        <v>0</v>
      </c>
      <c r="S248" s="133">
        <v>0</v>
      </c>
      <c r="T248" s="134">
        <f>S248*H248</f>
        <v>0</v>
      </c>
      <c r="AR248" s="135" t="s">
        <v>169</v>
      </c>
      <c r="AT248" s="135" t="s">
        <v>205</v>
      </c>
      <c r="AU248" s="135" t="s">
        <v>81</v>
      </c>
      <c r="AY248" s="7" t="s">
        <v>138</v>
      </c>
      <c r="BE248" s="136">
        <f>IF(N248="základní",J248,0)</f>
        <v>0</v>
      </c>
      <c r="BF248" s="136">
        <f>IF(N248="snížená",J248,0)</f>
        <v>0</v>
      </c>
      <c r="BG248" s="136">
        <f>IF(N248="zákl. přenesená",J248,0)</f>
        <v>0</v>
      </c>
      <c r="BH248" s="136">
        <f>IF(N248="sníž. přenesená",J248,0)</f>
        <v>0</v>
      </c>
      <c r="BI248" s="136">
        <f>IF(N248="nulová",J248,0)</f>
        <v>0</v>
      </c>
      <c r="BJ248" s="7" t="s">
        <v>79</v>
      </c>
      <c r="BK248" s="136">
        <f>ROUND(I248*H248,2)</f>
        <v>0</v>
      </c>
      <c r="BL248" s="7" t="s">
        <v>145</v>
      </c>
      <c r="BM248" s="135" t="s">
        <v>693</v>
      </c>
    </row>
    <row r="249" spans="2:65" s="19" customFormat="1">
      <c r="B249" s="20"/>
      <c r="D249" s="137" t="s">
        <v>146</v>
      </c>
      <c r="F249" s="138" t="s">
        <v>692</v>
      </c>
      <c r="I249" s="139"/>
      <c r="L249" s="20"/>
      <c r="M249" s="140"/>
      <c r="T249" s="41"/>
      <c r="AT249" s="7" t="s">
        <v>146</v>
      </c>
      <c r="AU249" s="7" t="s">
        <v>81</v>
      </c>
    </row>
    <row r="250" spans="2:65" s="19" customFormat="1" ht="16.5" customHeight="1">
      <c r="B250" s="123"/>
      <c r="C250" s="174" t="s">
        <v>555</v>
      </c>
      <c r="D250" s="174" t="s">
        <v>205</v>
      </c>
      <c r="E250" s="175" t="s">
        <v>694</v>
      </c>
      <c r="F250" s="176" t="s">
        <v>695</v>
      </c>
      <c r="G250" s="177" t="s">
        <v>267</v>
      </c>
      <c r="H250" s="178">
        <v>7</v>
      </c>
      <c r="I250" s="179"/>
      <c r="J250" s="180">
        <f>ROUND(I250*H250,2)</f>
        <v>0</v>
      </c>
      <c r="K250" s="176"/>
      <c r="L250" s="181"/>
      <c r="M250" s="182"/>
      <c r="N250" s="183" t="s">
        <v>42</v>
      </c>
      <c r="P250" s="133">
        <f>O250*H250</f>
        <v>0</v>
      </c>
      <c r="Q250" s="133">
        <v>0</v>
      </c>
      <c r="R250" s="133">
        <f>Q250*H250</f>
        <v>0</v>
      </c>
      <c r="S250" s="133">
        <v>0</v>
      </c>
      <c r="T250" s="134">
        <f>S250*H250</f>
        <v>0</v>
      </c>
      <c r="AR250" s="135" t="s">
        <v>169</v>
      </c>
      <c r="AT250" s="135" t="s">
        <v>205</v>
      </c>
      <c r="AU250" s="135" t="s">
        <v>81</v>
      </c>
      <c r="AY250" s="7" t="s">
        <v>138</v>
      </c>
      <c r="BE250" s="136">
        <f>IF(N250="základní",J250,0)</f>
        <v>0</v>
      </c>
      <c r="BF250" s="136">
        <f>IF(N250="snížená",J250,0)</f>
        <v>0</v>
      </c>
      <c r="BG250" s="136">
        <f>IF(N250="zákl. přenesená",J250,0)</f>
        <v>0</v>
      </c>
      <c r="BH250" s="136">
        <f>IF(N250="sníž. přenesená",J250,0)</f>
        <v>0</v>
      </c>
      <c r="BI250" s="136">
        <f>IF(N250="nulová",J250,0)</f>
        <v>0</v>
      </c>
      <c r="BJ250" s="7" t="s">
        <v>79</v>
      </c>
      <c r="BK250" s="136">
        <f>ROUND(I250*H250,2)</f>
        <v>0</v>
      </c>
      <c r="BL250" s="7" t="s">
        <v>145</v>
      </c>
      <c r="BM250" s="135" t="s">
        <v>696</v>
      </c>
    </row>
    <row r="251" spans="2:65" s="19" customFormat="1">
      <c r="B251" s="20"/>
      <c r="D251" s="137" t="s">
        <v>146</v>
      </c>
      <c r="F251" s="138" t="s">
        <v>695</v>
      </c>
      <c r="I251" s="139"/>
      <c r="L251" s="20"/>
      <c r="M251" s="140"/>
      <c r="T251" s="41"/>
      <c r="AT251" s="7" t="s">
        <v>146</v>
      </c>
      <c r="AU251" s="7" t="s">
        <v>81</v>
      </c>
    </row>
    <row r="252" spans="2:65" s="19" customFormat="1" ht="16.5" customHeight="1">
      <c r="B252" s="123"/>
      <c r="C252" s="174" t="s">
        <v>697</v>
      </c>
      <c r="D252" s="174" t="s">
        <v>205</v>
      </c>
      <c r="E252" s="175" t="s">
        <v>698</v>
      </c>
      <c r="F252" s="176" t="s">
        <v>699</v>
      </c>
      <c r="G252" s="177" t="s">
        <v>533</v>
      </c>
      <c r="H252" s="178">
        <v>25</v>
      </c>
      <c r="I252" s="179"/>
      <c r="J252" s="180">
        <f>ROUND(I252*H252,2)</f>
        <v>0</v>
      </c>
      <c r="K252" s="176"/>
      <c r="L252" s="181"/>
      <c r="M252" s="182"/>
      <c r="N252" s="183" t="s">
        <v>42</v>
      </c>
      <c r="P252" s="133">
        <f>O252*H252</f>
        <v>0</v>
      </c>
      <c r="Q252" s="133">
        <v>0</v>
      </c>
      <c r="R252" s="133">
        <f>Q252*H252</f>
        <v>0</v>
      </c>
      <c r="S252" s="133">
        <v>0</v>
      </c>
      <c r="T252" s="134">
        <f>S252*H252</f>
        <v>0</v>
      </c>
      <c r="AR252" s="135" t="s">
        <v>169</v>
      </c>
      <c r="AT252" s="135" t="s">
        <v>205</v>
      </c>
      <c r="AU252" s="135" t="s">
        <v>81</v>
      </c>
      <c r="AY252" s="7" t="s">
        <v>138</v>
      </c>
      <c r="BE252" s="136">
        <f>IF(N252="základní",J252,0)</f>
        <v>0</v>
      </c>
      <c r="BF252" s="136">
        <f>IF(N252="snížená",J252,0)</f>
        <v>0</v>
      </c>
      <c r="BG252" s="136">
        <f>IF(N252="zákl. přenesená",J252,0)</f>
        <v>0</v>
      </c>
      <c r="BH252" s="136">
        <f>IF(N252="sníž. přenesená",J252,0)</f>
        <v>0</v>
      </c>
      <c r="BI252" s="136">
        <f>IF(N252="nulová",J252,0)</f>
        <v>0</v>
      </c>
      <c r="BJ252" s="7" t="s">
        <v>79</v>
      </c>
      <c r="BK252" s="136">
        <f>ROUND(I252*H252,2)</f>
        <v>0</v>
      </c>
      <c r="BL252" s="7" t="s">
        <v>145</v>
      </c>
      <c r="BM252" s="135" t="s">
        <v>700</v>
      </c>
    </row>
    <row r="253" spans="2:65" s="19" customFormat="1">
      <c r="B253" s="20"/>
      <c r="D253" s="137" t="s">
        <v>146</v>
      </c>
      <c r="F253" s="138" t="s">
        <v>699</v>
      </c>
      <c r="I253" s="139"/>
      <c r="L253" s="20"/>
      <c r="M253" s="140"/>
      <c r="T253" s="41"/>
      <c r="AT253" s="7" t="s">
        <v>146</v>
      </c>
      <c r="AU253" s="7" t="s">
        <v>81</v>
      </c>
    </row>
    <row r="254" spans="2:65" s="19" customFormat="1" ht="16.5" customHeight="1">
      <c r="B254" s="123"/>
      <c r="C254" s="174" t="s">
        <v>559</v>
      </c>
      <c r="D254" s="174" t="s">
        <v>205</v>
      </c>
      <c r="E254" s="175" t="s">
        <v>701</v>
      </c>
      <c r="F254" s="176" t="s">
        <v>702</v>
      </c>
      <c r="G254" s="177" t="s">
        <v>533</v>
      </c>
      <c r="H254" s="178">
        <v>54</v>
      </c>
      <c r="I254" s="179"/>
      <c r="J254" s="180">
        <f>ROUND(I254*H254,2)</f>
        <v>0</v>
      </c>
      <c r="K254" s="176"/>
      <c r="L254" s="181"/>
      <c r="M254" s="182"/>
      <c r="N254" s="183" t="s">
        <v>42</v>
      </c>
      <c r="P254" s="133">
        <f>O254*H254</f>
        <v>0</v>
      </c>
      <c r="Q254" s="133">
        <v>0</v>
      </c>
      <c r="R254" s="133">
        <f>Q254*H254</f>
        <v>0</v>
      </c>
      <c r="S254" s="133">
        <v>0</v>
      </c>
      <c r="T254" s="134">
        <f>S254*H254</f>
        <v>0</v>
      </c>
      <c r="AR254" s="135" t="s">
        <v>169</v>
      </c>
      <c r="AT254" s="135" t="s">
        <v>205</v>
      </c>
      <c r="AU254" s="135" t="s">
        <v>81</v>
      </c>
      <c r="AY254" s="7" t="s">
        <v>138</v>
      </c>
      <c r="BE254" s="136">
        <f>IF(N254="základní",J254,0)</f>
        <v>0</v>
      </c>
      <c r="BF254" s="136">
        <f>IF(N254="snížená",J254,0)</f>
        <v>0</v>
      </c>
      <c r="BG254" s="136">
        <f>IF(N254="zákl. přenesená",J254,0)</f>
        <v>0</v>
      </c>
      <c r="BH254" s="136">
        <f>IF(N254="sníž. přenesená",J254,0)</f>
        <v>0</v>
      </c>
      <c r="BI254" s="136">
        <f>IF(N254="nulová",J254,0)</f>
        <v>0</v>
      </c>
      <c r="BJ254" s="7" t="s">
        <v>79</v>
      </c>
      <c r="BK254" s="136">
        <f>ROUND(I254*H254,2)</f>
        <v>0</v>
      </c>
      <c r="BL254" s="7" t="s">
        <v>145</v>
      </c>
      <c r="BM254" s="135" t="s">
        <v>703</v>
      </c>
    </row>
    <row r="255" spans="2:65" s="19" customFormat="1">
      <c r="B255" s="20"/>
      <c r="D255" s="137" t="s">
        <v>146</v>
      </c>
      <c r="F255" s="138" t="s">
        <v>702</v>
      </c>
      <c r="I255" s="139"/>
      <c r="L255" s="20"/>
      <c r="M255" s="140"/>
      <c r="T255" s="41"/>
      <c r="AT255" s="7" t="s">
        <v>146</v>
      </c>
      <c r="AU255" s="7" t="s">
        <v>81</v>
      </c>
    </row>
    <row r="256" spans="2:65" s="19" customFormat="1" ht="16.5" customHeight="1">
      <c r="B256" s="123"/>
      <c r="C256" s="174" t="s">
        <v>704</v>
      </c>
      <c r="D256" s="174" t="s">
        <v>205</v>
      </c>
      <c r="E256" s="175" t="s">
        <v>705</v>
      </c>
      <c r="F256" s="176" t="s">
        <v>706</v>
      </c>
      <c r="G256" s="177" t="s">
        <v>533</v>
      </c>
      <c r="H256" s="178">
        <v>13</v>
      </c>
      <c r="I256" s="179"/>
      <c r="J256" s="180">
        <f>ROUND(I256*H256,2)</f>
        <v>0</v>
      </c>
      <c r="K256" s="176"/>
      <c r="L256" s="181"/>
      <c r="M256" s="182"/>
      <c r="N256" s="183" t="s">
        <v>42</v>
      </c>
      <c r="P256" s="133">
        <f>O256*H256</f>
        <v>0</v>
      </c>
      <c r="Q256" s="133">
        <v>0</v>
      </c>
      <c r="R256" s="133">
        <f>Q256*H256</f>
        <v>0</v>
      </c>
      <c r="S256" s="133">
        <v>0</v>
      </c>
      <c r="T256" s="134">
        <f>S256*H256</f>
        <v>0</v>
      </c>
      <c r="AR256" s="135" t="s">
        <v>169</v>
      </c>
      <c r="AT256" s="135" t="s">
        <v>205</v>
      </c>
      <c r="AU256" s="135" t="s">
        <v>81</v>
      </c>
      <c r="AY256" s="7" t="s">
        <v>138</v>
      </c>
      <c r="BE256" s="136">
        <f>IF(N256="základní",J256,0)</f>
        <v>0</v>
      </c>
      <c r="BF256" s="136">
        <f>IF(N256="snížená",J256,0)</f>
        <v>0</v>
      </c>
      <c r="BG256" s="136">
        <f>IF(N256="zákl. přenesená",J256,0)</f>
        <v>0</v>
      </c>
      <c r="BH256" s="136">
        <f>IF(N256="sníž. přenesená",J256,0)</f>
        <v>0</v>
      </c>
      <c r="BI256" s="136">
        <f>IF(N256="nulová",J256,0)</f>
        <v>0</v>
      </c>
      <c r="BJ256" s="7" t="s">
        <v>79</v>
      </c>
      <c r="BK256" s="136">
        <f>ROUND(I256*H256,2)</f>
        <v>0</v>
      </c>
      <c r="BL256" s="7" t="s">
        <v>145</v>
      </c>
      <c r="BM256" s="135" t="s">
        <v>707</v>
      </c>
    </row>
    <row r="257" spans="1:65" s="19" customFormat="1">
      <c r="B257" s="20"/>
      <c r="D257" s="137" t="s">
        <v>146</v>
      </c>
      <c r="F257" s="138" t="s">
        <v>706</v>
      </c>
      <c r="I257" s="139"/>
      <c r="L257" s="20"/>
      <c r="M257" s="189"/>
      <c r="N257" s="190"/>
      <c r="O257" s="190"/>
      <c r="P257" s="190"/>
      <c r="Q257" s="190"/>
      <c r="R257" s="190"/>
      <c r="S257" s="190"/>
      <c r="T257" s="191"/>
      <c r="AT257" s="7" t="s">
        <v>146</v>
      </c>
      <c r="AU257" s="7" t="s">
        <v>81</v>
      </c>
    </row>
    <row r="258" spans="1:65" ht="6.9" customHeight="1">
      <c r="A258" s="19"/>
      <c r="B258" s="29"/>
      <c r="C258" s="30"/>
      <c r="D258" s="30"/>
      <c r="E258" s="30"/>
      <c r="F258" s="30"/>
      <c r="G258" s="30"/>
      <c r="H258" s="30"/>
      <c r="I258" s="30"/>
      <c r="J258" s="30"/>
      <c r="K258" s="30"/>
      <c r="L258" s="20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</row>
  </sheetData>
  <autoFilter ref="C81:K257" xr:uid="{00000000-0009-0000-0000-000005000000}"/>
  <mergeCells count="9">
    <mergeCell ref="E48:H48"/>
    <mergeCell ref="E50:H50"/>
    <mergeCell ref="E72:H72"/>
    <mergeCell ref="E74:H74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134"/>
  <sheetViews>
    <sheetView showGridLines="0" zoomScale="140" zoomScaleNormal="140" workbookViewId="0"/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96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708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ROUND(J81,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ROUND((SUM(BE81:BE133)),  2)</f>
        <v>0</v>
      </c>
      <c r="I33" s="81">
        <v>0.21</v>
      </c>
      <c r="J33" s="80">
        <f>ROUND(((SUM(BE81:BE133))*I33),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ROUND((SUM(BF81:BF133)),  2)</f>
        <v>0</v>
      </c>
      <c r="I34" s="81">
        <v>0.12</v>
      </c>
      <c r="J34" s="80">
        <f>ROUND(((SUM(BF81:BF133))*I34),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ROUND((SUM(BG81:BG133)),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ROUND((SUM(BH81:BH133)),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ROUND((SUM(BI81:BI133)),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02.2 - Mobiliář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J81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J82</f>
        <v>0</v>
      </c>
      <c r="L60" s="92"/>
    </row>
    <row r="61" spans="2:47" s="96" customFormat="1" ht="19.95" customHeight="1">
      <c r="B61" s="97"/>
      <c r="D61" s="98" t="s">
        <v>709</v>
      </c>
      <c r="E61" s="99"/>
      <c r="F61" s="99"/>
      <c r="G61" s="99"/>
      <c r="H61" s="99"/>
      <c r="I61" s="99"/>
      <c r="J61" s="100">
        <f>J83</f>
        <v>0</v>
      </c>
      <c r="L61" s="97"/>
    </row>
    <row r="62" spans="2:47" s="19" customFormat="1" ht="21.9" customHeight="1">
      <c r="B62" s="20"/>
      <c r="L62" s="20"/>
    </row>
    <row r="63" spans="2:47" s="19" customFormat="1" ht="6.9" customHeight="1"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20"/>
    </row>
    <row r="67" spans="2:20" s="19" customFormat="1" ht="6.9" customHeight="1">
      <c r="B67" s="31"/>
      <c r="C67" s="32"/>
      <c r="D67" s="32"/>
      <c r="E67" s="32"/>
      <c r="F67" s="32"/>
      <c r="G67" s="32"/>
      <c r="H67" s="32"/>
      <c r="I67" s="32"/>
      <c r="J67" s="32"/>
      <c r="K67" s="32"/>
      <c r="L67" s="20"/>
    </row>
    <row r="68" spans="2:20" s="19" customFormat="1" ht="24.9" customHeight="1">
      <c r="B68" s="20"/>
      <c r="C68" s="11" t="s">
        <v>123</v>
      </c>
      <c r="L68" s="20"/>
    </row>
    <row r="69" spans="2:20" s="19" customFormat="1" ht="6.9" customHeight="1">
      <c r="B69" s="20"/>
      <c r="L69" s="20"/>
    </row>
    <row r="70" spans="2:20" s="19" customFormat="1" ht="12" customHeight="1">
      <c r="B70" s="20"/>
      <c r="C70" s="16" t="s">
        <v>16</v>
      </c>
      <c r="L70" s="20"/>
    </row>
    <row r="71" spans="2:20" s="19" customFormat="1" ht="16.5" customHeight="1">
      <c r="B71" s="20"/>
      <c r="E71" s="278" t="str">
        <f>E7</f>
        <v>Revitalizace zázemí městské knihovny a předprostoru Lázeňského parku Poděbrady</v>
      </c>
      <c r="F71" s="278"/>
      <c r="G71" s="278"/>
      <c r="H71" s="278"/>
      <c r="L71" s="20"/>
    </row>
    <row r="72" spans="2:20" s="19" customFormat="1" ht="12" customHeight="1">
      <c r="B72" s="20"/>
      <c r="C72" s="16" t="s">
        <v>107</v>
      </c>
      <c r="L72" s="20"/>
    </row>
    <row r="73" spans="2:20" s="19" customFormat="1" ht="16.5" customHeight="1">
      <c r="B73" s="20"/>
      <c r="E73" s="279" t="str">
        <f>E9</f>
        <v>02.2 - Mobiliář</v>
      </c>
      <c r="F73" s="279"/>
      <c r="G73" s="279"/>
      <c r="H73" s="279"/>
      <c r="L73" s="20"/>
    </row>
    <row r="74" spans="2:20" s="19" customFormat="1" ht="6.9" customHeight="1">
      <c r="B74" s="20"/>
      <c r="L74" s="20"/>
    </row>
    <row r="75" spans="2:20" s="19" customFormat="1" ht="12" customHeight="1">
      <c r="B75" s="20"/>
      <c r="C75" s="16" t="s">
        <v>21</v>
      </c>
      <c r="F75" s="5" t="str">
        <f>F12</f>
        <v xml:space="preserve"> </v>
      </c>
      <c r="I75" s="16" t="s">
        <v>23</v>
      </c>
      <c r="J75" s="1" t="str">
        <f>IF(J12="","",J12)</f>
        <v>24. 6. 2026</v>
      </c>
      <c r="L75" s="20"/>
    </row>
    <row r="76" spans="2:20" s="19" customFormat="1" ht="6.9" customHeight="1">
      <c r="B76" s="20"/>
      <c r="L76" s="20"/>
    </row>
    <row r="77" spans="2:20" s="19" customFormat="1" ht="15.15" customHeight="1">
      <c r="B77" s="20"/>
      <c r="C77" s="16" t="s">
        <v>25</v>
      </c>
      <c r="F77" s="5" t="str">
        <f>E15</f>
        <v>Město Poděbrady</v>
      </c>
      <c r="I77" s="16" t="s">
        <v>31</v>
      </c>
      <c r="J77" s="3" t="str">
        <f>E21</f>
        <v xml:space="preserve"> </v>
      </c>
      <c r="L77" s="20"/>
    </row>
    <row r="78" spans="2:20" s="19" customFormat="1" ht="15.15" customHeight="1">
      <c r="B78" s="20"/>
      <c r="C78" s="16" t="s">
        <v>29</v>
      </c>
      <c r="F78" s="5" t="str">
        <f>IF(E18="","",E18)</f>
        <v>Vyplň údaj</v>
      </c>
      <c r="I78" s="16" t="s">
        <v>34</v>
      </c>
      <c r="J78" s="3" t="str">
        <f>E24</f>
        <v xml:space="preserve"> </v>
      </c>
      <c r="L78" s="20"/>
    </row>
    <row r="79" spans="2:20" s="19" customFormat="1" ht="10.35" customHeight="1">
      <c r="B79" s="20"/>
      <c r="L79" s="20"/>
    </row>
    <row r="80" spans="2:20" s="101" customFormat="1" ht="29.25" customHeight="1">
      <c r="B80" s="102"/>
      <c r="C80" s="103" t="s">
        <v>124</v>
      </c>
      <c r="D80" s="104" t="s">
        <v>56</v>
      </c>
      <c r="E80" s="104" t="s">
        <v>52</v>
      </c>
      <c r="F80" s="104" t="s">
        <v>53</v>
      </c>
      <c r="G80" s="104" t="s">
        <v>125</v>
      </c>
      <c r="H80" s="104" t="s">
        <v>126</v>
      </c>
      <c r="I80" s="104" t="s">
        <v>127</v>
      </c>
      <c r="J80" s="104" t="s">
        <v>111</v>
      </c>
      <c r="K80" s="105" t="s">
        <v>128</v>
      </c>
      <c r="L80" s="102"/>
      <c r="M80" s="44"/>
      <c r="N80" s="45" t="s">
        <v>41</v>
      </c>
      <c r="O80" s="45" t="s">
        <v>129</v>
      </c>
      <c r="P80" s="45" t="s">
        <v>130</v>
      </c>
      <c r="Q80" s="45" t="s">
        <v>131</v>
      </c>
      <c r="R80" s="45" t="s">
        <v>132</v>
      </c>
      <c r="S80" s="45" t="s">
        <v>133</v>
      </c>
      <c r="T80" s="46" t="s">
        <v>134</v>
      </c>
    </row>
    <row r="81" spans="2:65" s="19" customFormat="1" ht="22.95" customHeight="1">
      <c r="B81" s="20"/>
      <c r="C81" s="50" t="s">
        <v>135</v>
      </c>
      <c r="J81" s="106">
        <f>BK81</f>
        <v>0</v>
      </c>
      <c r="L81" s="20"/>
      <c r="M81" s="47"/>
      <c r="N81" s="39"/>
      <c r="O81" s="39"/>
      <c r="P81" s="107">
        <f>P82</f>
        <v>0</v>
      </c>
      <c r="Q81" s="39"/>
      <c r="R81" s="107">
        <f>R82</f>
        <v>0</v>
      </c>
      <c r="S81" s="39"/>
      <c r="T81" s="108">
        <f>T82</f>
        <v>0</v>
      </c>
      <c r="AT81" s="7" t="s">
        <v>70</v>
      </c>
      <c r="AU81" s="7" t="s">
        <v>112</v>
      </c>
      <c r="BK81" s="109">
        <f>BK82</f>
        <v>0</v>
      </c>
    </row>
    <row r="82" spans="2:65" s="110" customFormat="1" ht="25.95" customHeight="1">
      <c r="B82" s="111"/>
      <c r="D82" s="112" t="s">
        <v>70</v>
      </c>
      <c r="E82" s="113" t="s">
        <v>136</v>
      </c>
      <c r="F82" s="113" t="s">
        <v>137</v>
      </c>
      <c r="I82" s="114"/>
      <c r="J82" s="115">
        <f>BK82</f>
        <v>0</v>
      </c>
      <c r="L82" s="111"/>
      <c r="M82" s="116"/>
      <c r="P82" s="117">
        <f>P83</f>
        <v>0</v>
      </c>
      <c r="R82" s="117">
        <f>R83</f>
        <v>0</v>
      </c>
      <c r="T82" s="118">
        <f>T83</f>
        <v>0</v>
      </c>
      <c r="AR82" s="112" t="s">
        <v>79</v>
      </c>
      <c r="AT82" s="119" t="s">
        <v>70</v>
      </c>
      <c r="AU82" s="119" t="s">
        <v>71</v>
      </c>
      <c r="AY82" s="112" t="s">
        <v>138</v>
      </c>
      <c r="BK82" s="120">
        <f>BK83</f>
        <v>0</v>
      </c>
    </row>
    <row r="83" spans="2:65" s="110" customFormat="1" ht="22.95" customHeight="1">
      <c r="B83" s="111"/>
      <c r="D83" s="112" t="s">
        <v>70</v>
      </c>
      <c r="E83" s="121" t="s">
        <v>195</v>
      </c>
      <c r="F83" s="121" t="s">
        <v>710</v>
      </c>
      <c r="I83" s="114"/>
      <c r="J83" s="122">
        <f>BK83</f>
        <v>0</v>
      </c>
      <c r="L83" s="111"/>
      <c r="M83" s="116"/>
      <c r="P83" s="117">
        <f>SUM(P84:P133)</f>
        <v>0</v>
      </c>
      <c r="R83" s="117">
        <f>SUM(R84:R133)</f>
        <v>0</v>
      </c>
      <c r="T83" s="118">
        <f>SUM(T84:T133)</f>
        <v>0</v>
      </c>
      <c r="AR83" s="112" t="s">
        <v>79</v>
      </c>
      <c r="AT83" s="119" t="s">
        <v>70</v>
      </c>
      <c r="AU83" s="119" t="s">
        <v>79</v>
      </c>
      <c r="AY83" s="112" t="s">
        <v>138</v>
      </c>
      <c r="BK83" s="120">
        <f>SUM(BK84:BK133)</f>
        <v>0</v>
      </c>
    </row>
    <row r="84" spans="2:65" s="19" customFormat="1" ht="16.5" customHeight="1">
      <c r="B84" s="123"/>
      <c r="C84" s="124" t="s">
        <v>79</v>
      </c>
      <c r="D84" s="124" t="s">
        <v>140</v>
      </c>
      <c r="E84" s="125" t="s">
        <v>711</v>
      </c>
      <c r="F84" s="126" t="s">
        <v>712</v>
      </c>
      <c r="G84" s="127" t="s">
        <v>533</v>
      </c>
      <c r="H84" s="128">
        <v>1</v>
      </c>
      <c r="I84" s="129"/>
      <c r="J84" s="130">
        <f>ROUND(I84*H84,2)</f>
        <v>0</v>
      </c>
      <c r="K84" s="126"/>
      <c r="L84" s="20"/>
      <c r="M84" s="131"/>
      <c r="N84" s="132" t="s">
        <v>42</v>
      </c>
      <c r="P84" s="133">
        <f>O84*H84</f>
        <v>0</v>
      </c>
      <c r="Q84" s="133">
        <v>0</v>
      </c>
      <c r="R84" s="133">
        <f>Q84*H84</f>
        <v>0</v>
      </c>
      <c r="S84" s="133">
        <v>0</v>
      </c>
      <c r="T84" s="134">
        <f>S84*H84</f>
        <v>0</v>
      </c>
      <c r="AR84" s="135" t="s">
        <v>145</v>
      </c>
      <c r="AT84" s="135" t="s">
        <v>140</v>
      </c>
      <c r="AU84" s="135" t="s">
        <v>81</v>
      </c>
      <c r="AY84" s="7" t="s">
        <v>138</v>
      </c>
      <c r="BE84" s="136">
        <f>IF(N84="základní",J84,0)</f>
        <v>0</v>
      </c>
      <c r="BF84" s="136">
        <f>IF(N84="snížená",J84,0)</f>
        <v>0</v>
      </c>
      <c r="BG84" s="136">
        <f>IF(N84="zákl. přenesená",J84,0)</f>
        <v>0</v>
      </c>
      <c r="BH84" s="136">
        <f>IF(N84="sníž. přenesená",J84,0)</f>
        <v>0</v>
      </c>
      <c r="BI84" s="136">
        <f>IF(N84="nulová",J84,0)</f>
        <v>0</v>
      </c>
      <c r="BJ84" s="7" t="s">
        <v>79</v>
      </c>
      <c r="BK84" s="136">
        <f>ROUND(I84*H84,2)</f>
        <v>0</v>
      </c>
      <c r="BL84" s="7" t="s">
        <v>145</v>
      </c>
      <c r="BM84" s="135" t="s">
        <v>81</v>
      </c>
    </row>
    <row r="85" spans="2:65" s="19" customFormat="1">
      <c r="B85" s="20"/>
      <c r="D85" s="137" t="s">
        <v>146</v>
      </c>
      <c r="F85" s="138" t="s">
        <v>712</v>
      </c>
      <c r="I85" s="139"/>
      <c r="L85" s="20"/>
      <c r="M85" s="140"/>
      <c r="T85" s="41"/>
      <c r="AT85" s="7" t="s">
        <v>146</v>
      </c>
      <c r="AU85" s="7" t="s">
        <v>81</v>
      </c>
    </row>
    <row r="86" spans="2:65" s="19" customFormat="1" ht="16.5" customHeight="1">
      <c r="B86" s="123"/>
      <c r="C86" s="124" t="s">
        <v>81</v>
      </c>
      <c r="D86" s="124" t="s">
        <v>140</v>
      </c>
      <c r="E86" s="125" t="s">
        <v>713</v>
      </c>
      <c r="F86" s="126" t="s">
        <v>714</v>
      </c>
      <c r="G86" s="127" t="s">
        <v>533</v>
      </c>
      <c r="H86" s="128">
        <v>2</v>
      </c>
      <c r="I86" s="129"/>
      <c r="J86" s="130">
        <f>ROUND(I86*H86,2)</f>
        <v>0</v>
      </c>
      <c r="K86" s="126"/>
      <c r="L86" s="20"/>
      <c r="M86" s="131"/>
      <c r="N86" s="132" t="s">
        <v>42</v>
      </c>
      <c r="P86" s="133">
        <f>O86*H86</f>
        <v>0</v>
      </c>
      <c r="Q86" s="133">
        <v>0</v>
      </c>
      <c r="R86" s="133">
        <f>Q86*H86</f>
        <v>0</v>
      </c>
      <c r="S86" s="133">
        <v>0</v>
      </c>
      <c r="T86" s="134">
        <f>S86*H86</f>
        <v>0</v>
      </c>
      <c r="AR86" s="135" t="s">
        <v>145</v>
      </c>
      <c r="AT86" s="135" t="s">
        <v>140</v>
      </c>
      <c r="AU86" s="135" t="s">
        <v>81</v>
      </c>
      <c r="AY86" s="7" t="s">
        <v>138</v>
      </c>
      <c r="BE86" s="136">
        <f>IF(N86="základní",J86,0)</f>
        <v>0</v>
      </c>
      <c r="BF86" s="136">
        <f>IF(N86="snížená",J86,0)</f>
        <v>0</v>
      </c>
      <c r="BG86" s="136">
        <f>IF(N86="zákl. přenesená",J86,0)</f>
        <v>0</v>
      </c>
      <c r="BH86" s="136">
        <f>IF(N86="sníž. přenesená",J86,0)</f>
        <v>0</v>
      </c>
      <c r="BI86" s="136">
        <f>IF(N86="nulová",J86,0)</f>
        <v>0</v>
      </c>
      <c r="BJ86" s="7" t="s">
        <v>79</v>
      </c>
      <c r="BK86" s="136">
        <f>ROUND(I86*H86,2)</f>
        <v>0</v>
      </c>
      <c r="BL86" s="7" t="s">
        <v>145</v>
      </c>
      <c r="BM86" s="135" t="s">
        <v>145</v>
      </c>
    </row>
    <row r="87" spans="2:65" s="19" customFormat="1">
      <c r="B87" s="20"/>
      <c r="D87" s="137" t="s">
        <v>146</v>
      </c>
      <c r="F87" s="138" t="s">
        <v>714</v>
      </c>
      <c r="I87" s="139"/>
      <c r="L87" s="20"/>
      <c r="M87" s="140"/>
      <c r="T87" s="41"/>
      <c r="AT87" s="7" t="s">
        <v>146</v>
      </c>
      <c r="AU87" s="7" t="s">
        <v>81</v>
      </c>
    </row>
    <row r="88" spans="2:65" s="19" customFormat="1" ht="24.15" customHeight="1">
      <c r="B88" s="123"/>
      <c r="C88" s="124" t="s">
        <v>160</v>
      </c>
      <c r="D88" s="124" t="s">
        <v>140</v>
      </c>
      <c r="E88" s="125" t="s">
        <v>715</v>
      </c>
      <c r="F88" s="126" t="s">
        <v>716</v>
      </c>
      <c r="G88" s="127" t="s">
        <v>533</v>
      </c>
      <c r="H88" s="128">
        <v>6</v>
      </c>
      <c r="I88" s="129"/>
      <c r="J88" s="130">
        <f>ROUND(I88*H88,2)</f>
        <v>0</v>
      </c>
      <c r="K88" s="126"/>
      <c r="L88" s="20"/>
      <c r="M88" s="131"/>
      <c r="N88" s="132" t="s">
        <v>42</v>
      </c>
      <c r="P88" s="133">
        <f>O88*H88</f>
        <v>0</v>
      </c>
      <c r="Q88" s="133">
        <v>0</v>
      </c>
      <c r="R88" s="133">
        <f>Q88*H88</f>
        <v>0</v>
      </c>
      <c r="S88" s="133">
        <v>0</v>
      </c>
      <c r="T88" s="134">
        <f>S88*H88</f>
        <v>0</v>
      </c>
      <c r="AR88" s="135" t="s">
        <v>145</v>
      </c>
      <c r="AT88" s="135" t="s">
        <v>140</v>
      </c>
      <c r="AU88" s="135" t="s">
        <v>81</v>
      </c>
      <c r="AY88" s="7" t="s">
        <v>138</v>
      </c>
      <c r="BE88" s="136">
        <f>IF(N88="základní",J88,0)</f>
        <v>0</v>
      </c>
      <c r="BF88" s="136">
        <f>IF(N88="snížená",J88,0)</f>
        <v>0</v>
      </c>
      <c r="BG88" s="136">
        <f>IF(N88="zákl. přenesená",J88,0)</f>
        <v>0</v>
      </c>
      <c r="BH88" s="136">
        <f>IF(N88="sníž. přenesená",J88,0)</f>
        <v>0</v>
      </c>
      <c r="BI88" s="136">
        <f>IF(N88="nulová",J88,0)</f>
        <v>0</v>
      </c>
      <c r="BJ88" s="7" t="s">
        <v>79</v>
      </c>
      <c r="BK88" s="136">
        <f>ROUND(I88*H88,2)</f>
        <v>0</v>
      </c>
      <c r="BL88" s="7" t="s">
        <v>145</v>
      </c>
      <c r="BM88" s="135" t="s">
        <v>163</v>
      </c>
    </row>
    <row r="89" spans="2:65" s="19" customFormat="1">
      <c r="B89" s="20"/>
      <c r="D89" s="137" t="s">
        <v>146</v>
      </c>
      <c r="F89" s="138" t="s">
        <v>716</v>
      </c>
      <c r="I89" s="139"/>
      <c r="L89" s="20"/>
      <c r="M89" s="140"/>
      <c r="T89" s="41"/>
      <c r="AT89" s="7" t="s">
        <v>146</v>
      </c>
      <c r="AU89" s="7" t="s">
        <v>81</v>
      </c>
    </row>
    <row r="90" spans="2:65" s="19" customFormat="1" ht="16.5" customHeight="1">
      <c r="B90" s="123"/>
      <c r="C90" s="124" t="s">
        <v>145</v>
      </c>
      <c r="D90" s="124" t="s">
        <v>140</v>
      </c>
      <c r="E90" s="125" t="s">
        <v>717</v>
      </c>
      <c r="F90" s="126" t="s">
        <v>718</v>
      </c>
      <c r="G90" s="127" t="s">
        <v>533</v>
      </c>
      <c r="H90" s="128">
        <v>2</v>
      </c>
      <c r="I90" s="129"/>
      <c r="J90" s="130">
        <f>ROUND(I90*H90,2)</f>
        <v>0</v>
      </c>
      <c r="K90" s="126"/>
      <c r="L90" s="20"/>
      <c r="M90" s="131"/>
      <c r="N90" s="132" t="s">
        <v>42</v>
      </c>
      <c r="P90" s="133">
        <f>O90*H90</f>
        <v>0</v>
      </c>
      <c r="Q90" s="133">
        <v>0</v>
      </c>
      <c r="R90" s="133">
        <f>Q90*H90</f>
        <v>0</v>
      </c>
      <c r="S90" s="133">
        <v>0</v>
      </c>
      <c r="T90" s="134">
        <f>S90*H90</f>
        <v>0</v>
      </c>
      <c r="AR90" s="135" t="s">
        <v>145</v>
      </c>
      <c r="AT90" s="135" t="s">
        <v>140</v>
      </c>
      <c r="AU90" s="135" t="s">
        <v>81</v>
      </c>
      <c r="AY90" s="7" t="s">
        <v>138</v>
      </c>
      <c r="BE90" s="136">
        <f>IF(N90="základní",J90,0)</f>
        <v>0</v>
      </c>
      <c r="BF90" s="136">
        <f>IF(N90="snížená",J90,0)</f>
        <v>0</v>
      </c>
      <c r="BG90" s="136">
        <f>IF(N90="zákl. přenesená",J90,0)</f>
        <v>0</v>
      </c>
      <c r="BH90" s="136">
        <f>IF(N90="sníž. přenesená",J90,0)</f>
        <v>0</v>
      </c>
      <c r="BI90" s="136">
        <f>IF(N90="nulová",J90,0)</f>
        <v>0</v>
      </c>
      <c r="BJ90" s="7" t="s">
        <v>79</v>
      </c>
      <c r="BK90" s="136">
        <f>ROUND(I90*H90,2)</f>
        <v>0</v>
      </c>
      <c r="BL90" s="7" t="s">
        <v>145</v>
      </c>
      <c r="BM90" s="135" t="s">
        <v>169</v>
      </c>
    </row>
    <row r="91" spans="2:65" s="19" customFormat="1">
      <c r="B91" s="20"/>
      <c r="D91" s="137" t="s">
        <v>146</v>
      </c>
      <c r="F91" s="138" t="s">
        <v>718</v>
      </c>
      <c r="I91" s="139"/>
      <c r="L91" s="20"/>
      <c r="M91" s="140"/>
      <c r="T91" s="41"/>
      <c r="AT91" s="7" t="s">
        <v>146</v>
      </c>
      <c r="AU91" s="7" t="s">
        <v>81</v>
      </c>
    </row>
    <row r="92" spans="2:65" s="19" customFormat="1" ht="16.5" customHeight="1">
      <c r="B92" s="123"/>
      <c r="C92" s="124" t="s">
        <v>173</v>
      </c>
      <c r="D92" s="124" t="s">
        <v>140</v>
      </c>
      <c r="E92" s="125" t="s">
        <v>719</v>
      </c>
      <c r="F92" s="126" t="s">
        <v>720</v>
      </c>
      <c r="G92" s="127" t="s">
        <v>721</v>
      </c>
      <c r="H92" s="128">
        <v>17</v>
      </c>
      <c r="I92" s="129"/>
      <c r="J92" s="130">
        <f>ROUND(I92*H92,2)</f>
        <v>0</v>
      </c>
      <c r="K92" s="126"/>
      <c r="L92" s="20"/>
      <c r="M92" s="131"/>
      <c r="N92" s="132" t="s">
        <v>42</v>
      </c>
      <c r="P92" s="133">
        <f>O92*H92</f>
        <v>0</v>
      </c>
      <c r="Q92" s="133">
        <v>0</v>
      </c>
      <c r="R92" s="133">
        <f>Q92*H92</f>
        <v>0</v>
      </c>
      <c r="S92" s="133">
        <v>0</v>
      </c>
      <c r="T92" s="134">
        <f>S92*H92</f>
        <v>0</v>
      </c>
      <c r="AR92" s="135" t="s">
        <v>145</v>
      </c>
      <c r="AT92" s="135" t="s">
        <v>140</v>
      </c>
      <c r="AU92" s="135" t="s">
        <v>81</v>
      </c>
      <c r="AY92" s="7" t="s">
        <v>138</v>
      </c>
      <c r="BE92" s="136">
        <f>IF(N92="základní",J92,0)</f>
        <v>0</v>
      </c>
      <c r="BF92" s="136">
        <f>IF(N92="snížená",J92,0)</f>
        <v>0</v>
      </c>
      <c r="BG92" s="136">
        <f>IF(N92="zákl. přenesená",J92,0)</f>
        <v>0</v>
      </c>
      <c r="BH92" s="136">
        <f>IF(N92="sníž. přenesená",J92,0)</f>
        <v>0</v>
      </c>
      <c r="BI92" s="136">
        <f>IF(N92="nulová",J92,0)</f>
        <v>0</v>
      </c>
      <c r="BJ92" s="7" t="s">
        <v>79</v>
      </c>
      <c r="BK92" s="136">
        <f>ROUND(I92*H92,2)</f>
        <v>0</v>
      </c>
      <c r="BL92" s="7" t="s">
        <v>145</v>
      </c>
      <c r="BM92" s="135" t="s">
        <v>177</v>
      </c>
    </row>
    <row r="93" spans="2:65" s="19" customFormat="1">
      <c r="B93" s="20"/>
      <c r="D93" s="137" t="s">
        <v>146</v>
      </c>
      <c r="F93" s="138" t="s">
        <v>720</v>
      </c>
      <c r="I93" s="139"/>
      <c r="L93" s="20"/>
      <c r="M93" s="140"/>
      <c r="T93" s="41"/>
      <c r="AT93" s="7" t="s">
        <v>146</v>
      </c>
      <c r="AU93" s="7" t="s">
        <v>81</v>
      </c>
    </row>
    <row r="94" spans="2:65" s="19" customFormat="1" ht="16.5" customHeight="1">
      <c r="B94" s="123"/>
      <c r="C94" s="124" t="s">
        <v>163</v>
      </c>
      <c r="D94" s="124" t="s">
        <v>140</v>
      </c>
      <c r="E94" s="125" t="s">
        <v>722</v>
      </c>
      <c r="F94" s="126" t="s">
        <v>723</v>
      </c>
      <c r="G94" s="127" t="s">
        <v>721</v>
      </c>
      <c r="H94" s="128">
        <v>19</v>
      </c>
      <c r="I94" s="129"/>
      <c r="J94" s="130">
        <f>ROUND(I94*H94,2)</f>
        <v>0</v>
      </c>
      <c r="K94" s="126"/>
      <c r="L94" s="20"/>
      <c r="M94" s="131"/>
      <c r="N94" s="132" t="s">
        <v>42</v>
      </c>
      <c r="P94" s="133">
        <f>O94*H94</f>
        <v>0</v>
      </c>
      <c r="Q94" s="133">
        <v>0</v>
      </c>
      <c r="R94" s="133">
        <f>Q94*H94</f>
        <v>0</v>
      </c>
      <c r="S94" s="133">
        <v>0</v>
      </c>
      <c r="T94" s="134">
        <f>S94*H94</f>
        <v>0</v>
      </c>
      <c r="AR94" s="135" t="s">
        <v>145</v>
      </c>
      <c r="AT94" s="135" t="s">
        <v>140</v>
      </c>
      <c r="AU94" s="135" t="s">
        <v>81</v>
      </c>
      <c r="AY94" s="7" t="s">
        <v>138</v>
      </c>
      <c r="BE94" s="136">
        <f>IF(N94="základní",J94,0)</f>
        <v>0</v>
      </c>
      <c r="BF94" s="136">
        <f>IF(N94="snížená",J94,0)</f>
        <v>0</v>
      </c>
      <c r="BG94" s="136">
        <f>IF(N94="zákl. přenesená",J94,0)</f>
        <v>0</v>
      </c>
      <c r="BH94" s="136">
        <f>IF(N94="sníž. přenesená",J94,0)</f>
        <v>0</v>
      </c>
      <c r="BI94" s="136">
        <f>IF(N94="nulová",J94,0)</f>
        <v>0</v>
      </c>
      <c r="BJ94" s="7" t="s">
        <v>79</v>
      </c>
      <c r="BK94" s="136">
        <f>ROUND(I94*H94,2)</f>
        <v>0</v>
      </c>
      <c r="BL94" s="7" t="s">
        <v>145</v>
      </c>
      <c r="BM94" s="135" t="s">
        <v>8</v>
      </c>
    </row>
    <row r="95" spans="2:65" s="19" customFormat="1">
      <c r="B95" s="20"/>
      <c r="D95" s="137" t="s">
        <v>146</v>
      </c>
      <c r="F95" s="138" t="s">
        <v>723</v>
      </c>
      <c r="I95" s="139"/>
      <c r="L95" s="20"/>
      <c r="M95" s="140"/>
      <c r="T95" s="41"/>
      <c r="AT95" s="7" t="s">
        <v>146</v>
      </c>
      <c r="AU95" s="7" t="s">
        <v>81</v>
      </c>
    </row>
    <row r="96" spans="2:65" s="19" customFormat="1" ht="16.5" customHeight="1">
      <c r="B96" s="123"/>
      <c r="C96" s="124" t="s">
        <v>188</v>
      </c>
      <c r="D96" s="124" t="s">
        <v>140</v>
      </c>
      <c r="E96" s="125" t="s">
        <v>724</v>
      </c>
      <c r="F96" s="126" t="s">
        <v>725</v>
      </c>
      <c r="G96" s="127" t="s">
        <v>533</v>
      </c>
      <c r="H96" s="128">
        <v>1</v>
      </c>
      <c r="I96" s="129"/>
      <c r="J96" s="130">
        <f>ROUND(I96*H96,2)</f>
        <v>0</v>
      </c>
      <c r="K96" s="126"/>
      <c r="L96" s="20"/>
      <c r="M96" s="131"/>
      <c r="N96" s="132" t="s">
        <v>42</v>
      </c>
      <c r="P96" s="133">
        <f>O96*H96</f>
        <v>0</v>
      </c>
      <c r="Q96" s="133">
        <v>0</v>
      </c>
      <c r="R96" s="133">
        <f>Q96*H96</f>
        <v>0</v>
      </c>
      <c r="S96" s="133">
        <v>0</v>
      </c>
      <c r="T96" s="134">
        <f>S96*H96</f>
        <v>0</v>
      </c>
      <c r="AR96" s="135" t="s">
        <v>145</v>
      </c>
      <c r="AT96" s="135" t="s">
        <v>140</v>
      </c>
      <c r="AU96" s="135" t="s">
        <v>81</v>
      </c>
      <c r="AY96" s="7" t="s">
        <v>138</v>
      </c>
      <c r="BE96" s="136">
        <f>IF(N96="základní",J96,0)</f>
        <v>0</v>
      </c>
      <c r="BF96" s="136">
        <f>IF(N96="snížená",J96,0)</f>
        <v>0</v>
      </c>
      <c r="BG96" s="136">
        <f>IF(N96="zákl. přenesená",J96,0)</f>
        <v>0</v>
      </c>
      <c r="BH96" s="136">
        <f>IF(N96="sníž. přenesená",J96,0)</f>
        <v>0</v>
      </c>
      <c r="BI96" s="136">
        <f>IF(N96="nulová",J96,0)</f>
        <v>0</v>
      </c>
      <c r="BJ96" s="7" t="s">
        <v>79</v>
      </c>
      <c r="BK96" s="136">
        <f>ROUND(I96*H96,2)</f>
        <v>0</v>
      </c>
      <c r="BL96" s="7" t="s">
        <v>145</v>
      </c>
      <c r="BM96" s="135" t="s">
        <v>191</v>
      </c>
    </row>
    <row r="97" spans="2:65" s="19" customFormat="1">
      <c r="B97" s="20"/>
      <c r="D97" s="137" t="s">
        <v>146</v>
      </c>
      <c r="F97" s="138" t="s">
        <v>725</v>
      </c>
      <c r="I97" s="139"/>
      <c r="L97" s="20"/>
      <c r="M97" s="140"/>
      <c r="T97" s="41"/>
      <c r="AT97" s="7" t="s">
        <v>146</v>
      </c>
      <c r="AU97" s="7" t="s">
        <v>81</v>
      </c>
    </row>
    <row r="98" spans="2:65" s="19" customFormat="1" ht="16.5" customHeight="1">
      <c r="B98" s="123"/>
      <c r="C98" s="124" t="s">
        <v>169</v>
      </c>
      <c r="D98" s="124" t="s">
        <v>140</v>
      </c>
      <c r="E98" s="125" t="s">
        <v>726</v>
      </c>
      <c r="F98" s="126" t="s">
        <v>727</v>
      </c>
      <c r="G98" s="127" t="s">
        <v>143</v>
      </c>
      <c r="H98" s="128">
        <v>1</v>
      </c>
      <c r="I98" s="129"/>
      <c r="J98" s="130">
        <f>ROUND(I98*H98,2)</f>
        <v>0</v>
      </c>
      <c r="K98" s="126"/>
      <c r="L98" s="20"/>
      <c r="M98" s="131"/>
      <c r="N98" s="132" t="s">
        <v>42</v>
      </c>
      <c r="P98" s="133">
        <f>O98*H98</f>
        <v>0</v>
      </c>
      <c r="Q98" s="133">
        <v>0</v>
      </c>
      <c r="R98" s="133">
        <f>Q98*H98</f>
        <v>0</v>
      </c>
      <c r="S98" s="133">
        <v>0</v>
      </c>
      <c r="T98" s="134">
        <f>S98*H98</f>
        <v>0</v>
      </c>
      <c r="AR98" s="135" t="s">
        <v>145</v>
      </c>
      <c r="AT98" s="135" t="s">
        <v>140</v>
      </c>
      <c r="AU98" s="135" t="s">
        <v>81</v>
      </c>
      <c r="AY98" s="7" t="s">
        <v>138</v>
      </c>
      <c r="BE98" s="136">
        <f>IF(N98="základní",J98,0)</f>
        <v>0</v>
      </c>
      <c r="BF98" s="136">
        <f>IF(N98="snížená",J98,0)</f>
        <v>0</v>
      </c>
      <c r="BG98" s="136">
        <f>IF(N98="zákl. přenesená",J98,0)</f>
        <v>0</v>
      </c>
      <c r="BH98" s="136">
        <f>IF(N98="sníž. přenesená",J98,0)</f>
        <v>0</v>
      </c>
      <c r="BI98" s="136">
        <f>IF(N98="nulová",J98,0)</f>
        <v>0</v>
      </c>
      <c r="BJ98" s="7" t="s">
        <v>79</v>
      </c>
      <c r="BK98" s="136">
        <f>ROUND(I98*H98,2)</f>
        <v>0</v>
      </c>
      <c r="BL98" s="7" t="s">
        <v>145</v>
      </c>
      <c r="BM98" s="135" t="s">
        <v>200</v>
      </c>
    </row>
    <row r="99" spans="2:65" s="19" customFormat="1">
      <c r="B99" s="20"/>
      <c r="D99" s="137" t="s">
        <v>146</v>
      </c>
      <c r="F99" s="138" t="s">
        <v>727</v>
      </c>
      <c r="I99" s="139"/>
      <c r="L99" s="20"/>
      <c r="M99" s="140"/>
      <c r="T99" s="41"/>
      <c r="AT99" s="7" t="s">
        <v>146</v>
      </c>
      <c r="AU99" s="7" t="s">
        <v>81</v>
      </c>
    </row>
    <row r="100" spans="2:65" s="19" customFormat="1" ht="16.5" customHeight="1">
      <c r="B100" s="123"/>
      <c r="C100" s="124" t="s">
        <v>195</v>
      </c>
      <c r="D100" s="124" t="s">
        <v>140</v>
      </c>
      <c r="E100" s="125" t="s">
        <v>728</v>
      </c>
      <c r="F100" s="126" t="s">
        <v>729</v>
      </c>
      <c r="G100" s="127" t="s">
        <v>143</v>
      </c>
      <c r="H100" s="128">
        <v>5</v>
      </c>
      <c r="I100" s="129"/>
      <c r="J100" s="130">
        <f>ROUND(I100*H100,2)</f>
        <v>0</v>
      </c>
      <c r="K100" s="126"/>
      <c r="L100" s="20"/>
      <c r="M100" s="131"/>
      <c r="N100" s="132" t="s">
        <v>42</v>
      </c>
      <c r="P100" s="133">
        <f>O100*H100</f>
        <v>0</v>
      </c>
      <c r="Q100" s="133">
        <v>0</v>
      </c>
      <c r="R100" s="133">
        <f>Q100*H100</f>
        <v>0</v>
      </c>
      <c r="S100" s="133">
        <v>0</v>
      </c>
      <c r="T100" s="134">
        <f>S100*H100</f>
        <v>0</v>
      </c>
      <c r="AR100" s="135" t="s">
        <v>145</v>
      </c>
      <c r="AT100" s="135" t="s">
        <v>140</v>
      </c>
      <c r="AU100" s="135" t="s">
        <v>81</v>
      </c>
      <c r="AY100" s="7" t="s">
        <v>138</v>
      </c>
      <c r="BE100" s="136">
        <f>IF(N100="základní",J100,0)</f>
        <v>0</v>
      </c>
      <c r="BF100" s="136">
        <f>IF(N100="snížená",J100,0)</f>
        <v>0</v>
      </c>
      <c r="BG100" s="136">
        <f>IF(N100="zákl. přenesená",J100,0)</f>
        <v>0</v>
      </c>
      <c r="BH100" s="136">
        <f>IF(N100="sníž. přenesená",J100,0)</f>
        <v>0</v>
      </c>
      <c r="BI100" s="136">
        <f>IF(N100="nulová",J100,0)</f>
        <v>0</v>
      </c>
      <c r="BJ100" s="7" t="s">
        <v>79</v>
      </c>
      <c r="BK100" s="136">
        <f>ROUND(I100*H100,2)</f>
        <v>0</v>
      </c>
      <c r="BL100" s="7" t="s">
        <v>145</v>
      </c>
      <c r="BM100" s="135" t="s">
        <v>208</v>
      </c>
    </row>
    <row r="101" spans="2:65" s="19" customFormat="1">
      <c r="B101" s="20"/>
      <c r="D101" s="137" t="s">
        <v>146</v>
      </c>
      <c r="F101" s="138" t="s">
        <v>729</v>
      </c>
      <c r="I101" s="139"/>
      <c r="L101" s="20"/>
      <c r="M101" s="140"/>
      <c r="T101" s="41"/>
      <c r="AT101" s="7" t="s">
        <v>146</v>
      </c>
      <c r="AU101" s="7" t="s">
        <v>81</v>
      </c>
    </row>
    <row r="102" spans="2:65" s="19" customFormat="1" ht="16.5" customHeight="1">
      <c r="B102" s="123"/>
      <c r="C102" s="124" t="s">
        <v>177</v>
      </c>
      <c r="D102" s="124" t="s">
        <v>140</v>
      </c>
      <c r="E102" s="125" t="s">
        <v>730</v>
      </c>
      <c r="F102" s="126" t="s">
        <v>731</v>
      </c>
      <c r="G102" s="127" t="s">
        <v>721</v>
      </c>
      <c r="H102" s="128">
        <v>17</v>
      </c>
      <c r="I102" s="129"/>
      <c r="J102" s="130">
        <f>ROUND(I102*H102,2)</f>
        <v>0</v>
      </c>
      <c r="K102" s="126"/>
      <c r="L102" s="20"/>
      <c r="M102" s="131"/>
      <c r="N102" s="132" t="s">
        <v>42</v>
      </c>
      <c r="P102" s="133">
        <f>O102*H102</f>
        <v>0</v>
      </c>
      <c r="Q102" s="133">
        <v>0</v>
      </c>
      <c r="R102" s="133">
        <f>Q102*H102</f>
        <v>0</v>
      </c>
      <c r="S102" s="133">
        <v>0</v>
      </c>
      <c r="T102" s="134">
        <f>S102*H102</f>
        <v>0</v>
      </c>
      <c r="AR102" s="135" t="s">
        <v>145</v>
      </c>
      <c r="AT102" s="135" t="s">
        <v>140</v>
      </c>
      <c r="AU102" s="135" t="s">
        <v>81</v>
      </c>
      <c r="AY102" s="7" t="s">
        <v>138</v>
      </c>
      <c r="BE102" s="136">
        <f>IF(N102="základní",J102,0)</f>
        <v>0</v>
      </c>
      <c r="BF102" s="136">
        <f>IF(N102="snížená",J102,0)</f>
        <v>0</v>
      </c>
      <c r="BG102" s="136">
        <f>IF(N102="zákl. přenesená",J102,0)</f>
        <v>0</v>
      </c>
      <c r="BH102" s="136">
        <f>IF(N102="sníž. přenesená",J102,0)</f>
        <v>0</v>
      </c>
      <c r="BI102" s="136">
        <f>IF(N102="nulová",J102,0)</f>
        <v>0</v>
      </c>
      <c r="BJ102" s="7" t="s">
        <v>79</v>
      </c>
      <c r="BK102" s="136">
        <f>ROUND(I102*H102,2)</f>
        <v>0</v>
      </c>
      <c r="BL102" s="7" t="s">
        <v>145</v>
      </c>
      <c r="BM102" s="135" t="s">
        <v>216</v>
      </c>
    </row>
    <row r="103" spans="2:65" s="19" customFormat="1">
      <c r="B103" s="20"/>
      <c r="D103" s="137" t="s">
        <v>146</v>
      </c>
      <c r="F103" s="138" t="s">
        <v>731</v>
      </c>
      <c r="I103" s="139"/>
      <c r="L103" s="20"/>
      <c r="M103" s="140"/>
      <c r="T103" s="41"/>
      <c r="AT103" s="7" t="s">
        <v>146</v>
      </c>
      <c r="AU103" s="7" t="s">
        <v>81</v>
      </c>
    </row>
    <row r="104" spans="2:65" s="19" customFormat="1" ht="16.5" customHeight="1">
      <c r="B104" s="123"/>
      <c r="C104" s="124" t="s">
        <v>213</v>
      </c>
      <c r="D104" s="124" t="s">
        <v>140</v>
      </c>
      <c r="E104" s="125" t="s">
        <v>732</v>
      </c>
      <c r="F104" s="126" t="s">
        <v>733</v>
      </c>
      <c r="G104" s="127" t="s">
        <v>176</v>
      </c>
      <c r="H104" s="128">
        <v>14</v>
      </c>
      <c r="I104" s="129"/>
      <c r="J104" s="130">
        <f>ROUND(I104*H104,2)</f>
        <v>0</v>
      </c>
      <c r="K104" s="126"/>
      <c r="L104" s="20"/>
      <c r="M104" s="131"/>
      <c r="N104" s="132" t="s">
        <v>42</v>
      </c>
      <c r="P104" s="133">
        <f>O104*H104</f>
        <v>0</v>
      </c>
      <c r="Q104" s="133">
        <v>0</v>
      </c>
      <c r="R104" s="133">
        <f>Q104*H104</f>
        <v>0</v>
      </c>
      <c r="S104" s="133">
        <v>0</v>
      </c>
      <c r="T104" s="134">
        <f>S104*H104</f>
        <v>0</v>
      </c>
      <c r="AR104" s="135" t="s">
        <v>145</v>
      </c>
      <c r="AT104" s="135" t="s">
        <v>140</v>
      </c>
      <c r="AU104" s="135" t="s">
        <v>81</v>
      </c>
      <c r="AY104" s="7" t="s">
        <v>138</v>
      </c>
      <c r="BE104" s="136">
        <f>IF(N104="základní",J104,0)</f>
        <v>0</v>
      </c>
      <c r="BF104" s="136">
        <f>IF(N104="snížená",J104,0)</f>
        <v>0</v>
      </c>
      <c r="BG104" s="136">
        <f>IF(N104="zákl. přenesená",J104,0)</f>
        <v>0</v>
      </c>
      <c r="BH104" s="136">
        <f>IF(N104="sníž. přenesená",J104,0)</f>
        <v>0</v>
      </c>
      <c r="BI104" s="136">
        <f>IF(N104="nulová",J104,0)</f>
        <v>0</v>
      </c>
      <c r="BJ104" s="7" t="s">
        <v>79</v>
      </c>
      <c r="BK104" s="136">
        <f>ROUND(I104*H104,2)</f>
        <v>0</v>
      </c>
      <c r="BL104" s="7" t="s">
        <v>145</v>
      </c>
      <c r="BM104" s="135" t="s">
        <v>226</v>
      </c>
    </row>
    <row r="105" spans="2:65" s="19" customFormat="1">
      <c r="B105" s="20"/>
      <c r="D105" s="137" t="s">
        <v>146</v>
      </c>
      <c r="F105" s="138" t="s">
        <v>733</v>
      </c>
      <c r="I105" s="139"/>
      <c r="L105" s="20"/>
      <c r="M105" s="140"/>
      <c r="T105" s="41"/>
      <c r="AT105" s="7" t="s">
        <v>146</v>
      </c>
      <c r="AU105" s="7" t="s">
        <v>81</v>
      </c>
    </row>
    <row r="106" spans="2:65" s="19" customFormat="1" ht="16.5" customHeight="1">
      <c r="B106" s="123"/>
      <c r="C106" s="174" t="s">
        <v>8</v>
      </c>
      <c r="D106" s="174" t="s">
        <v>205</v>
      </c>
      <c r="E106" s="175" t="s">
        <v>734</v>
      </c>
      <c r="F106" s="176" t="s">
        <v>735</v>
      </c>
      <c r="G106" s="177" t="s">
        <v>533</v>
      </c>
      <c r="H106" s="178">
        <v>3</v>
      </c>
      <c r="I106" s="179"/>
      <c r="J106" s="180">
        <f>ROUND(I106*H106,2)</f>
        <v>0</v>
      </c>
      <c r="K106" s="176"/>
      <c r="L106" s="181"/>
      <c r="M106" s="182"/>
      <c r="N106" s="183" t="s">
        <v>42</v>
      </c>
      <c r="P106" s="133">
        <f>O106*H106</f>
        <v>0</v>
      </c>
      <c r="Q106" s="133">
        <v>0</v>
      </c>
      <c r="R106" s="133">
        <f>Q106*H106</f>
        <v>0</v>
      </c>
      <c r="S106" s="133">
        <v>0</v>
      </c>
      <c r="T106" s="134">
        <f>S106*H106</f>
        <v>0</v>
      </c>
      <c r="AR106" s="135" t="s">
        <v>169</v>
      </c>
      <c r="AT106" s="135" t="s">
        <v>205</v>
      </c>
      <c r="AU106" s="135" t="s">
        <v>81</v>
      </c>
      <c r="AY106" s="7" t="s">
        <v>138</v>
      </c>
      <c r="BE106" s="136">
        <f>IF(N106="základní",J106,0)</f>
        <v>0</v>
      </c>
      <c r="BF106" s="136">
        <f>IF(N106="snížená",J106,0)</f>
        <v>0</v>
      </c>
      <c r="BG106" s="136">
        <f>IF(N106="zákl. přenesená",J106,0)</f>
        <v>0</v>
      </c>
      <c r="BH106" s="136">
        <f>IF(N106="sníž. přenesená",J106,0)</f>
        <v>0</v>
      </c>
      <c r="BI106" s="136">
        <f>IF(N106="nulová",J106,0)</f>
        <v>0</v>
      </c>
      <c r="BJ106" s="7" t="s">
        <v>79</v>
      </c>
      <c r="BK106" s="136">
        <f>ROUND(I106*H106,2)</f>
        <v>0</v>
      </c>
      <c r="BL106" s="7" t="s">
        <v>145</v>
      </c>
      <c r="BM106" s="135" t="s">
        <v>235</v>
      </c>
    </row>
    <row r="107" spans="2:65" s="19" customFormat="1">
      <c r="B107" s="20"/>
      <c r="D107" s="137" t="s">
        <v>146</v>
      </c>
      <c r="F107" s="138" t="s">
        <v>735</v>
      </c>
      <c r="I107" s="139"/>
      <c r="L107" s="20"/>
      <c r="M107" s="140"/>
      <c r="T107" s="41"/>
      <c r="AT107" s="7" t="s">
        <v>146</v>
      </c>
      <c r="AU107" s="7" t="s">
        <v>81</v>
      </c>
    </row>
    <row r="108" spans="2:65" s="19" customFormat="1" ht="16.5" customHeight="1">
      <c r="B108" s="123"/>
      <c r="C108" s="174" t="s">
        <v>232</v>
      </c>
      <c r="D108" s="174" t="s">
        <v>205</v>
      </c>
      <c r="E108" s="175" t="s">
        <v>736</v>
      </c>
      <c r="F108" s="176" t="s">
        <v>737</v>
      </c>
      <c r="G108" s="177" t="s">
        <v>533</v>
      </c>
      <c r="H108" s="178">
        <v>1</v>
      </c>
      <c r="I108" s="179"/>
      <c r="J108" s="180">
        <f>ROUND(I108*H108,2)</f>
        <v>0</v>
      </c>
      <c r="K108" s="176"/>
      <c r="L108" s="181"/>
      <c r="M108" s="182"/>
      <c r="N108" s="183" t="s">
        <v>42</v>
      </c>
      <c r="P108" s="133">
        <f>O108*H108</f>
        <v>0</v>
      </c>
      <c r="Q108" s="133">
        <v>0</v>
      </c>
      <c r="R108" s="133">
        <f>Q108*H108</f>
        <v>0</v>
      </c>
      <c r="S108" s="133">
        <v>0</v>
      </c>
      <c r="T108" s="134">
        <f>S108*H108</f>
        <v>0</v>
      </c>
      <c r="AR108" s="135" t="s">
        <v>169</v>
      </c>
      <c r="AT108" s="135" t="s">
        <v>205</v>
      </c>
      <c r="AU108" s="135" t="s">
        <v>81</v>
      </c>
      <c r="AY108" s="7" t="s">
        <v>138</v>
      </c>
      <c r="BE108" s="136">
        <f>IF(N108="základní",J108,0)</f>
        <v>0</v>
      </c>
      <c r="BF108" s="136">
        <f>IF(N108="snížená",J108,0)</f>
        <v>0</v>
      </c>
      <c r="BG108" s="136">
        <f>IF(N108="zákl. přenesená",J108,0)</f>
        <v>0</v>
      </c>
      <c r="BH108" s="136">
        <f>IF(N108="sníž. přenesená",J108,0)</f>
        <v>0</v>
      </c>
      <c r="BI108" s="136">
        <f>IF(N108="nulová",J108,0)</f>
        <v>0</v>
      </c>
      <c r="BJ108" s="7" t="s">
        <v>79</v>
      </c>
      <c r="BK108" s="136">
        <f>ROUND(I108*H108,2)</f>
        <v>0</v>
      </c>
      <c r="BL108" s="7" t="s">
        <v>145</v>
      </c>
      <c r="BM108" s="135" t="s">
        <v>241</v>
      </c>
    </row>
    <row r="109" spans="2:65" s="19" customFormat="1">
      <c r="B109" s="20"/>
      <c r="D109" s="137" t="s">
        <v>146</v>
      </c>
      <c r="F109" s="138" t="s">
        <v>737</v>
      </c>
      <c r="I109" s="139"/>
      <c r="L109" s="20"/>
      <c r="M109" s="140"/>
      <c r="T109" s="41"/>
      <c r="AT109" s="7" t="s">
        <v>146</v>
      </c>
      <c r="AU109" s="7" t="s">
        <v>81</v>
      </c>
    </row>
    <row r="110" spans="2:65" s="19" customFormat="1" ht="16.5" customHeight="1">
      <c r="B110" s="123"/>
      <c r="C110" s="174" t="s">
        <v>191</v>
      </c>
      <c r="D110" s="174" t="s">
        <v>205</v>
      </c>
      <c r="E110" s="175" t="s">
        <v>738</v>
      </c>
      <c r="F110" s="176" t="s">
        <v>739</v>
      </c>
      <c r="G110" s="177" t="s">
        <v>533</v>
      </c>
      <c r="H110" s="178">
        <v>2</v>
      </c>
      <c r="I110" s="179"/>
      <c r="J110" s="180">
        <f>ROUND(I110*H110,2)</f>
        <v>0</v>
      </c>
      <c r="K110" s="176"/>
      <c r="L110" s="181"/>
      <c r="M110" s="182"/>
      <c r="N110" s="183" t="s">
        <v>42</v>
      </c>
      <c r="P110" s="133">
        <f>O110*H110</f>
        <v>0</v>
      </c>
      <c r="Q110" s="133">
        <v>0</v>
      </c>
      <c r="R110" s="133">
        <f>Q110*H110</f>
        <v>0</v>
      </c>
      <c r="S110" s="133">
        <v>0</v>
      </c>
      <c r="T110" s="134">
        <f>S110*H110</f>
        <v>0</v>
      </c>
      <c r="AR110" s="135" t="s">
        <v>169</v>
      </c>
      <c r="AT110" s="135" t="s">
        <v>205</v>
      </c>
      <c r="AU110" s="135" t="s">
        <v>81</v>
      </c>
      <c r="AY110" s="7" t="s">
        <v>138</v>
      </c>
      <c r="BE110" s="136">
        <f>IF(N110="základní",J110,0)</f>
        <v>0</v>
      </c>
      <c r="BF110" s="136">
        <f>IF(N110="snížená",J110,0)</f>
        <v>0</v>
      </c>
      <c r="BG110" s="136">
        <f>IF(N110="zákl. přenesená",J110,0)</f>
        <v>0</v>
      </c>
      <c r="BH110" s="136">
        <f>IF(N110="sníž. přenesená",J110,0)</f>
        <v>0</v>
      </c>
      <c r="BI110" s="136">
        <f>IF(N110="nulová",J110,0)</f>
        <v>0</v>
      </c>
      <c r="BJ110" s="7" t="s">
        <v>79</v>
      </c>
      <c r="BK110" s="136">
        <f>ROUND(I110*H110,2)</f>
        <v>0</v>
      </c>
      <c r="BL110" s="7" t="s">
        <v>145</v>
      </c>
      <c r="BM110" s="135" t="s">
        <v>249</v>
      </c>
    </row>
    <row r="111" spans="2:65" s="19" customFormat="1">
      <c r="B111" s="20"/>
      <c r="D111" s="137" t="s">
        <v>146</v>
      </c>
      <c r="F111" s="138" t="s">
        <v>739</v>
      </c>
      <c r="I111" s="139"/>
      <c r="L111" s="20"/>
      <c r="M111" s="140"/>
      <c r="T111" s="41"/>
      <c r="AT111" s="7" t="s">
        <v>146</v>
      </c>
      <c r="AU111" s="7" t="s">
        <v>81</v>
      </c>
    </row>
    <row r="112" spans="2:65" s="19" customFormat="1" ht="16.5" customHeight="1">
      <c r="B112" s="123"/>
      <c r="C112" s="174" t="s">
        <v>246</v>
      </c>
      <c r="D112" s="174" t="s">
        <v>205</v>
      </c>
      <c r="E112" s="175" t="s">
        <v>740</v>
      </c>
      <c r="F112" s="176" t="s">
        <v>741</v>
      </c>
      <c r="G112" s="177" t="s">
        <v>533</v>
      </c>
      <c r="H112" s="178">
        <v>1</v>
      </c>
      <c r="I112" s="179"/>
      <c r="J112" s="180">
        <f>ROUND(I112*H112,2)</f>
        <v>0</v>
      </c>
      <c r="K112" s="176"/>
      <c r="L112" s="181"/>
      <c r="M112" s="182"/>
      <c r="N112" s="183" t="s">
        <v>42</v>
      </c>
      <c r="P112" s="133">
        <f>O112*H112</f>
        <v>0</v>
      </c>
      <c r="Q112" s="133">
        <v>0</v>
      </c>
      <c r="R112" s="133">
        <f>Q112*H112</f>
        <v>0</v>
      </c>
      <c r="S112" s="133">
        <v>0</v>
      </c>
      <c r="T112" s="134">
        <f>S112*H112</f>
        <v>0</v>
      </c>
      <c r="AR112" s="135" t="s">
        <v>169</v>
      </c>
      <c r="AT112" s="135" t="s">
        <v>205</v>
      </c>
      <c r="AU112" s="135" t="s">
        <v>81</v>
      </c>
      <c r="AY112" s="7" t="s">
        <v>138</v>
      </c>
      <c r="BE112" s="136">
        <f>IF(N112="základní",J112,0)</f>
        <v>0</v>
      </c>
      <c r="BF112" s="136">
        <f>IF(N112="snížená",J112,0)</f>
        <v>0</v>
      </c>
      <c r="BG112" s="136">
        <f>IF(N112="zákl. přenesená",J112,0)</f>
        <v>0</v>
      </c>
      <c r="BH112" s="136">
        <f>IF(N112="sníž. přenesená",J112,0)</f>
        <v>0</v>
      </c>
      <c r="BI112" s="136">
        <f>IF(N112="nulová",J112,0)</f>
        <v>0</v>
      </c>
      <c r="BJ112" s="7" t="s">
        <v>79</v>
      </c>
      <c r="BK112" s="136">
        <f>ROUND(I112*H112,2)</f>
        <v>0</v>
      </c>
      <c r="BL112" s="7" t="s">
        <v>145</v>
      </c>
      <c r="BM112" s="135" t="s">
        <v>254</v>
      </c>
    </row>
    <row r="113" spans="2:65" s="19" customFormat="1">
      <c r="B113" s="20"/>
      <c r="D113" s="137" t="s">
        <v>146</v>
      </c>
      <c r="F113" s="138" t="s">
        <v>741</v>
      </c>
      <c r="I113" s="139"/>
      <c r="L113" s="20"/>
      <c r="M113" s="140"/>
      <c r="T113" s="41"/>
      <c r="AT113" s="7" t="s">
        <v>146</v>
      </c>
      <c r="AU113" s="7" t="s">
        <v>81</v>
      </c>
    </row>
    <row r="114" spans="2:65" s="19" customFormat="1" ht="16.5" customHeight="1">
      <c r="B114" s="123"/>
      <c r="C114" s="174" t="s">
        <v>200</v>
      </c>
      <c r="D114" s="174" t="s">
        <v>205</v>
      </c>
      <c r="E114" s="175" t="s">
        <v>742</v>
      </c>
      <c r="F114" s="176" t="s">
        <v>743</v>
      </c>
      <c r="G114" s="177" t="s">
        <v>533</v>
      </c>
      <c r="H114" s="178">
        <v>2</v>
      </c>
      <c r="I114" s="179"/>
      <c r="J114" s="180">
        <f>ROUND(I114*H114,2)</f>
        <v>0</v>
      </c>
      <c r="K114" s="176"/>
      <c r="L114" s="181"/>
      <c r="M114" s="182"/>
      <c r="N114" s="183" t="s">
        <v>42</v>
      </c>
      <c r="P114" s="133">
        <f>O114*H114</f>
        <v>0</v>
      </c>
      <c r="Q114" s="133">
        <v>0</v>
      </c>
      <c r="R114" s="133">
        <f>Q114*H114</f>
        <v>0</v>
      </c>
      <c r="S114" s="133">
        <v>0</v>
      </c>
      <c r="T114" s="134">
        <f>S114*H114</f>
        <v>0</v>
      </c>
      <c r="AR114" s="135" t="s">
        <v>169</v>
      </c>
      <c r="AT114" s="135" t="s">
        <v>205</v>
      </c>
      <c r="AU114" s="135" t="s">
        <v>81</v>
      </c>
      <c r="AY114" s="7" t="s">
        <v>138</v>
      </c>
      <c r="BE114" s="136">
        <f>IF(N114="základní",J114,0)</f>
        <v>0</v>
      </c>
      <c r="BF114" s="136">
        <f>IF(N114="snížená",J114,0)</f>
        <v>0</v>
      </c>
      <c r="BG114" s="136">
        <f>IF(N114="zákl. přenesená",J114,0)</f>
        <v>0</v>
      </c>
      <c r="BH114" s="136">
        <f>IF(N114="sníž. přenesená",J114,0)</f>
        <v>0</v>
      </c>
      <c r="BI114" s="136">
        <f>IF(N114="nulová",J114,0)</f>
        <v>0</v>
      </c>
      <c r="BJ114" s="7" t="s">
        <v>79</v>
      </c>
      <c r="BK114" s="136">
        <f>ROUND(I114*H114,2)</f>
        <v>0</v>
      </c>
      <c r="BL114" s="7" t="s">
        <v>145</v>
      </c>
      <c r="BM114" s="135" t="s">
        <v>260</v>
      </c>
    </row>
    <row r="115" spans="2:65" s="19" customFormat="1">
      <c r="B115" s="20"/>
      <c r="D115" s="137" t="s">
        <v>146</v>
      </c>
      <c r="F115" s="138" t="s">
        <v>743</v>
      </c>
      <c r="I115" s="139"/>
      <c r="L115" s="20"/>
      <c r="M115" s="140"/>
      <c r="T115" s="41"/>
      <c r="AT115" s="7" t="s">
        <v>146</v>
      </c>
      <c r="AU115" s="7" t="s">
        <v>81</v>
      </c>
    </row>
    <row r="116" spans="2:65" s="19" customFormat="1" ht="16.5" customHeight="1">
      <c r="B116" s="123"/>
      <c r="C116" s="174" t="s">
        <v>257</v>
      </c>
      <c r="D116" s="174" t="s">
        <v>205</v>
      </c>
      <c r="E116" s="175" t="s">
        <v>744</v>
      </c>
      <c r="F116" s="176" t="s">
        <v>745</v>
      </c>
      <c r="G116" s="177" t="s">
        <v>721</v>
      </c>
      <c r="H116" s="178">
        <v>19</v>
      </c>
      <c r="I116" s="179"/>
      <c r="J116" s="180">
        <f>ROUND(I116*H116,2)</f>
        <v>0</v>
      </c>
      <c r="K116" s="176"/>
      <c r="L116" s="181"/>
      <c r="M116" s="182"/>
      <c r="N116" s="183" t="s">
        <v>42</v>
      </c>
      <c r="P116" s="133">
        <f>O116*H116</f>
        <v>0</v>
      </c>
      <c r="Q116" s="133">
        <v>0</v>
      </c>
      <c r="R116" s="133">
        <f>Q116*H116</f>
        <v>0</v>
      </c>
      <c r="S116" s="133">
        <v>0</v>
      </c>
      <c r="T116" s="134">
        <f>S116*H116</f>
        <v>0</v>
      </c>
      <c r="AR116" s="135" t="s">
        <v>169</v>
      </c>
      <c r="AT116" s="135" t="s">
        <v>205</v>
      </c>
      <c r="AU116" s="135" t="s">
        <v>81</v>
      </c>
      <c r="AY116" s="7" t="s">
        <v>138</v>
      </c>
      <c r="BE116" s="136">
        <f>IF(N116="základní",J116,0)</f>
        <v>0</v>
      </c>
      <c r="BF116" s="136">
        <f>IF(N116="snížená",J116,0)</f>
        <v>0</v>
      </c>
      <c r="BG116" s="136">
        <f>IF(N116="zákl. přenesená",J116,0)</f>
        <v>0</v>
      </c>
      <c r="BH116" s="136">
        <f>IF(N116="sníž. přenesená",J116,0)</f>
        <v>0</v>
      </c>
      <c r="BI116" s="136">
        <f>IF(N116="nulová",J116,0)</f>
        <v>0</v>
      </c>
      <c r="BJ116" s="7" t="s">
        <v>79</v>
      </c>
      <c r="BK116" s="136">
        <f>ROUND(I116*H116,2)</f>
        <v>0</v>
      </c>
      <c r="BL116" s="7" t="s">
        <v>145</v>
      </c>
      <c r="BM116" s="135" t="s">
        <v>268</v>
      </c>
    </row>
    <row r="117" spans="2:65" s="19" customFormat="1">
      <c r="B117" s="20"/>
      <c r="D117" s="137" t="s">
        <v>146</v>
      </c>
      <c r="F117" s="138" t="s">
        <v>745</v>
      </c>
      <c r="I117" s="139"/>
      <c r="L117" s="20"/>
      <c r="M117" s="140"/>
      <c r="T117" s="41"/>
      <c r="AT117" s="7" t="s">
        <v>146</v>
      </c>
      <c r="AU117" s="7" t="s">
        <v>81</v>
      </c>
    </row>
    <row r="118" spans="2:65" s="19" customFormat="1" ht="16.5" customHeight="1">
      <c r="B118" s="123"/>
      <c r="C118" s="174" t="s">
        <v>208</v>
      </c>
      <c r="D118" s="174" t="s">
        <v>205</v>
      </c>
      <c r="E118" s="175" t="s">
        <v>746</v>
      </c>
      <c r="F118" s="176" t="s">
        <v>747</v>
      </c>
      <c r="G118" s="177" t="s">
        <v>501</v>
      </c>
      <c r="H118" s="178">
        <v>2</v>
      </c>
      <c r="I118" s="179"/>
      <c r="J118" s="180">
        <f>ROUND(I118*H118,2)</f>
        <v>0</v>
      </c>
      <c r="K118" s="176"/>
      <c r="L118" s="181"/>
      <c r="M118" s="182"/>
      <c r="N118" s="183" t="s">
        <v>42</v>
      </c>
      <c r="P118" s="133">
        <f>O118*H118</f>
        <v>0</v>
      </c>
      <c r="Q118" s="133">
        <v>0</v>
      </c>
      <c r="R118" s="133">
        <f>Q118*H118</f>
        <v>0</v>
      </c>
      <c r="S118" s="133">
        <v>0</v>
      </c>
      <c r="T118" s="134">
        <f>S118*H118</f>
        <v>0</v>
      </c>
      <c r="AR118" s="135" t="s">
        <v>169</v>
      </c>
      <c r="AT118" s="135" t="s">
        <v>205</v>
      </c>
      <c r="AU118" s="135" t="s">
        <v>81</v>
      </c>
      <c r="AY118" s="7" t="s">
        <v>138</v>
      </c>
      <c r="BE118" s="136">
        <f>IF(N118="základní",J118,0)</f>
        <v>0</v>
      </c>
      <c r="BF118" s="136">
        <f>IF(N118="snížená",J118,0)</f>
        <v>0</v>
      </c>
      <c r="BG118" s="136">
        <f>IF(N118="zákl. přenesená",J118,0)</f>
        <v>0</v>
      </c>
      <c r="BH118" s="136">
        <f>IF(N118="sníž. přenesená",J118,0)</f>
        <v>0</v>
      </c>
      <c r="BI118" s="136">
        <f>IF(N118="nulová",J118,0)</f>
        <v>0</v>
      </c>
      <c r="BJ118" s="7" t="s">
        <v>79</v>
      </c>
      <c r="BK118" s="136">
        <f>ROUND(I118*H118,2)</f>
        <v>0</v>
      </c>
      <c r="BL118" s="7" t="s">
        <v>145</v>
      </c>
      <c r="BM118" s="135" t="s">
        <v>273</v>
      </c>
    </row>
    <row r="119" spans="2:65" s="19" customFormat="1">
      <c r="B119" s="20"/>
      <c r="D119" s="137" t="s">
        <v>146</v>
      </c>
      <c r="F119" s="138" t="s">
        <v>747</v>
      </c>
      <c r="I119" s="139"/>
      <c r="L119" s="20"/>
      <c r="M119" s="140"/>
      <c r="T119" s="41"/>
      <c r="AT119" s="7" t="s">
        <v>146</v>
      </c>
      <c r="AU119" s="7" t="s">
        <v>81</v>
      </c>
    </row>
    <row r="120" spans="2:65" s="19" customFormat="1" ht="16.5" customHeight="1">
      <c r="B120" s="123"/>
      <c r="C120" s="174" t="s">
        <v>270</v>
      </c>
      <c r="D120" s="174" t="s">
        <v>205</v>
      </c>
      <c r="E120" s="175" t="s">
        <v>748</v>
      </c>
      <c r="F120" s="176" t="s">
        <v>749</v>
      </c>
      <c r="G120" s="177" t="s">
        <v>721</v>
      </c>
      <c r="H120" s="178">
        <v>3</v>
      </c>
      <c r="I120" s="179"/>
      <c r="J120" s="180">
        <f>ROUND(I120*H120,2)</f>
        <v>0</v>
      </c>
      <c r="K120" s="176"/>
      <c r="L120" s="181"/>
      <c r="M120" s="182"/>
      <c r="N120" s="183" t="s">
        <v>42</v>
      </c>
      <c r="P120" s="133">
        <f>O120*H120</f>
        <v>0</v>
      </c>
      <c r="Q120" s="133">
        <v>0</v>
      </c>
      <c r="R120" s="133">
        <f>Q120*H120</f>
        <v>0</v>
      </c>
      <c r="S120" s="133">
        <v>0</v>
      </c>
      <c r="T120" s="134">
        <f>S120*H120</f>
        <v>0</v>
      </c>
      <c r="AR120" s="135" t="s">
        <v>169</v>
      </c>
      <c r="AT120" s="135" t="s">
        <v>205</v>
      </c>
      <c r="AU120" s="135" t="s">
        <v>81</v>
      </c>
      <c r="AY120" s="7" t="s">
        <v>138</v>
      </c>
      <c r="BE120" s="136">
        <f>IF(N120="základní",J120,0)</f>
        <v>0</v>
      </c>
      <c r="BF120" s="136">
        <f>IF(N120="snížená",J120,0)</f>
        <v>0</v>
      </c>
      <c r="BG120" s="136">
        <f>IF(N120="zákl. přenesená",J120,0)</f>
        <v>0</v>
      </c>
      <c r="BH120" s="136">
        <f>IF(N120="sníž. přenesená",J120,0)</f>
        <v>0</v>
      </c>
      <c r="BI120" s="136">
        <f>IF(N120="nulová",J120,0)</f>
        <v>0</v>
      </c>
      <c r="BJ120" s="7" t="s">
        <v>79</v>
      </c>
      <c r="BK120" s="136">
        <f>ROUND(I120*H120,2)</f>
        <v>0</v>
      </c>
      <c r="BL120" s="7" t="s">
        <v>145</v>
      </c>
      <c r="BM120" s="135" t="s">
        <v>276</v>
      </c>
    </row>
    <row r="121" spans="2:65" s="19" customFormat="1">
      <c r="B121" s="20"/>
      <c r="D121" s="137" t="s">
        <v>146</v>
      </c>
      <c r="F121" s="138" t="s">
        <v>749</v>
      </c>
      <c r="I121" s="139"/>
      <c r="L121" s="20"/>
      <c r="M121" s="140"/>
      <c r="T121" s="41"/>
      <c r="AT121" s="7" t="s">
        <v>146</v>
      </c>
      <c r="AU121" s="7" t="s">
        <v>81</v>
      </c>
    </row>
    <row r="122" spans="2:65" s="19" customFormat="1" ht="16.5" customHeight="1">
      <c r="B122" s="123"/>
      <c r="C122" s="174" t="s">
        <v>216</v>
      </c>
      <c r="D122" s="174" t="s">
        <v>205</v>
      </c>
      <c r="E122" s="175" t="s">
        <v>750</v>
      </c>
      <c r="F122" s="176" t="s">
        <v>751</v>
      </c>
      <c r="G122" s="177" t="s">
        <v>721</v>
      </c>
      <c r="H122" s="178">
        <v>17</v>
      </c>
      <c r="I122" s="179"/>
      <c r="J122" s="180">
        <f>ROUND(I122*H122,2)</f>
        <v>0</v>
      </c>
      <c r="K122" s="176"/>
      <c r="L122" s="181"/>
      <c r="M122" s="182"/>
      <c r="N122" s="183" t="s">
        <v>42</v>
      </c>
      <c r="P122" s="133">
        <f>O122*H122</f>
        <v>0</v>
      </c>
      <c r="Q122" s="133">
        <v>0</v>
      </c>
      <c r="R122" s="133">
        <f>Q122*H122</f>
        <v>0</v>
      </c>
      <c r="S122" s="133">
        <v>0</v>
      </c>
      <c r="T122" s="134">
        <f>S122*H122</f>
        <v>0</v>
      </c>
      <c r="AR122" s="135" t="s">
        <v>169</v>
      </c>
      <c r="AT122" s="135" t="s">
        <v>205</v>
      </c>
      <c r="AU122" s="135" t="s">
        <v>81</v>
      </c>
      <c r="AY122" s="7" t="s">
        <v>138</v>
      </c>
      <c r="BE122" s="136">
        <f>IF(N122="základní",J122,0)</f>
        <v>0</v>
      </c>
      <c r="BF122" s="136">
        <f>IF(N122="snížená",J122,0)</f>
        <v>0</v>
      </c>
      <c r="BG122" s="136">
        <f>IF(N122="zákl. přenesená",J122,0)</f>
        <v>0</v>
      </c>
      <c r="BH122" s="136">
        <f>IF(N122="sníž. přenesená",J122,0)</f>
        <v>0</v>
      </c>
      <c r="BI122" s="136">
        <f>IF(N122="nulová",J122,0)</f>
        <v>0</v>
      </c>
      <c r="BJ122" s="7" t="s">
        <v>79</v>
      </c>
      <c r="BK122" s="136">
        <f>ROUND(I122*H122,2)</f>
        <v>0</v>
      </c>
      <c r="BL122" s="7" t="s">
        <v>145</v>
      </c>
      <c r="BM122" s="135" t="s">
        <v>281</v>
      </c>
    </row>
    <row r="123" spans="2:65" s="19" customFormat="1">
      <c r="B123" s="20"/>
      <c r="D123" s="137" t="s">
        <v>146</v>
      </c>
      <c r="F123" s="138" t="s">
        <v>751</v>
      </c>
      <c r="I123" s="139"/>
      <c r="L123" s="20"/>
      <c r="M123" s="140"/>
      <c r="T123" s="41"/>
      <c r="AT123" s="7" t="s">
        <v>146</v>
      </c>
      <c r="AU123" s="7" t="s">
        <v>81</v>
      </c>
    </row>
    <row r="124" spans="2:65" s="19" customFormat="1" ht="16.5" customHeight="1">
      <c r="B124" s="123"/>
      <c r="C124" s="174" t="s">
        <v>7</v>
      </c>
      <c r="D124" s="174" t="s">
        <v>205</v>
      </c>
      <c r="E124" s="175" t="s">
        <v>752</v>
      </c>
      <c r="F124" s="176" t="s">
        <v>753</v>
      </c>
      <c r="G124" s="177" t="s">
        <v>533</v>
      </c>
      <c r="H124" s="178">
        <v>2</v>
      </c>
      <c r="I124" s="179"/>
      <c r="J124" s="180">
        <f>ROUND(I124*H124,2)</f>
        <v>0</v>
      </c>
      <c r="K124" s="176"/>
      <c r="L124" s="181"/>
      <c r="M124" s="182"/>
      <c r="N124" s="183" t="s">
        <v>42</v>
      </c>
      <c r="P124" s="133">
        <f>O124*H124</f>
        <v>0</v>
      </c>
      <c r="Q124" s="133">
        <v>0</v>
      </c>
      <c r="R124" s="133">
        <f>Q124*H124</f>
        <v>0</v>
      </c>
      <c r="S124" s="133">
        <v>0</v>
      </c>
      <c r="T124" s="134">
        <f>S124*H124</f>
        <v>0</v>
      </c>
      <c r="AR124" s="135" t="s">
        <v>169</v>
      </c>
      <c r="AT124" s="135" t="s">
        <v>205</v>
      </c>
      <c r="AU124" s="135" t="s">
        <v>81</v>
      </c>
      <c r="AY124" s="7" t="s">
        <v>138</v>
      </c>
      <c r="BE124" s="136">
        <f>IF(N124="základní",J124,0)</f>
        <v>0</v>
      </c>
      <c r="BF124" s="136">
        <f>IF(N124="snížená",J124,0)</f>
        <v>0</v>
      </c>
      <c r="BG124" s="136">
        <f>IF(N124="zákl. přenesená",J124,0)</f>
        <v>0</v>
      </c>
      <c r="BH124" s="136">
        <f>IF(N124="sníž. přenesená",J124,0)</f>
        <v>0</v>
      </c>
      <c r="BI124" s="136">
        <f>IF(N124="nulová",J124,0)</f>
        <v>0</v>
      </c>
      <c r="BJ124" s="7" t="s">
        <v>79</v>
      </c>
      <c r="BK124" s="136">
        <f>ROUND(I124*H124,2)</f>
        <v>0</v>
      </c>
      <c r="BL124" s="7" t="s">
        <v>145</v>
      </c>
      <c r="BM124" s="135" t="s">
        <v>284</v>
      </c>
    </row>
    <row r="125" spans="2:65" s="19" customFormat="1">
      <c r="B125" s="20"/>
      <c r="D125" s="137" t="s">
        <v>146</v>
      </c>
      <c r="F125" s="138" t="s">
        <v>753</v>
      </c>
      <c r="I125" s="139"/>
      <c r="L125" s="20"/>
      <c r="M125" s="140"/>
      <c r="T125" s="41"/>
      <c r="AT125" s="7" t="s">
        <v>146</v>
      </c>
      <c r="AU125" s="7" t="s">
        <v>81</v>
      </c>
    </row>
    <row r="126" spans="2:65" s="19" customFormat="1" ht="16.5" customHeight="1">
      <c r="B126" s="123"/>
      <c r="C126" s="174" t="s">
        <v>226</v>
      </c>
      <c r="D126" s="174" t="s">
        <v>205</v>
      </c>
      <c r="E126" s="175" t="s">
        <v>754</v>
      </c>
      <c r="F126" s="176" t="s">
        <v>755</v>
      </c>
      <c r="G126" s="177" t="s">
        <v>721</v>
      </c>
      <c r="H126" s="178">
        <v>17</v>
      </c>
      <c r="I126" s="179"/>
      <c r="J126" s="180">
        <f>ROUND(I126*H126,2)</f>
        <v>0</v>
      </c>
      <c r="K126" s="176"/>
      <c r="L126" s="181"/>
      <c r="M126" s="182"/>
      <c r="N126" s="183" t="s">
        <v>42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169</v>
      </c>
      <c r="AT126" s="135" t="s">
        <v>205</v>
      </c>
      <c r="AU126" s="135" t="s">
        <v>81</v>
      </c>
      <c r="AY126" s="7" t="s">
        <v>138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7" t="s">
        <v>79</v>
      </c>
      <c r="BK126" s="136">
        <f>ROUND(I126*H126,2)</f>
        <v>0</v>
      </c>
      <c r="BL126" s="7" t="s">
        <v>145</v>
      </c>
      <c r="BM126" s="135" t="s">
        <v>292</v>
      </c>
    </row>
    <row r="127" spans="2:65" s="19" customFormat="1">
      <c r="B127" s="20"/>
      <c r="D127" s="137" t="s">
        <v>146</v>
      </c>
      <c r="F127" s="138" t="s">
        <v>755</v>
      </c>
      <c r="I127" s="139"/>
      <c r="L127" s="20"/>
      <c r="M127" s="140"/>
      <c r="T127" s="41"/>
      <c r="AT127" s="7" t="s">
        <v>146</v>
      </c>
      <c r="AU127" s="7" t="s">
        <v>81</v>
      </c>
    </row>
    <row r="128" spans="2:65" s="19" customFormat="1" ht="16.5" customHeight="1">
      <c r="B128" s="123"/>
      <c r="C128" s="174" t="s">
        <v>289</v>
      </c>
      <c r="D128" s="174" t="s">
        <v>205</v>
      </c>
      <c r="E128" s="175" t="s">
        <v>756</v>
      </c>
      <c r="F128" s="176" t="s">
        <v>757</v>
      </c>
      <c r="G128" s="177" t="s">
        <v>143</v>
      </c>
      <c r="H128" s="178">
        <v>1</v>
      </c>
      <c r="I128" s="179"/>
      <c r="J128" s="180">
        <f>ROUND(I128*H128,2)</f>
        <v>0</v>
      </c>
      <c r="K128" s="176"/>
      <c r="L128" s="181"/>
      <c r="M128" s="182"/>
      <c r="N128" s="183" t="s">
        <v>42</v>
      </c>
      <c r="P128" s="133">
        <f>O128*H128</f>
        <v>0</v>
      </c>
      <c r="Q128" s="133">
        <v>0</v>
      </c>
      <c r="R128" s="133">
        <f>Q128*H128</f>
        <v>0</v>
      </c>
      <c r="S128" s="133">
        <v>0</v>
      </c>
      <c r="T128" s="134">
        <f>S128*H128</f>
        <v>0</v>
      </c>
      <c r="AR128" s="135" t="s">
        <v>169</v>
      </c>
      <c r="AT128" s="135" t="s">
        <v>205</v>
      </c>
      <c r="AU128" s="135" t="s">
        <v>81</v>
      </c>
      <c r="AY128" s="7" t="s">
        <v>138</v>
      </c>
      <c r="BE128" s="136">
        <f>IF(N128="základní",J128,0)</f>
        <v>0</v>
      </c>
      <c r="BF128" s="136">
        <f>IF(N128="snížená",J128,0)</f>
        <v>0</v>
      </c>
      <c r="BG128" s="136">
        <f>IF(N128="zákl. přenesená",J128,0)</f>
        <v>0</v>
      </c>
      <c r="BH128" s="136">
        <f>IF(N128="sníž. přenesená",J128,0)</f>
        <v>0</v>
      </c>
      <c r="BI128" s="136">
        <f>IF(N128="nulová",J128,0)</f>
        <v>0</v>
      </c>
      <c r="BJ128" s="7" t="s">
        <v>79</v>
      </c>
      <c r="BK128" s="136">
        <f>ROUND(I128*H128,2)</f>
        <v>0</v>
      </c>
      <c r="BL128" s="7" t="s">
        <v>145</v>
      </c>
      <c r="BM128" s="135" t="s">
        <v>384</v>
      </c>
    </row>
    <row r="129" spans="1:65" s="19" customFormat="1">
      <c r="B129" s="20"/>
      <c r="D129" s="137" t="s">
        <v>146</v>
      </c>
      <c r="F129" s="138" t="s">
        <v>757</v>
      </c>
      <c r="I129" s="139"/>
      <c r="L129" s="20"/>
      <c r="M129" s="140"/>
      <c r="T129" s="41"/>
      <c r="AT129" s="7" t="s">
        <v>146</v>
      </c>
      <c r="AU129" s="7" t="s">
        <v>81</v>
      </c>
    </row>
    <row r="130" spans="1:65" s="19" customFormat="1" ht="16.5" customHeight="1">
      <c r="B130" s="123"/>
      <c r="C130" s="174" t="s">
        <v>235</v>
      </c>
      <c r="D130" s="174" t="s">
        <v>205</v>
      </c>
      <c r="E130" s="175" t="s">
        <v>758</v>
      </c>
      <c r="F130" s="176" t="s">
        <v>759</v>
      </c>
      <c r="G130" s="177" t="s">
        <v>760</v>
      </c>
      <c r="H130" s="178">
        <v>1</v>
      </c>
      <c r="I130" s="179"/>
      <c r="J130" s="180">
        <f>ROUND(I130*H130,2)</f>
        <v>0</v>
      </c>
      <c r="K130" s="176"/>
      <c r="L130" s="181"/>
      <c r="M130" s="182"/>
      <c r="N130" s="183" t="s">
        <v>42</v>
      </c>
      <c r="P130" s="133">
        <f>O130*H130</f>
        <v>0</v>
      </c>
      <c r="Q130" s="133">
        <v>0</v>
      </c>
      <c r="R130" s="133">
        <f>Q130*H130</f>
        <v>0</v>
      </c>
      <c r="S130" s="133">
        <v>0</v>
      </c>
      <c r="T130" s="134">
        <f>S130*H130</f>
        <v>0</v>
      </c>
      <c r="AR130" s="135" t="s">
        <v>169</v>
      </c>
      <c r="AT130" s="135" t="s">
        <v>205</v>
      </c>
      <c r="AU130" s="135" t="s">
        <v>81</v>
      </c>
      <c r="AY130" s="7" t="s">
        <v>138</v>
      </c>
      <c r="BE130" s="136">
        <f>IF(N130="základní",J130,0)</f>
        <v>0</v>
      </c>
      <c r="BF130" s="136">
        <f>IF(N130="snížená",J130,0)</f>
        <v>0</v>
      </c>
      <c r="BG130" s="136">
        <f>IF(N130="zákl. přenesená",J130,0)</f>
        <v>0</v>
      </c>
      <c r="BH130" s="136">
        <f>IF(N130="sníž. přenesená",J130,0)</f>
        <v>0</v>
      </c>
      <c r="BI130" s="136">
        <f>IF(N130="nulová",J130,0)</f>
        <v>0</v>
      </c>
      <c r="BJ130" s="7" t="s">
        <v>79</v>
      </c>
      <c r="BK130" s="136">
        <f>ROUND(I130*H130,2)</f>
        <v>0</v>
      </c>
      <c r="BL130" s="7" t="s">
        <v>145</v>
      </c>
      <c r="BM130" s="135" t="s">
        <v>519</v>
      </c>
    </row>
    <row r="131" spans="1:65" s="19" customFormat="1">
      <c r="B131" s="20"/>
      <c r="D131" s="137" t="s">
        <v>146</v>
      </c>
      <c r="F131" s="138" t="s">
        <v>759</v>
      </c>
      <c r="I131" s="139"/>
      <c r="L131" s="20"/>
      <c r="M131" s="140"/>
      <c r="T131" s="41"/>
      <c r="AT131" s="7" t="s">
        <v>146</v>
      </c>
      <c r="AU131" s="7" t="s">
        <v>81</v>
      </c>
    </row>
    <row r="132" spans="1:65" s="19" customFormat="1" ht="16.5" customHeight="1">
      <c r="B132" s="123"/>
      <c r="C132" s="174" t="s">
        <v>520</v>
      </c>
      <c r="D132" s="174" t="s">
        <v>205</v>
      </c>
      <c r="E132" s="175" t="s">
        <v>761</v>
      </c>
      <c r="F132" s="176" t="s">
        <v>762</v>
      </c>
      <c r="G132" s="177" t="s">
        <v>143</v>
      </c>
      <c r="H132" s="178">
        <v>1.5</v>
      </c>
      <c r="I132" s="179"/>
      <c r="J132" s="180">
        <f>ROUND(I132*H132,2)</f>
        <v>0</v>
      </c>
      <c r="K132" s="176"/>
      <c r="L132" s="181"/>
      <c r="M132" s="182"/>
      <c r="N132" s="183" t="s">
        <v>42</v>
      </c>
      <c r="P132" s="133">
        <f>O132*H132</f>
        <v>0</v>
      </c>
      <c r="Q132" s="133">
        <v>0</v>
      </c>
      <c r="R132" s="133">
        <f>Q132*H132</f>
        <v>0</v>
      </c>
      <c r="S132" s="133">
        <v>0</v>
      </c>
      <c r="T132" s="134">
        <f>S132*H132</f>
        <v>0</v>
      </c>
      <c r="AR132" s="135" t="s">
        <v>169</v>
      </c>
      <c r="AT132" s="135" t="s">
        <v>205</v>
      </c>
      <c r="AU132" s="135" t="s">
        <v>81</v>
      </c>
      <c r="AY132" s="7" t="s">
        <v>138</v>
      </c>
      <c r="BE132" s="136">
        <f>IF(N132="základní",J132,0)</f>
        <v>0</v>
      </c>
      <c r="BF132" s="136">
        <f>IF(N132="snížená",J132,0)</f>
        <v>0</v>
      </c>
      <c r="BG132" s="136">
        <f>IF(N132="zákl. přenesená",J132,0)</f>
        <v>0</v>
      </c>
      <c r="BH132" s="136">
        <f>IF(N132="sníž. přenesená",J132,0)</f>
        <v>0</v>
      </c>
      <c r="BI132" s="136">
        <f>IF(N132="nulová",J132,0)</f>
        <v>0</v>
      </c>
      <c r="BJ132" s="7" t="s">
        <v>79</v>
      </c>
      <c r="BK132" s="136">
        <f>ROUND(I132*H132,2)</f>
        <v>0</v>
      </c>
      <c r="BL132" s="7" t="s">
        <v>145</v>
      </c>
      <c r="BM132" s="135" t="s">
        <v>523</v>
      </c>
    </row>
    <row r="133" spans="1:65" s="19" customFormat="1">
      <c r="B133" s="20"/>
      <c r="D133" s="137" t="s">
        <v>146</v>
      </c>
      <c r="F133" s="138" t="s">
        <v>762</v>
      </c>
      <c r="I133" s="139"/>
      <c r="L133" s="20"/>
      <c r="M133" s="189"/>
      <c r="N133" s="190"/>
      <c r="O133" s="190"/>
      <c r="P133" s="190"/>
      <c r="Q133" s="190"/>
      <c r="R133" s="190"/>
      <c r="S133" s="190"/>
      <c r="T133" s="191"/>
      <c r="AT133" s="7" t="s">
        <v>146</v>
      </c>
      <c r="AU133" s="7" t="s">
        <v>81</v>
      </c>
    </row>
    <row r="134" spans="1:65" ht="6.9" customHeight="1">
      <c r="A134" s="19"/>
      <c r="B134" s="29"/>
      <c r="C134" s="30"/>
      <c r="D134" s="30"/>
      <c r="E134" s="30"/>
      <c r="F134" s="30"/>
      <c r="G134" s="30"/>
      <c r="H134" s="30"/>
      <c r="I134" s="30"/>
      <c r="J134" s="30"/>
      <c r="K134" s="30"/>
      <c r="L134" s="20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</row>
  </sheetData>
  <autoFilter ref="C80:K133" xr:uid="{00000000-0009-0000-0000-000006000000}"/>
  <mergeCells count="9">
    <mergeCell ref="E48:H48"/>
    <mergeCell ref="E50:H50"/>
    <mergeCell ref="E71:H71"/>
    <mergeCell ref="E73:H73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841"/>
  <sheetViews>
    <sheetView showGridLines="0" zoomScale="140" zoomScaleNormal="140" workbookViewId="0"/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99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763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ROUND(J92,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ROUND((SUM(BE92:BE840)),  2)</f>
        <v>0</v>
      </c>
      <c r="I33" s="81">
        <v>0.21</v>
      </c>
      <c r="J33" s="80">
        <f>ROUND(((SUM(BE92:BE840))*I33),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ROUND((SUM(BF92:BF840)),  2)</f>
        <v>0</v>
      </c>
      <c r="I34" s="81">
        <v>0.12</v>
      </c>
      <c r="J34" s="80">
        <f>ROUND(((SUM(BF92:BF840))*I34),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ROUND((SUM(BG92:BG840)),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ROUND((SUM(BH92:BH840)),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ROUND((SUM(BI92:BI840)),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03 - Zdravotně technické ...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J92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113</v>
      </c>
      <c r="E60" s="94"/>
      <c r="F60" s="94"/>
      <c r="G60" s="94"/>
      <c r="H60" s="94"/>
      <c r="I60" s="94"/>
      <c r="J60" s="95">
        <f>J93</f>
        <v>0</v>
      </c>
      <c r="L60" s="92"/>
    </row>
    <row r="61" spans="2:47" s="96" customFormat="1" ht="19.95" customHeight="1">
      <c r="B61" s="97"/>
      <c r="D61" s="98" t="s">
        <v>114</v>
      </c>
      <c r="E61" s="99"/>
      <c r="F61" s="99"/>
      <c r="G61" s="99"/>
      <c r="H61" s="99"/>
      <c r="I61" s="99"/>
      <c r="J61" s="100">
        <f>J94</f>
        <v>0</v>
      </c>
      <c r="L61" s="97"/>
    </row>
    <row r="62" spans="2:47" s="96" customFormat="1" ht="19.95" customHeight="1">
      <c r="B62" s="97"/>
      <c r="D62" s="98" t="s">
        <v>115</v>
      </c>
      <c r="E62" s="99"/>
      <c r="F62" s="99"/>
      <c r="G62" s="99"/>
      <c r="H62" s="99"/>
      <c r="I62" s="99"/>
      <c r="J62" s="100">
        <f>J304</f>
        <v>0</v>
      </c>
      <c r="L62" s="97"/>
    </row>
    <row r="63" spans="2:47" s="96" customFormat="1" ht="19.95" customHeight="1">
      <c r="B63" s="97"/>
      <c r="D63" s="98" t="s">
        <v>764</v>
      </c>
      <c r="E63" s="99"/>
      <c r="F63" s="99"/>
      <c r="G63" s="99"/>
      <c r="H63" s="99"/>
      <c r="I63" s="99"/>
      <c r="J63" s="100">
        <f>J334</f>
        <v>0</v>
      </c>
      <c r="L63" s="97"/>
    </row>
    <row r="64" spans="2:47" s="96" customFormat="1" ht="19.95" customHeight="1">
      <c r="B64" s="97"/>
      <c r="D64" s="98" t="s">
        <v>301</v>
      </c>
      <c r="E64" s="99"/>
      <c r="F64" s="99"/>
      <c r="G64" s="99"/>
      <c r="H64" s="99"/>
      <c r="I64" s="99"/>
      <c r="J64" s="100">
        <f>J371</f>
        <v>0</v>
      </c>
      <c r="L64" s="97"/>
    </row>
    <row r="65" spans="2:12" s="96" customFormat="1" ht="19.95" customHeight="1">
      <c r="B65" s="97"/>
      <c r="D65" s="98" t="s">
        <v>765</v>
      </c>
      <c r="E65" s="99"/>
      <c r="F65" s="99"/>
      <c r="G65" s="99"/>
      <c r="H65" s="99"/>
      <c r="I65" s="99"/>
      <c r="J65" s="100">
        <f>J391</f>
        <v>0</v>
      </c>
      <c r="L65" s="97"/>
    </row>
    <row r="66" spans="2:12" s="96" customFormat="1" ht="19.95" customHeight="1">
      <c r="B66" s="97"/>
      <c r="D66" s="98" t="s">
        <v>116</v>
      </c>
      <c r="E66" s="99"/>
      <c r="F66" s="99"/>
      <c r="G66" s="99"/>
      <c r="H66" s="99"/>
      <c r="I66" s="99"/>
      <c r="J66" s="100">
        <f>J602</f>
        <v>0</v>
      </c>
      <c r="L66" s="97"/>
    </row>
    <row r="67" spans="2:12" s="96" customFormat="1" ht="19.95" customHeight="1">
      <c r="B67" s="97"/>
      <c r="D67" s="98" t="s">
        <v>388</v>
      </c>
      <c r="E67" s="99"/>
      <c r="F67" s="99"/>
      <c r="G67" s="99"/>
      <c r="H67" s="99"/>
      <c r="I67" s="99"/>
      <c r="J67" s="100">
        <f>J618</f>
        <v>0</v>
      </c>
      <c r="L67" s="97"/>
    </row>
    <row r="68" spans="2:12" s="96" customFormat="1" ht="19.95" customHeight="1">
      <c r="B68" s="97"/>
      <c r="D68" s="98" t="s">
        <v>117</v>
      </c>
      <c r="E68" s="99"/>
      <c r="F68" s="99"/>
      <c r="G68" s="99"/>
      <c r="H68" s="99"/>
      <c r="I68" s="99"/>
      <c r="J68" s="100">
        <f>J667</f>
        <v>0</v>
      </c>
      <c r="L68" s="97"/>
    </row>
    <row r="69" spans="2:12" s="91" customFormat="1" ht="24.9" customHeight="1">
      <c r="B69" s="92"/>
      <c r="D69" s="93" t="s">
        <v>118</v>
      </c>
      <c r="E69" s="94"/>
      <c r="F69" s="94"/>
      <c r="G69" s="94"/>
      <c r="H69" s="94"/>
      <c r="I69" s="94"/>
      <c r="J69" s="95">
        <f>J671</f>
        <v>0</v>
      </c>
      <c r="L69" s="92"/>
    </row>
    <row r="70" spans="2:12" s="96" customFormat="1" ht="19.95" customHeight="1">
      <c r="B70" s="97"/>
      <c r="D70" s="98" t="s">
        <v>766</v>
      </c>
      <c r="E70" s="99"/>
      <c r="F70" s="99"/>
      <c r="G70" s="99"/>
      <c r="H70" s="99"/>
      <c r="I70" s="99"/>
      <c r="J70" s="100">
        <f>J672</f>
        <v>0</v>
      </c>
      <c r="L70" s="97"/>
    </row>
    <row r="71" spans="2:12" s="96" customFormat="1" ht="19.95" customHeight="1">
      <c r="B71" s="97"/>
      <c r="D71" s="98" t="s">
        <v>767</v>
      </c>
      <c r="E71" s="99"/>
      <c r="F71" s="99"/>
      <c r="G71" s="99"/>
      <c r="H71" s="99"/>
      <c r="I71" s="99"/>
      <c r="J71" s="100">
        <f>J741</f>
        <v>0</v>
      </c>
      <c r="L71" s="97"/>
    </row>
    <row r="72" spans="2:12" s="96" customFormat="1" ht="19.95" customHeight="1">
      <c r="B72" s="97"/>
      <c r="D72" s="98" t="s">
        <v>768</v>
      </c>
      <c r="E72" s="99"/>
      <c r="F72" s="99"/>
      <c r="G72" s="99"/>
      <c r="H72" s="99"/>
      <c r="I72" s="99"/>
      <c r="J72" s="100">
        <f>J823</f>
        <v>0</v>
      </c>
      <c r="L72" s="97"/>
    </row>
    <row r="73" spans="2:12" s="19" customFormat="1" ht="21.9" customHeight="1">
      <c r="B73" s="20"/>
      <c r="L73" s="20"/>
    </row>
    <row r="74" spans="2:12" s="19" customFormat="1" ht="6.9" customHeight="1"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20"/>
    </row>
    <row r="78" spans="2:12" s="19" customFormat="1" ht="6.9" customHeight="1"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20"/>
    </row>
    <row r="79" spans="2:12" s="19" customFormat="1" ht="24.9" customHeight="1">
      <c r="B79" s="20"/>
      <c r="C79" s="11" t="s">
        <v>123</v>
      </c>
      <c r="L79" s="20"/>
    </row>
    <row r="80" spans="2:12" s="19" customFormat="1" ht="6.9" customHeight="1">
      <c r="B80" s="20"/>
      <c r="L80" s="20"/>
    </row>
    <row r="81" spans="1:65" s="19" customFormat="1" ht="12" customHeight="1">
      <c r="B81" s="20"/>
      <c r="C81" s="16" t="s">
        <v>16</v>
      </c>
      <c r="L81" s="20"/>
    </row>
    <row r="82" spans="1:65" s="19" customFormat="1" ht="16.5" customHeight="1">
      <c r="B82" s="20"/>
      <c r="E82" s="278" t="str">
        <f>E7</f>
        <v>Revitalizace zázemí městské knihovny a předprostoru Lázeňského parku Poděbrady</v>
      </c>
      <c r="F82" s="278"/>
      <c r="G82" s="278"/>
      <c r="H82" s="278"/>
      <c r="L82" s="20"/>
    </row>
    <row r="83" spans="1:65" s="19" customFormat="1" ht="12" customHeight="1">
      <c r="B83" s="20"/>
      <c r="C83" s="16" t="s">
        <v>107</v>
      </c>
      <c r="L83" s="20"/>
    </row>
    <row r="84" spans="1:65" s="19" customFormat="1" ht="16.5" customHeight="1">
      <c r="B84" s="20"/>
      <c r="E84" s="279" t="str">
        <f>E9</f>
        <v>03 - Zdravotně technické ...</v>
      </c>
      <c r="F84" s="279"/>
      <c r="G84" s="279"/>
      <c r="H84" s="279"/>
      <c r="L84" s="20"/>
    </row>
    <row r="85" spans="1:65" s="19" customFormat="1" ht="6.9" customHeight="1">
      <c r="B85" s="20"/>
      <c r="L85" s="20"/>
    </row>
    <row r="86" spans="1:65" s="19" customFormat="1" ht="12" customHeight="1">
      <c r="B86" s="20"/>
      <c r="C86" s="16" t="s">
        <v>21</v>
      </c>
      <c r="F86" s="5" t="str">
        <f>F12</f>
        <v xml:space="preserve"> </v>
      </c>
      <c r="I86" s="16" t="s">
        <v>23</v>
      </c>
      <c r="J86" s="1" t="str">
        <f>IF(J12="","",J12)</f>
        <v>24. 6. 2026</v>
      </c>
      <c r="L86" s="20"/>
    </row>
    <row r="87" spans="1:65" s="19" customFormat="1" ht="6.9" customHeight="1">
      <c r="B87" s="20"/>
      <c r="L87" s="20"/>
    </row>
    <row r="88" spans="1:65" s="19" customFormat="1" ht="15.15" customHeight="1">
      <c r="B88" s="20"/>
      <c r="C88" s="16" t="s">
        <v>25</v>
      </c>
      <c r="F88" s="5" t="str">
        <f>E15</f>
        <v>Město Poděbrady</v>
      </c>
      <c r="I88" s="16" t="s">
        <v>31</v>
      </c>
      <c r="J88" s="3" t="str">
        <f>E21</f>
        <v xml:space="preserve"> </v>
      </c>
      <c r="L88" s="20"/>
    </row>
    <row r="89" spans="1:65" s="19" customFormat="1" ht="15.15" customHeight="1">
      <c r="B89" s="20"/>
      <c r="C89" s="16" t="s">
        <v>29</v>
      </c>
      <c r="F89" s="5" t="str">
        <f>IF(E18="","",E18)</f>
        <v>Vyplň údaj</v>
      </c>
      <c r="I89" s="16" t="s">
        <v>34</v>
      </c>
      <c r="J89" s="3" t="str">
        <f>E24</f>
        <v xml:space="preserve"> </v>
      </c>
      <c r="L89" s="20"/>
    </row>
    <row r="90" spans="1:65" s="101" customFormat="1" ht="10.35" customHeight="1">
      <c r="A90" s="19"/>
      <c r="B90" s="20"/>
      <c r="C90" s="19"/>
      <c r="D90" s="19"/>
      <c r="E90" s="19"/>
      <c r="F90" s="19"/>
      <c r="G90" s="19"/>
      <c r="H90" s="19"/>
      <c r="I90" s="19"/>
      <c r="J90" s="19"/>
      <c r="K90" s="19"/>
      <c r="L90" s="20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</row>
    <row r="91" spans="1:65" s="19" customFormat="1" ht="29.25" customHeight="1">
      <c r="A91" s="101"/>
      <c r="B91" s="102"/>
      <c r="C91" s="103" t="s">
        <v>124</v>
      </c>
      <c r="D91" s="104" t="s">
        <v>56</v>
      </c>
      <c r="E91" s="104" t="s">
        <v>52</v>
      </c>
      <c r="F91" s="104" t="s">
        <v>53</v>
      </c>
      <c r="G91" s="104" t="s">
        <v>125</v>
      </c>
      <c r="H91" s="104" t="s">
        <v>126</v>
      </c>
      <c r="I91" s="104" t="s">
        <v>127</v>
      </c>
      <c r="J91" s="104" t="s">
        <v>111</v>
      </c>
      <c r="K91" s="105" t="s">
        <v>128</v>
      </c>
      <c r="L91" s="102"/>
      <c r="M91" s="44"/>
      <c r="N91" s="45" t="s">
        <v>41</v>
      </c>
      <c r="O91" s="45" t="s">
        <v>129</v>
      </c>
      <c r="P91" s="45" t="s">
        <v>130</v>
      </c>
      <c r="Q91" s="45" t="s">
        <v>131</v>
      </c>
      <c r="R91" s="45" t="s">
        <v>132</v>
      </c>
      <c r="S91" s="45" t="s">
        <v>133</v>
      </c>
      <c r="T91" s="46" t="s">
        <v>134</v>
      </c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</row>
    <row r="92" spans="1:65" s="110" customFormat="1" ht="22.95" customHeight="1">
      <c r="A92" s="19"/>
      <c r="B92" s="20"/>
      <c r="C92" s="50" t="s">
        <v>135</v>
      </c>
      <c r="D92" s="19"/>
      <c r="E92" s="19"/>
      <c r="F92" s="19"/>
      <c r="G92" s="19"/>
      <c r="H92" s="19"/>
      <c r="I92" s="19"/>
      <c r="J92" s="106">
        <f>BK92</f>
        <v>0</v>
      </c>
      <c r="K92" s="19"/>
      <c r="L92" s="20"/>
      <c r="M92" s="47"/>
      <c r="N92" s="39"/>
      <c r="O92" s="39"/>
      <c r="P92" s="107">
        <f>P93+P671</f>
        <v>0</v>
      </c>
      <c r="Q92" s="39"/>
      <c r="R92" s="107">
        <f>R93+R671</f>
        <v>160.54858732405</v>
      </c>
      <c r="S92" s="39"/>
      <c r="T92" s="108">
        <f>T93+T671</f>
        <v>5.1041999999999996</v>
      </c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7" t="s">
        <v>70</v>
      </c>
      <c r="AU92" s="7" t="s">
        <v>112</v>
      </c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09">
        <f>BK93+BK671</f>
        <v>0</v>
      </c>
      <c r="BL92" s="19"/>
      <c r="BM92" s="19"/>
    </row>
    <row r="93" spans="1:65" s="110" customFormat="1" ht="25.95" customHeight="1">
      <c r="B93" s="111"/>
      <c r="D93" s="112" t="s">
        <v>70</v>
      </c>
      <c r="E93" s="113" t="s">
        <v>136</v>
      </c>
      <c r="F93" s="113" t="s">
        <v>137</v>
      </c>
      <c r="I93" s="114"/>
      <c r="J93" s="115">
        <f>BK93</f>
        <v>0</v>
      </c>
      <c r="L93" s="111"/>
      <c r="M93" s="116"/>
      <c r="P93" s="117">
        <f>P94+P304+P334+P371+P391+P602+P618+P667</f>
        <v>0</v>
      </c>
      <c r="R93" s="117">
        <f>R94+R304+R334+R371+R391+R602+R618+R667</f>
        <v>160.49898855705001</v>
      </c>
      <c r="T93" s="118">
        <f>T94+T304+T334+T371+T391+T602+T618+T667</f>
        <v>5.1041999999999996</v>
      </c>
      <c r="AR93" s="112" t="s">
        <v>79</v>
      </c>
      <c r="AT93" s="119" t="s">
        <v>70</v>
      </c>
      <c r="AU93" s="119" t="s">
        <v>71</v>
      </c>
      <c r="AY93" s="112" t="s">
        <v>138</v>
      </c>
      <c r="BK93" s="120">
        <f>BK94+BK304+BK334+BK371+BK391+BK602+BK618+BK667</f>
        <v>0</v>
      </c>
    </row>
    <row r="94" spans="1:65" s="19" customFormat="1" ht="22.95" customHeight="1">
      <c r="A94" s="110"/>
      <c r="B94" s="111"/>
      <c r="C94" s="110"/>
      <c r="D94" s="112" t="s">
        <v>70</v>
      </c>
      <c r="E94" s="121" t="s">
        <v>79</v>
      </c>
      <c r="F94" s="121" t="s">
        <v>139</v>
      </c>
      <c r="G94" s="110"/>
      <c r="H94" s="110"/>
      <c r="I94" s="114"/>
      <c r="J94" s="122">
        <f>BK94</f>
        <v>0</v>
      </c>
      <c r="K94" s="110"/>
      <c r="L94" s="111"/>
      <c r="M94" s="116"/>
      <c r="N94" s="110"/>
      <c r="O94" s="110"/>
      <c r="P94" s="117">
        <f>SUM(P95:P303)</f>
        <v>0</v>
      </c>
      <c r="Q94" s="110"/>
      <c r="R94" s="117">
        <f>SUM(R95:R303)</f>
        <v>114.836362654</v>
      </c>
      <c r="S94" s="110"/>
      <c r="T94" s="118">
        <f>SUM(T95:T303)</f>
        <v>3.3</v>
      </c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2" t="s">
        <v>79</v>
      </c>
      <c r="AS94" s="110"/>
      <c r="AT94" s="119" t="s">
        <v>70</v>
      </c>
      <c r="AU94" s="119" t="s">
        <v>79</v>
      </c>
      <c r="AV94" s="110"/>
      <c r="AW94" s="110"/>
      <c r="AX94" s="110"/>
      <c r="AY94" s="112" t="s">
        <v>138</v>
      </c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20">
        <f>SUM(BK95:BK303)</f>
        <v>0</v>
      </c>
      <c r="BL94" s="110"/>
      <c r="BM94" s="110"/>
    </row>
    <row r="95" spans="1:65" s="19" customFormat="1" ht="16.5" customHeight="1">
      <c r="B95" s="123"/>
      <c r="C95" s="124" t="s">
        <v>79</v>
      </c>
      <c r="D95" s="124" t="s">
        <v>140</v>
      </c>
      <c r="E95" s="125" t="s">
        <v>769</v>
      </c>
      <c r="F95" s="126" t="s">
        <v>770</v>
      </c>
      <c r="G95" s="127" t="s">
        <v>225</v>
      </c>
      <c r="H95" s="128">
        <v>6</v>
      </c>
      <c r="I95" s="129"/>
      <c r="J95" s="130">
        <f>ROUND(I95*H95,2)</f>
        <v>0</v>
      </c>
      <c r="K95" s="126" t="s">
        <v>144</v>
      </c>
      <c r="L95" s="20"/>
      <c r="M95" s="131"/>
      <c r="N95" s="132" t="s">
        <v>42</v>
      </c>
      <c r="P95" s="133">
        <f>O95*H95</f>
        <v>0</v>
      </c>
      <c r="Q95" s="133">
        <v>0</v>
      </c>
      <c r="R95" s="133">
        <f>Q95*H95</f>
        <v>0</v>
      </c>
      <c r="S95" s="133">
        <v>0.26</v>
      </c>
      <c r="T95" s="134">
        <f>S95*H95</f>
        <v>1.56</v>
      </c>
      <c r="AR95" s="135" t="s">
        <v>145</v>
      </c>
      <c r="AT95" s="135" t="s">
        <v>140</v>
      </c>
      <c r="AU95" s="135" t="s">
        <v>81</v>
      </c>
      <c r="AY95" s="7" t="s">
        <v>138</v>
      </c>
      <c r="BE95" s="136">
        <f>IF(N95="základní",J95,0)</f>
        <v>0</v>
      </c>
      <c r="BF95" s="136">
        <f>IF(N95="snížená",J95,0)</f>
        <v>0</v>
      </c>
      <c r="BG95" s="136">
        <f>IF(N95="zákl. přenesená",J95,0)</f>
        <v>0</v>
      </c>
      <c r="BH95" s="136">
        <f>IF(N95="sníž. přenesená",J95,0)</f>
        <v>0</v>
      </c>
      <c r="BI95" s="136">
        <f>IF(N95="nulová",J95,0)</f>
        <v>0</v>
      </c>
      <c r="BJ95" s="7" t="s">
        <v>79</v>
      </c>
      <c r="BK95" s="136">
        <f>ROUND(I95*H95,2)</f>
        <v>0</v>
      </c>
      <c r="BL95" s="7" t="s">
        <v>145</v>
      </c>
      <c r="BM95" s="135" t="s">
        <v>81</v>
      </c>
    </row>
    <row r="96" spans="1:65" s="19" customFormat="1" ht="19.2">
      <c r="B96" s="20"/>
      <c r="D96" s="137" t="s">
        <v>146</v>
      </c>
      <c r="F96" s="138" t="s">
        <v>771</v>
      </c>
      <c r="I96" s="139"/>
      <c r="L96" s="20"/>
      <c r="M96" s="140"/>
      <c r="T96" s="41"/>
      <c r="AT96" s="7" t="s">
        <v>146</v>
      </c>
      <c r="AU96" s="7" t="s">
        <v>81</v>
      </c>
    </row>
    <row r="97" spans="1:65" s="143" customFormat="1">
      <c r="A97" s="19"/>
      <c r="B97" s="20"/>
      <c r="C97" s="19"/>
      <c r="D97" s="141" t="s">
        <v>148</v>
      </c>
      <c r="E97" s="19"/>
      <c r="F97" s="142" t="s">
        <v>772</v>
      </c>
      <c r="G97" s="19"/>
      <c r="H97" s="19"/>
      <c r="I97" s="139"/>
      <c r="J97" s="19"/>
      <c r="K97" s="19"/>
      <c r="L97" s="20"/>
      <c r="M97" s="140"/>
      <c r="N97" s="19"/>
      <c r="O97" s="19"/>
      <c r="P97" s="19"/>
      <c r="Q97" s="19"/>
      <c r="R97" s="19"/>
      <c r="S97" s="19"/>
      <c r="T97" s="41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7" t="s">
        <v>148</v>
      </c>
      <c r="AU97" s="7" t="s">
        <v>81</v>
      </c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</row>
    <row r="98" spans="1:65" s="143" customFormat="1">
      <c r="B98" s="144"/>
      <c r="D98" s="137" t="s">
        <v>150</v>
      </c>
      <c r="E98" s="145"/>
      <c r="F98" s="146" t="s">
        <v>773</v>
      </c>
      <c r="H98" s="145"/>
      <c r="I98" s="147"/>
      <c r="L98" s="144"/>
      <c r="M98" s="148"/>
      <c r="T98" s="149"/>
      <c r="AT98" s="145" t="s">
        <v>150</v>
      </c>
      <c r="AU98" s="145" t="s">
        <v>81</v>
      </c>
      <c r="AV98" s="143" t="s">
        <v>79</v>
      </c>
      <c r="AW98" s="143" t="s">
        <v>33</v>
      </c>
      <c r="AX98" s="143" t="s">
        <v>71</v>
      </c>
      <c r="AY98" s="145" t="s">
        <v>138</v>
      </c>
    </row>
    <row r="99" spans="1:65" s="150" customFormat="1">
      <c r="A99" s="143"/>
      <c r="B99" s="144"/>
      <c r="C99" s="143"/>
      <c r="D99" s="137" t="s">
        <v>150</v>
      </c>
      <c r="E99" s="145"/>
      <c r="F99" s="146" t="s">
        <v>774</v>
      </c>
      <c r="G99" s="143"/>
      <c r="H99" s="145"/>
      <c r="I99" s="147"/>
      <c r="J99" s="143"/>
      <c r="K99" s="143"/>
      <c r="L99" s="144"/>
      <c r="M99" s="148"/>
      <c r="N99" s="143"/>
      <c r="O99" s="143"/>
      <c r="P99" s="143"/>
      <c r="Q99" s="143"/>
      <c r="R99" s="143"/>
      <c r="S99" s="143"/>
      <c r="T99" s="149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5" t="s">
        <v>150</v>
      </c>
      <c r="AU99" s="145" t="s">
        <v>81</v>
      </c>
      <c r="AV99" s="143" t="s">
        <v>79</v>
      </c>
      <c r="AW99" s="143" t="s">
        <v>33</v>
      </c>
      <c r="AX99" s="143" t="s">
        <v>71</v>
      </c>
      <c r="AY99" s="145" t="s">
        <v>138</v>
      </c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</row>
    <row r="100" spans="1:65" s="158" customFormat="1">
      <c r="A100" s="150"/>
      <c r="B100" s="151"/>
      <c r="C100" s="150"/>
      <c r="D100" s="137" t="s">
        <v>150</v>
      </c>
      <c r="E100" s="152"/>
      <c r="F100" s="153" t="s">
        <v>775</v>
      </c>
      <c r="G100" s="150"/>
      <c r="H100" s="154">
        <v>6</v>
      </c>
      <c r="I100" s="155"/>
      <c r="J100" s="150"/>
      <c r="K100" s="150"/>
      <c r="L100" s="151"/>
      <c r="M100" s="156"/>
      <c r="N100" s="150"/>
      <c r="O100" s="150"/>
      <c r="P100" s="150"/>
      <c r="Q100" s="150"/>
      <c r="R100" s="150"/>
      <c r="S100" s="150"/>
      <c r="T100" s="157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2" t="s">
        <v>150</v>
      </c>
      <c r="AU100" s="152" t="s">
        <v>81</v>
      </c>
      <c r="AV100" s="150" t="s">
        <v>81</v>
      </c>
      <c r="AW100" s="150" t="s">
        <v>33</v>
      </c>
      <c r="AX100" s="150" t="s">
        <v>71</v>
      </c>
      <c r="AY100" s="152" t="s">
        <v>138</v>
      </c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</row>
    <row r="101" spans="1:65" s="19" customFormat="1">
      <c r="A101" s="158"/>
      <c r="B101" s="159"/>
      <c r="C101" s="158"/>
      <c r="D101" s="137" t="s">
        <v>150</v>
      </c>
      <c r="E101" s="160"/>
      <c r="F101" s="161" t="s">
        <v>154</v>
      </c>
      <c r="G101" s="158"/>
      <c r="H101" s="162">
        <v>6</v>
      </c>
      <c r="I101" s="163"/>
      <c r="J101" s="158"/>
      <c r="K101" s="158"/>
      <c r="L101" s="159"/>
      <c r="M101" s="164"/>
      <c r="N101" s="158"/>
      <c r="O101" s="158"/>
      <c r="P101" s="158"/>
      <c r="Q101" s="158"/>
      <c r="R101" s="158"/>
      <c r="S101" s="158"/>
      <c r="T101" s="165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60" t="s">
        <v>150</v>
      </c>
      <c r="AU101" s="160" t="s">
        <v>81</v>
      </c>
      <c r="AV101" s="158" t="s">
        <v>145</v>
      </c>
      <c r="AW101" s="158" t="s">
        <v>33</v>
      </c>
      <c r="AX101" s="158" t="s">
        <v>79</v>
      </c>
      <c r="AY101" s="160" t="s">
        <v>138</v>
      </c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  <c r="BK101" s="158"/>
      <c r="BL101" s="158"/>
      <c r="BM101" s="158"/>
    </row>
    <row r="102" spans="1:65" s="19" customFormat="1" ht="16.5" customHeight="1">
      <c r="B102" s="123"/>
      <c r="C102" s="124" t="s">
        <v>81</v>
      </c>
      <c r="D102" s="124" t="s">
        <v>140</v>
      </c>
      <c r="E102" s="125" t="s">
        <v>776</v>
      </c>
      <c r="F102" s="126" t="s">
        <v>777</v>
      </c>
      <c r="G102" s="127" t="s">
        <v>225</v>
      </c>
      <c r="H102" s="128">
        <v>6</v>
      </c>
      <c r="I102" s="129"/>
      <c r="J102" s="130">
        <f>ROUND(I102*H102,2)</f>
        <v>0</v>
      </c>
      <c r="K102" s="126" t="s">
        <v>144</v>
      </c>
      <c r="L102" s="20"/>
      <c r="M102" s="131"/>
      <c r="N102" s="132" t="s">
        <v>42</v>
      </c>
      <c r="P102" s="133">
        <f>O102*H102</f>
        <v>0</v>
      </c>
      <c r="Q102" s="133">
        <v>0</v>
      </c>
      <c r="R102" s="133">
        <f>Q102*H102</f>
        <v>0</v>
      </c>
      <c r="S102" s="133">
        <v>0.28999999999999998</v>
      </c>
      <c r="T102" s="134">
        <f>S102*H102</f>
        <v>1.7399999999999998</v>
      </c>
      <c r="AR102" s="135" t="s">
        <v>145</v>
      </c>
      <c r="AT102" s="135" t="s">
        <v>140</v>
      </c>
      <c r="AU102" s="135" t="s">
        <v>81</v>
      </c>
      <c r="AY102" s="7" t="s">
        <v>138</v>
      </c>
      <c r="BE102" s="136">
        <f>IF(N102="základní",J102,0)</f>
        <v>0</v>
      </c>
      <c r="BF102" s="136">
        <f>IF(N102="snížená",J102,0)</f>
        <v>0</v>
      </c>
      <c r="BG102" s="136">
        <f>IF(N102="zákl. přenesená",J102,0)</f>
        <v>0</v>
      </c>
      <c r="BH102" s="136">
        <f>IF(N102="sníž. přenesená",J102,0)</f>
        <v>0</v>
      </c>
      <c r="BI102" s="136">
        <f>IF(N102="nulová",J102,0)</f>
        <v>0</v>
      </c>
      <c r="BJ102" s="7" t="s">
        <v>79</v>
      </c>
      <c r="BK102" s="136">
        <f>ROUND(I102*H102,2)</f>
        <v>0</v>
      </c>
      <c r="BL102" s="7" t="s">
        <v>145</v>
      </c>
      <c r="BM102" s="135" t="s">
        <v>145</v>
      </c>
    </row>
    <row r="103" spans="1:65" s="19" customFormat="1" ht="19.2">
      <c r="B103" s="20"/>
      <c r="D103" s="137" t="s">
        <v>146</v>
      </c>
      <c r="F103" s="138" t="s">
        <v>778</v>
      </c>
      <c r="I103" s="139"/>
      <c r="L103" s="20"/>
      <c r="M103" s="140"/>
      <c r="T103" s="41"/>
      <c r="AT103" s="7" t="s">
        <v>146</v>
      </c>
      <c r="AU103" s="7" t="s">
        <v>81</v>
      </c>
    </row>
    <row r="104" spans="1:65" s="150" customFormat="1">
      <c r="A104" s="19"/>
      <c r="B104" s="20"/>
      <c r="C104" s="19"/>
      <c r="D104" s="141" t="s">
        <v>148</v>
      </c>
      <c r="E104" s="19"/>
      <c r="F104" s="142" t="s">
        <v>779</v>
      </c>
      <c r="G104" s="19"/>
      <c r="H104" s="19"/>
      <c r="I104" s="139"/>
      <c r="J104" s="19"/>
      <c r="K104" s="19"/>
      <c r="L104" s="20"/>
      <c r="M104" s="140"/>
      <c r="N104" s="19"/>
      <c r="O104" s="19"/>
      <c r="P104" s="19"/>
      <c r="Q104" s="19"/>
      <c r="R104" s="19"/>
      <c r="S104" s="19"/>
      <c r="T104" s="41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7" t="s">
        <v>148</v>
      </c>
      <c r="AU104" s="7" t="s">
        <v>81</v>
      </c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</row>
    <row r="105" spans="1:65" s="158" customFormat="1">
      <c r="A105" s="150"/>
      <c r="B105" s="151"/>
      <c r="C105" s="150"/>
      <c r="D105" s="137" t="s">
        <v>150</v>
      </c>
      <c r="E105" s="152"/>
      <c r="F105" s="153" t="s">
        <v>780</v>
      </c>
      <c r="G105" s="150"/>
      <c r="H105" s="154">
        <v>6</v>
      </c>
      <c r="I105" s="155"/>
      <c r="J105" s="150"/>
      <c r="K105" s="150"/>
      <c r="L105" s="151"/>
      <c r="M105" s="156"/>
      <c r="N105" s="150"/>
      <c r="O105" s="150"/>
      <c r="P105" s="150"/>
      <c r="Q105" s="150"/>
      <c r="R105" s="150"/>
      <c r="S105" s="150"/>
      <c r="T105" s="157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2" t="s">
        <v>150</v>
      </c>
      <c r="AU105" s="152" t="s">
        <v>81</v>
      </c>
      <c r="AV105" s="150" t="s">
        <v>81</v>
      </c>
      <c r="AW105" s="150" t="s">
        <v>33</v>
      </c>
      <c r="AX105" s="150" t="s">
        <v>71</v>
      </c>
      <c r="AY105" s="152" t="s">
        <v>138</v>
      </c>
      <c r="AZ105" s="150"/>
      <c r="BA105" s="150"/>
      <c r="BB105" s="150"/>
      <c r="BC105" s="150"/>
      <c r="BD105" s="150"/>
      <c r="BE105" s="150"/>
      <c r="BF105" s="150"/>
      <c r="BG105" s="150"/>
      <c r="BH105" s="150"/>
      <c r="BI105" s="150"/>
      <c r="BJ105" s="150"/>
      <c r="BK105" s="150"/>
      <c r="BL105" s="150"/>
      <c r="BM105" s="150"/>
    </row>
    <row r="106" spans="1:65" s="19" customFormat="1">
      <c r="A106" s="158"/>
      <c r="B106" s="159"/>
      <c r="C106" s="158"/>
      <c r="D106" s="137" t="s">
        <v>150</v>
      </c>
      <c r="E106" s="160"/>
      <c r="F106" s="161" t="s">
        <v>154</v>
      </c>
      <c r="G106" s="158"/>
      <c r="H106" s="162">
        <v>6</v>
      </c>
      <c r="I106" s="163"/>
      <c r="J106" s="158"/>
      <c r="K106" s="158"/>
      <c r="L106" s="159"/>
      <c r="M106" s="164"/>
      <c r="N106" s="158"/>
      <c r="O106" s="158"/>
      <c r="P106" s="158"/>
      <c r="Q106" s="158"/>
      <c r="R106" s="158"/>
      <c r="S106" s="158"/>
      <c r="T106" s="165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60" t="s">
        <v>150</v>
      </c>
      <c r="AU106" s="160" t="s">
        <v>81</v>
      </c>
      <c r="AV106" s="158" t="s">
        <v>145</v>
      </c>
      <c r="AW106" s="158" t="s">
        <v>33</v>
      </c>
      <c r="AX106" s="158" t="s">
        <v>79</v>
      </c>
      <c r="AY106" s="160" t="s">
        <v>138</v>
      </c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</row>
    <row r="107" spans="1:65" s="19" customFormat="1" ht="16.5" customHeight="1">
      <c r="B107" s="123"/>
      <c r="C107" s="124" t="s">
        <v>160</v>
      </c>
      <c r="D107" s="124" t="s">
        <v>140</v>
      </c>
      <c r="E107" s="125" t="s">
        <v>781</v>
      </c>
      <c r="F107" s="126" t="s">
        <v>782</v>
      </c>
      <c r="G107" s="127" t="s">
        <v>267</v>
      </c>
      <c r="H107" s="128">
        <v>1</v>
      </c>
      <c r="I107" s="129"/>
      <c r="J107" s="130">
        <f>ROUND(I107*H107,2)</f>
        <v>0</v>
      </c>
      <c r="K107" s="126" t="s">
        <v>144</v>
      </c>
      <c r="L107" s="20"/>
      <c r="M107" s="131"/>
      <c r="N107" s="132" t="s">
        <v>42</v>
      </c>
      <c r="P107" s="133">
        <f>O107*H107</f>
        <v>0</v>
      </c>
      <c r="Q107" s="133">
        <v>3.6904300000000001E-2</v>
      </c>
      <c r="R107" s="133">
        <f>Q107*H107</f>
        <v>3.6904300000000001E-2</v>
      </c>
      <c r="S107" s="133">
        <v>0</v>
      </c>
      <c r="T107" s="134">
        <f>S107*H107</f>
        <v>0</v>
      </c>
      <c r="AR107" s="135" t="s">
        <v>145</v>
      </c>
      <c r="AT107" s="135" t="s">
        <v>140</v>
      </c>
      <c r="AU107" s="135" t="s">
        <v>81</v>
      </c>
      <c r="AY107" s="7" t="s">
        <v>138</v>
      </c>
      <c r="BE107" s="136">
        <f>IF(N107="základní",J107,0)</f>
        <v>0</v>
      </c>
      <c r="BF107" s="136">
        <f>IF(N107="snížená",J107,0)</f>
        <v>0</v>
      </c>
      <c r="BG107" s="136">
        <f>IF(N107="zákl. přenesená",J107,0)</f>
        <v>0</v>
      </c>
      <c r="BH107" s="136">
        <f>IF(N107="sníž. přenesená",J107,0)</f>
        <v>0</v>
      </c>
      <c r="BI107" s="136">
        <f>IF(N107="nulová",J107,0)</f>
        <v>0</v>
      </c>
      <c r="BJ107" s="7" t="s">
        <v>79</v>
      </c>
      <c r="BK107" s="136">
        <f>ROUND(I107*H107,2)</f>
        <v>0</v>
      </c>
      <c r="BL107" s="7" t="s">
        <v>145</v>
      </c>
      <c r="BM107" s="135" t="s">
        <v>163</v>
      </c>
    </row>
    <row r="108" spans="1:65" s="19" customFormat="1" ht="28.8">
      <c r="B108" s="20"/>
      <c r="D108" s="137" t="s">
        <v>146</v>
      </c>
      <c r="F108" s="138" t="s">
        <v>783</v>
      </c>
      <c r="I108" s="139"/>
      <c r="L108" s="20"/>
      <c r="M108" s="140"/>
      <c r="T108" s="41"/>
      <c r="AT108" s="7" t="s">
        <v>146</v>
      </c>
      <c r="AU108" s="7" t="s">
        <v>81</v>
      </c>
    </row>
    <row r="109" spans="1:65" s="143" customFormat="1">
      <c r="A109" s="19"/>
      <c r="B109" s="20"/>
      <c r="C109" s="19"/>
      <c r="D109" s="141" t="s">
        <v>148</v>
      </c>
      <c r="E109" s="19"/>
      <c r="F109" s="142" t="s">
        <v>784</v>
      </c>
      <c r="G109" s="19"/>
      <c r="H109" s="19"/>
      <c r="I109" s="139"/>
      <c r="J109" s="19"/>
      <c r="K109" s="19"/>
      <c r="L109" s="20"/>
      <c r="M109" s="140"/>
      <c r="N109" s="19"/>
      <c r="O109" s="19"/>
      <c r="P109" s="19"/>
      <c r="Q109" s="19"/>
      <c r="R109" s="19"/>
      <c r="S109" s="19"/>
      <c r="T109" s="41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7" t="s">
        <v>148</v>
      </c>
      <c r="AU109" s="7" t="s">
        <v>81</v>
      </c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</row>
    <row r="110" spans="1:65" s="150" customFormat="1">
      <c r="A110" s="143"/>
      <c r="B110" s="144"/>
      <c r="C110" s="143"/>
      <c r="D110" s="137" t="s">
        <v>150</v>
      </c>
      <c r="E110" s="145"/>
      <c r="F110" s="146" t="s">
        <v>773</v>
      </c>
      <c r="G110" s="143"/>
      <c r="H110" s="145"/>
      <c r="I110" s="147"/>
      <c r="J110" s="143"/>
      <c r="K110" s="143"/>
      <c r="L110" s="144"/>
      <c r="M110" s="148"/>
      <c r="N110" s="143"/>
      <c r="O110" s="143"/>
      <c r="P110" s="143"/>
      <c r="Q110" s="143"/>
      <c r="R110" s="143"/>
      <c r="S110" s="143"/>
      <c r="T110" s="149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5" t="s">
        <v>150</v>
      </c>
      <c r="AU110" s="145" t="s">
        <v>81</v>
      </c>
      <c r="AV110" s="143" t="s">
        <v>79</v>
      </c>
      <c r="AW110" s="143" t="s">
        <v>33</v>
      </c>
      <c r="AX110" s="143" t="s">
        <v>71</v>
      </c>
      <c r="AY110" s="145" t="s">
        <v>138</v>
      </c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</row>
    <row r="111" spans="1:65" s="158" customFormat="1">
      <c r="A111" s="150"/>
      <c r="B111" s="151"/>
      <c r="C111" s="150"/>
      <c r="D111" s="137" t="s">
        <v>150</v>
      </c>
      <c r="E111" s="152"/>
      <c r="F111" s="153" t="s">
        <v>785</v>
      </c>
      <c r="G111" s="150"/>
      <c r="H111" s="154">
        <v>1</v>
      </c>
      <c r="I111" s="155"/>
      <c r="J111" s="150"/>
      <c r="K111" s="150"/>
      <c r="L111" s="151"/>
      <c r="M111" s="156"/>
      <c r="N111" s="150"/>
      <c r="O111" s="150"/>
      <c r="P111" s="150"/>
      <c r="Q111" s="150"/>
      <c r="R111" s="150"/>
      <c r="S111" s="150"/>
      <c r="T111" s="157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2" t="s">
        <v>150</v>
      </c>
      <c r="AU111" s="152" t="s">
        <v>81</v>
      </c>
      <c r="AV111" s="150" t="s">
        <v>81</v>
      </c>
      <c r="AW111" s="150" t="s">
        <v>33</v>
      </c>
      <c r="AX111" s="150" t="s">
        <v>71</v>
      </c>
      <c r="AY111" s="152" t="s">
        <v>138</v>
      </c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</row>
    <row r="112" spans="1:65" s="19" customFormat="1">
      <c r="A112" s="158"/>
      <c r="B112" s="159"/>
      <c r="C112" s="158"/>
      <c r="D112" s="137" t="s">
        <v>150</v>
      </c>
      <c r="E112" s="160"/>
      <c r="F112" s="161" t="s">
        <v>154</v>
      </c>
      <c r="G112" s="158"/>
      <c r="H112" s="162">
        <v>1</v>
      </c>
      <c r="I112" s="163"/>
      <c r="J112" s="158"/>
      <c r="K112" s="158"/>
      <c r="L112" s="159"/>
      <c r="M112" s="164"/>
      <c r="N112" s="158"/>
      <c r="O112" s="158"/>
      <c r="P112" s="158"/>
      <c r="Q112" s="158"/>
      <c r="R112" s="158"/>
      <c r="S112" s="158"/>
      <c r="T112" s="165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60" t="s">
        <v>150</v>
      </c>
      <c r="AU112" s="160" t="s">
        <v>81</v>
      </c>
      <c r="AV112" s="158" t="s">
        <v>145</v>
      </c>
      <c r="AW112" s="158" t="s">
        <v>33</v>
      </c>
      <c r="AX112" s="158" t="s">
        <v>79</v>
      </c>
      <c r="AY112" s="160" t="s">
        <v>138</v>
      </c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</row>
    <row r="113" spans="1:65" s="19" customFormat="1" ht="16.5" customHeight="1">
      <c r="B113" s="123"/>
      <c r="C113" s="124" t="s">
        <v>145</v>
      </c>
      <c r="D113" s="124" t="s">
        <v>140</v>
      </c>
      <c r="E113" s="125" t="s">
        <v>786</v>
      </c>
      <c r="F113" s="126" t="s">
        <v>787</v>
      </c>
      <c r="G113" s="127" t="s">
        <v>267</v>
      </c>
      <c r="H113" s="128">
        <v>4</v>
      </c>
      <c r="I113" s="129"/>
      <c r="J113" s="130">
        <f>ROUND(I113*H113,2)</f>
        <v>0</v>
      </c>
      <c r="K113" s="126" t="s">
        <v>144</v>
      </c>
      <c r="L113" s="20"/>
      <c r="M113" s="131"/>
      <c r="N113" s="132" t="s">
        <v>42</v>
      </c>
      <c r="P113" s="133">
        <f>O113*H113</f>
        <v>0</v>
      </c>
      <c r="Q113" s="133">
        <v>3.6904300000000001E-2</v>
      </c>
      <c r="R113" s="133">
        <f>Q113*H113</f>
        <v>0.1476172</v>
      </c>
      <c r="S113" s="133">
        <v>0</v>
      </c>
      <c r="T113" s="134">
        <f>S113*H113</f>
        <v>0</v>
      </c>
      <c r="AR113" s="135" t="s">
        <v>145</v>
      </c>
      <c r="AT113" s="135" t="s">
        <v>140</v>
      </c>
      <c r="AU113" s="135" t="s">
        <v>81</v>
      </c>
      <c r="AY113" s="7" t="s">
        <v>138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7" t="s">
        <v>79</v>
      </c>
      <c r="BK113" s="136">
        <f>ROUND(I113*H113,2)</f>
        <v>0</v>
      </c>
      <c r="BL113" s="7" t="s">
        <v>145</v>
      </c>
      <c r="BM113" s="135" t="s">
        <v>169</v>
      </c>
    </row>
    <row r="114" spans="1:65" s="19" customFormat="1" ht="28.8">
      <c r="B114" s="20"/>
      <c r="D114" s="137" t="s">
        <v>146</v>
      </c>
      <c r="F114" s="138" t="s">
        <v>788</v>
      </c>
      <c r="I114" s="139"/>
      <c r="L114" s="20"/>
      <c r="M114" s="140"/>
      <c r="T114" s="41"/>
      <c r="AT114" s="7" t="s">
        <v>146</v>
      </c>
      <c r="AU114" s="7" t="s">
        <v>81</v>
      </c>
    </row>
    <row r="115" spans="1:65" s="143" customFormat="1">
      <c r="A115" s="19"/>
      <c r="B115" s="20"/>
      <c r="C115" s="19"/>
      <c r="D115" s="141" t="s">
        <v>148</v>
      </c>
      <c r="E115" s="19"/>
      <c r="F115" s="142" t="s">
        <v>789</v>
      </c>
      <c r="G115" s="19"/>
      <c r="H115" s="19"/>
      <c r="I115" s="139"/>
      <c r="J115" s="19"/>
      <c r="K115" s="19"/>
      <c r="L115" s="20"/>
      <c r="M115" s="140"/>
      <c r="N115" s="19"/>
      <c r="O115" s="19"/>
      <c r="P115" s="19"/>
      <c r="Q115" s="19"/>
      <c r="R115" s="19"/>
      <c r="S115" s="19"/>
      <c r="T115" s="41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7" t="s">
        <v>148</v>
      </c>
      <c r="AU115" s="7" t="s">
        <v>81</v>
      </c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</row>
    <row r="116" spans="1:65" s="150" customFormat="1">
      <c r="A116" s="143"/>
      <c r="B116" s="144"/>
      <c r="C116" s="143"/>
      <c r="D116" s="137" t="s">
        <v>150</v>
      </c>
      <c r="E116" s="145"/>
      <c r="F116" s="146" t="s">
        <v>773</v>
      </c>
      <c r="G116" s="143"/>
      <c r="H116" s="145"/>
      <c r="I116" s="147"/>
      <c r="J116" s="143"/>
      <c r="K116" s="143"/>
      <c r="L116" s="144"/>
      <c r="M116" s="148"/>
      <c r="N116" s="143"/>
      <c r="O116" s="143"/>
      <c r="P116" s="143"/>
      <c r="Q116" s="143"/>
      <c r="R116" s="143"/>
      <c r="S116" s="143"/>
      <c r="T116" s="149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5" t="s">
        <v>150</v>
      </c>
      <c r="AU116" s="145" t="s">
        <v>81</v>
      </c>
      <c r="AV116" s="143" t="s">
        <v>79</v>
      </c>
      <c r="AW116" s="143" t="s">
        <v>33</v>
      </c>
      <c r="AX116" s="143" t="s">
        <v>71</v>
      </c>
      <c r="AY116" s="145" t="s">
        <v>138</v>
      </c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</row>
    <row r="117" spans="1:65" s="158" customFormat="1">
      <c r="A117" s="150"/>
      <c r="B117" s="151"/>
      <c r="C117" s="150"/>
      <c r="D117" s="137" t="s">
        <v>150</v>
      </c>
      <c r="E117" s="152"/>
      <c r="F117" s="153" t="s">
        <v>790</v>
      </c>
      <c r="G117" s="150"/>
      <c r="H117" s="154">
        <v>4</v>
      </c>
      <c r="I117" s="155"/>
      <c r="J117" s="150"/>
      <c r="K117" s="150"/>
      <c r="L117" s="151"/>
      <c r="M117" s="156"/>
      <c r="N117" s="150"/>
      <c r="O117" s="150"/>
      <c r="P117" s="150"/>
      <c r="Q117" s="150"/>
      <c r="R117" s="150"/>
      <c r="S117" s="150"/>
      <c r="T117" s="157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2" t="s">
        <v>150</v>
      </c>
      <c r="AU117" s="152" t="s">
        <v>81</v>
      </c>
      <c r="AV117" s="150" t="s">
        <v>81</v>
      </c>
      <c r="AW117" s="150" t="s">
        <v>33</v>
      </c>
      <c r="AX117" s="150" t="s">
        <v>71</v>
      </c>
      <c r="AY117" s="152" t="s">
        <v>138</v>
      </c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</row>
    <row r="118" spans="1:65" s="19" customFormat="1">
      <c r="A118" s="158"/>
      <c r="B118" s="159"/>
      <c r="C118" s="158"/>
      <c r="D118" s="137" t="s">
        <v>150</v>
      </c>
      <c r="E118" s="160"/>
      <c r="F118" s="161" t="s">
        <v>154</v>
      </c>
      <c r="G118" s="158"/>
      <c r="H118" s="162">
        <v>4</v>
      </c>
      <c r="I118" s="163"/>
      <c r="J118" s="158"/>
      <c r="K118" s="158"/>
      <c r="L118" s="159"/>
      <c r="M118" s="164"/>
      <c r="N118" s="158"/>
      <c r="O118" s="158"/>
      <c r="P118" s="158"/>
      <c r="Q118" s="158"/>
      <c r="R118" s="158"/>
      <c r="S118" s="158"/>
      <c r="T118" s="165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60" t="s">
        <v>150</v>
      </c>
      <c r="AU118" s="160" t="s">
        <v>81</v>
      </c>
      <c r="AV118" s="158" t="s">
        <v>145</v>
      </c>
      <c r="AW118" s="158" t="s">
        <v>33</v>
      </c>
      <c r="AX118" s="158" t="s">
        <v>79</v>
      </c>
      <c r="AY118" s="160" t="s">
        <v>138</v>
      </c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</row>
    <row r="119" spans="1:65" s="19" customFormat="1" ht="16.5" customHeight="1">
      <c r="B119" s="123"/>
      <c r="C119" s="124" t="s">
        <v>173</v>
      </c>
      <c r="D119" s="124" t="s">
        <v>140</v>
      </c>
      <c r="E119" s="125" t="s">
        <v>791</v>
      </c>
      <c r="F119" s="126" t="s">
        <v>792</v>
      </c>
      <c r="G119" s="127" t="s">
        <v>143</v>
      </c>
      <c r="H119" s="128">
        <v>17.341999999999999</v>
      </c>
      <c r="I119" s="129"/>
      <c r="J119" s="130">
        <f>ROUND(I119*H119,2)</f>
        <v>0</v>
      </c>
      <c r="K119" s="126" t="s">
        <v>144</v>
      </c>
      <c r="L119" s="20"/>
      <c r="M119" s="131"/>
      <c r="N119" s="132" t="s">
        <v>42</v>
      </c>
      <c r="P119" s="133">
        <f>O119*H119</f>
        <v>0</v>
      </c>
      <c r="Q119" s="133">
        <v>0</v>
      </c>
      <c r="R119" s="133">
        <f>Q119*H119</f>
        <v>0</v>
      </c>
      <c r="S119" s="133">
        <v>0</v>
      </c>
      <c r="T119" s="134">
        <f>S119*H119</f>
        <v>0</v>
      </c>
      <c r="AR119" s="135" t="s">
        <v>145</v>
      </c>
      <c r="AT119" s="135" t="s">
        <v>140</v>
      </c>
      <c r="AU119" s="135" t="s">
        <v>81</v>
      </c>
      <c r="AY119" s="7" t="s">
        <v>138</v>
      </c>
      <c r="BE119" s="136">
        <f>IF(N119="základní",J119,0)</f>
        <v>0</v>
      </c>
      <c r="BF119" s="136">
        <f>IF(N119="snížená",J119,0)</f>
        <v>0</v>
      </c>
      <c r="BG119" s="136">
        <f>IF(N119="zákl. přenesená",J119,0)</f>
        <v>0</v>
      </c>
      <c r="BH119" s="136">
        <f>IF(N119="sníž. přenesená",J119,0)</f>
        <v>0</v>
      </c>
      <c r="BI119" s="136">
        <f>IF(N119="nulová",J119,0)</f>
        <v>0</v>
      </c>
      <c r="BJ119" s="7" t="s">
        <v>79</v>
      </c>
      <c r="BK119" s="136">
        <f>ROUND(I119*H119,2)</f>
        <v>0</v>
      </c>
      <c r="BL119" s="7" t="s">
        <v>145</v>
      </c>
      <c r="BM119" s="135" t="s">
        <v>177</v>
      </c>
    </row>
    <row r="120" spans="1:65" s="19" customFormat="1" ht="19.2">
      <c r="B120" s="20"/>
      <c r="D120" s="137" t="s">
        <v>146</v>
      </c>
      <c r="F120" s="138" t="s">
        <v>793</v>
      </c>
      <c r="I120" s="139"/>
      <c r="L120" s="20"/>
      <c r="M120" s="140"/>
      <c r="T120" s="41"/>
      <c r="AT120" s="7" t="s">
        <v>146</v>
      </c>
      <c r="AU120" s="7" t="s">
        <v>81</v>
      </c>
    </row>
    <row r="121" spans="1:65" s="143" customFormat="1">
      <c r="A121" s="19"/>
      <c r="B121" s="20"/>
      <c r="C121" s="19"/>
      <c r="D121" s="141" t="s">
        <v>148</v>
      </c>
      <c r="E121" s="19"/>
      <c r="F121" s="142" t="s">
        <v>794</v>
      </c>
      <c r="G121" s="19"/>
      <c r="H121" s="19"/>
      <c r="I121" s="139"/>
      <c r="J121" s="19"/>
      <c r="K121" s="19"/>
      <c r="L121" s="20"/>
      <c r="M121" s="140"/>
      <c r="N121" s="19"/>
      <c r="O121" s="19"/>
      <c r="P121" s="19"/>
      <c r="Q121" s="19"/>
      <c r="R121" s="19"/>
      <c r="S121" s="19"/>
      <c r="T121" s="41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7" t="s">
        <v>148</v>
      </c>
      <c r="AU121" s="7" t="s">
        <v>81</v>
      </c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</row>
    <row r="122" spans="1:65" s="143" customFormat="1">
      <c r="B122" s="144"/>
      <c r="D122" s="137" t="s">
        <v>150</v>
      </c>
      <c r="E122" s="145"/>
      <c r="F122" s="146" t="s">
        <v>795</v>
      </c>
      <c r="H122" s="145"/>
      <c r="I122" s="147"/>
      <c r="L122" s="144"/>
      <c r="M122" s="148"/>
      <c r="T122" s="149"/>
      <c r="AT122" s="145" t="s">
        <v>150</v>
      </c>
      <c r="AU122" s="145" t="s">
        <v>81</v>
      </c>
      <c r="AV122" s="143" t="s">
        <v>79</v>
      </c>
      <c r="AW122" s="143" t="s">
        <v>33</v>
      </c>
      <c r="AX122" s="143" t="s">
        <v>71</v>
      </c>
      <c r="AY122" s="145" t="s">
        <v>138</v>
      </c>
    </row>
    <row r="123" spans="1:65" s="150" customFormat="1">
      <c r="A123" s="143"/>
      <c r="B123" s="144"/>
      <c r="C123" s="143"/>
      <c r="D123" s="137" t="s">
        <v>150</v>
      </c>
      <c r="E123" s="145"/>
      <c r="F123" s="146" t="s">
        <v>796</v>
      </c>
      <c r="G123" s="143"/>
      <c r="H123" s="145"/>
      <c r="I123" s="147"/>
      <c r="J123" s="143"/>
      <c r="K123" s="143"/>
      <c r="L123" s="144"/>
      <c r="M123" s="148"/>
      <c r="N123" s="143"/>
      <c r="O123" s="143"/>
      <c r="P123" s="143"/>
      <c r="Q123" s="143"/>
      <c r="R123" s="143"/>
      <c r="S123" s="143"/>
      <c r="T123" s="149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5" t="s">
        <v>150</v>
      </c>
      <c r="AU123" s="145" t="s">
        <v>81</v>
      </c>
      <c r="AV123" s="143" t="s">
        <v>79</v>
      </c>
      <c r="AW123" s="143" t="s">
        <v>33</v>
      </c>
      <c r="AX123" s="143" t="s">
        <v>71</v>
      </c>
      <c r="AY123" s="145" t="s">
        <v>138</v>
      </c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</row>
    <row r="124" spans="1:65" s="158" customFormat="1">
      <c r="A124" s="150"/>
      <c r="B124" s="151"/>
      <c r="C124" s="150"/>
      <c r="D124" s="137" t="s">
        <v>150</v>
      </c>
      <c r="E124" s="152"/>
      <c r="F124" s="153" t="s">
        <v>797</v>
      </c>
      <c r="G124" s="150"/>
      <c r="H124" s="154">
        <v>17.341999999999999</v>
      </c>
      <c r="I124" s="155"/>
      <c r="J124" s="150"/>
      <c r="K124" s="150"/>
      <c r="L124" s="151"/>
      <c r="M124" s="156"/>
      <c r="N124" s="150"/>
      <c r="O124" s="150"/>
      <c r="P124" s="150"/>
      <c r="Q124" s="150"/>
      <c r="R124" s="150"/>
      <c r="S124" s="150"/>
      <c r="T124" s="157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2" t="s">
        <v>150</v>
      </c>
      <c r="AU124" s="152" t="s">
        <v>81</v>
      </c>
      <c r="AV124" s="150" t="s">
        <v>81</v>
      </c>
      <c r="AW124" s="150" t="s">
        <v>33</v>
      </c>
      <c r="AX124" s="150" t="s">
        <v>71</v>
      </c>
      <c r="AY124" s="152" t="s">
        <v>138</v>
      </c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</row>
    <row r="125" spans="1:65" s="19" customFormat="1">
      <c r="A125" s="158"/>
      <c r="B125" s="159"/>
      <c r="C125" s="158"/>
      <c r="D125" s="137" t="s">
        <v>150</v>
      </c>
      <c r="E125" s="160"/>
      <c r="F125" s="161" t="s">
        <v>154</v>
      </c>
      <c r="G125" s="158"/>
      <c r="H125" s="162">
        <v>17.341999999999999</v>
      </c>
      <c r="I125" s="163"/>
      <c r="J125" s="158"/>
      <c r="K125" s="158"/>
      <c r="L125" s="159"/>
      <c r="M125" s="164"/>
      <c r="N125" s="158"/>
      <c r="O125" s="158"/>
      <c r="P125" s="158"/>
      <c r="Q125" s="158"/>
      <c r="R125" s="158"/>
      <c r="S125" s="158"/>
      <c r="T125" s="165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60" t="s">
        <v>150</v>
      </c>
      <c r="AU125" s="160" t="s">
        <v>81</v>
      </c>
      <c r="AV125" s="158" t="s">
        <v>145</v>
      </c>
      <c r="AW125" s="158" t="s">
        <v>33</v>
      </c>
      <c r="AX125" s="158" t="s">
        <v>79</v>
      </c>
      <c r="AY125" s="160" t="s">
        <v>138</v>
      </c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M125" s="158"/>
    </row>
    <row r="126" spans="1:65" s="19" customFormat="1" ht="21.75" customHeight="1">
      <c r="B126" s="123"/>
      <c r="C126" s="124" t="s">
        <v>163</v>
      </c>
      <c r="D126" s="124" t="s">
        <v>140</v>
      </c>
      <c r="E126" s="125" t="s">
        <v>798</v>
      </c>
      <c r="F126" s="126" t="s">
        <v>799</v>
      </c>
      <c r="G126" s="127" t="s">
        <v>143</v>
      </c>
      <c r="H126" s="128">
        <v>4.5</v>
      </c>
      <c r="I126" s="129"/>
      <c r="J126" s="130">
        <f>ROUND(I126*H126,2)</f>
        <v>0</v>
      </c>
      <c r="K126" s="126" t="s">
        <v>144</v>
      </c>
      <c r="L126" s="20"/>
      <c r="M126" s="131"/>
      <c r="N126" s="132" t="s">
        <v>42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145</v>
      </c>
      <c r="AT126" s="135" t="s">
        <v>140</v>
      </c>
      <c r="AU126" s="135" t="s">
        <v>81</v>
      </c>
      <c r="AY126" s="7" t="s">
        <v>138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7" t="s">
        <v>79</v>
      </c>
      <c r="BK126" s="136">
        <f>ROUND(I126*H126,2)</f>
        <v>0</v>
      </c>
      <c r="BL126" s="7" t="s">
        <v>145</v>
      </c>
      <c r="BM126" s="135" t="s">
        <v>8</v>
      </c>
    </row>
    <row r="127" spans="1:65" s="19" customFormat="1" ht="19.2">
      <c r="B127" s="20"/>
      <c r="D127" s="137" t="s">
        <v>146</v>
      </c>
      <c r="F127" s="138" t="s">
        <v>800</v>
      </c>
      <c r="I127" s="139"/>
      <c r="L127" s="20"/>
      <c r="M127" s="140"/>
      <c r="T127" s="41"/>
      <c r="AT127" s="7" t="s">
        <v>146</v>
      </c>
      <c r="AU127" s="7" t="s">
        <v>81</v>
      </c>
    </row>
    <row r="128" spans="1:65" s="143" customFormat="1">
      <c r="A128" s="19"/>
      <c r="B128" s="20"/>
      <c r="C128" s="19"/>
      <c r="D128" s="141" t="s">
        <v>148</v>
      </c>
      <c r="E128" s="19"/>
      <c r="F128" s="142" t="s">
        <v>801</v>
      </c>
      <c r="G128" s="19"/>
      <c r="H128" s="19"/>
      <c r="I128" s="139"/>
      <c r="J128" s="19"/>
      <c r="K128" s="19"/>
      <c r="L128" s="20"/>
      <c r="M128" s="140"/>
      <c r="N128" s="19"/>
      <c r="O128" s="19"/>
      <c r="P128" s="19"/>
      <c r="Q128" s="19"/>
      <c r="R128" s="19"/>
      <c r="S128" s="19"/>
      <c r="T128" s="41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7" t="s">
        <v>148</v>
      </c>
      <c r="AU128" s="7" t="s">
        <v>81</v>
      </c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</row>
    <row r="129" spans="1:65" s="143" customFormat="1">
      <c r="B129" s="144"/>
      <c r="D129" s="137" t="s">
        <v>150</v>
      </c>
      <c r="E129" s="145"/>
      <c r="F129" s="146" t="s">
        <v>795</v>
      </c>
      <c r="H129" s="145"/>
      <c r="I129" s="147"/>
      <c r="L129" s="144"/>
      <c r="M129" s="148"/>
      <c r="T129" s="149"/>
      <c r="AT129" s="145" t="s">
        <v>150</v>
      </c>
      <c r="AU129" s="145" t="s">
        <v>81</v>
      </c>
      <c r="AV129" s="143" t="s">
        <v>79</v>
      </c>
      <c r="AW129" s="143" t="s">
        <v>33</v>
      </c>
      <c r="AX129" s="143" t="s">
        <v>71</v>
      </c>
      <c r="AY129" s="145" t="s">
        <v>138</v>
      </c>
    </row>
    <row r="130" spans="1:65" s="143" customFormat="1">
      <c r="B130" s="144"/>
      <c r="D130" s="137" t="s">
        <v>150</v>
      </c>
      <c r="E130" s="145"/>
      <c r="F130" s="146" t="s">
        <v>802</v>
      </c>
      <c r="H130" s="145"/>
      <c r="I130" s="147"/>
      <c r="L130" s="144"/>
      <c r="M130" s="148"/>
      <c r="T130" s="149"/>
      <c r="AT130" s="145" t="s">
        <v>150</v>
      </c>
      <c r="AU130" s="145" t="s">
        <v>81</v>
      </c>
      <c r="AV130" s="143" t="s">
        <v>79</v>
      </c>
      <c r="AW130" s="143" t="s">
        <v>33</v>
      </c>
      <c r="AX130" s="143" t="s">
        <v>71</v>
      </c>
      <c r="AY130" s="145" t="s">
        <v>138</v>
      </c>
    </row>
    <row r="131" spans="1:65" s="150" customFormat="1">
      <c r="A131" s="143"/>
      <c r="B131" s="144"/>
      <c r="C131" s="143"/>
      <c r="D131" s="137" t="s">
        <v>150</v>
      </c>
      <c r="E131" s="145"/>
      <c r="F131" s="146" t="s">
        <v>803</v>
      </c>
      <c r="G131" s="143"/>
      <c r="H131" s="145"/>
      <c r="I131" s="147"/>
      <c r="J131" s="143"/>
      <c r="K131" s="143"/>
      <c r="L131" s="144"/>
      <c r="M131" s="148"/>
      <c r="N131" s="143"/>
      <c r="O131" s="143"/>
      <c r="P131" s="143"/>
      <c r="Q131" s="143"/>
      <c r="R131" s="143"/>
      <c r="S131" s="143"/>
      <c r="T131" s="149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5" t="s">
        <v>150</v>
      </c>
      <c r="AU131" s="145" t="s">
        <v>81</v>
      </c>
      <c r="AV131" s="143" t="s">
        <v>79</v>
      </c>
      <c r="AW131" s="143" t="s">
        <v>33</v>
      </c>
      <c r="AX131" s="143" t="s">
        <v>71</v>
      </c>
      <c r="AY131" s="145" t="s">
        <v>138</v>
      </c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</row>
    <row r="132" spans="1:65" s="158" customFormat="1">
      <c r="A132" s="150"/>
      <c r="B132" s="151"/>
      <c r="C132" s="150"/>
      <c r="D132" s="137" t="s">
        <v>150</v>
      </c>
      <c r="E132" s="152"/>
      <c r="F132" s="153" t="s">
        <v>804</v>
      </c>
      <c r="G132" s="150"/>
      <c r="H132" s="154">
        <v>4.5</v>
      </c>
      <c r="I132" s="155"/>
      <c r="J132" s="150"/>
      <c r="K132" s="150"/>
      <c r="L132" s="151"/>
      <c r="M132" s="156"/>
      <c r="N132" s="150"/>
      <c r="O132" s="150"/>
      <c r="P132" s="150"/>
      <c r="Q132" s="150"/>
      <c r="R132" s="150"/>
      <c r="S132" s="150"/>
      <c r="T132" s="157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2" t="s">
        <v>150</v>
      </c>
      <c r="AU132" s="152" t="s">
        <v>81</v>
      </c>
      <c r="AV132" s="150" t="s">
        <v>81</v>
      </c>
      <c r="AW132" s="150" t="s">
        <v>33</v>
      </c>
      <c r="AX132" s="150" t="s">
        <v>71</v>
      </c>
      <c r="AY132" s="152" t="s">
        <v>138</v>
      </c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</row>
    <row r="133" spans="1:65" s="19" customFormat="1">
      <c r="A133" s="158"/>
      <c r="B133" s="159"/>
      <c r="C133" s="158"/>
      <c r="D133" s="137" t="s">
        <v>150</v>
      </c>
      <c r="E133" s="160"/>
      <c r="F133" s="161" t="s">
        <v>154</v>
      </c>
      <c r="G133" s="158"/>
      <c r="H133" s="162">
        <v>4.5</v>
      </c>
      <c r="I133" s="163"/>
      <c r="J133" s="158"/>
      <c r="K133" s="158"/>
      <c r="L133" s="159"/>
      <c r="M133" s="164"/>
      <c r="N133" s="158"/>
      <c r="O133" s="158"/>
      <c r="P133" s="158"/>
      <c r="Q133" s="158"/>
      <c r="R133" s="158"/>
      <c r="S133" s="158"/>
      <c r="T133" s="165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60" t="s">
        <v>150</v>
      </c>
      <c r="AU133" s="160" t="s">
        <v>81</v>
      </c>
      <c r="AV133" s="158" t="s">
        <v>145</v>
      </c>
      <c r="AW133" s="158" t="s">
        <v>33</v>
      </c>
      <c r="AX133" s="158" t="s">
        <v>79</v>
      </c>
      <c r="AY133" s="160" t="s">
        <v>138</v>
      </c>
      <c r="AZ133" s="158"/>
      <c r="BA133" s="158"/>
      <c r="BB133" s="158"/>
      <c r="BC133" s="158"/>
      <c r="BD133" s="158"/>
      <c r="BE133" s="158"/>
      <c r="BF133" s="158"/>
      <c r="BG133" s="158"/>
      <c r="BH133" s="158"/>
      <c r="BI133" s="158"/>
      <c r="BJ133" s="158"/>
      <c r="BK133" s="158"/>
      <c r="BL133" s="158"/>
      <c r="BM133" s="158"/>
    </row>
    <row r="134" spans="1:65" s="19" customFormat="1" ht="21.75" customHeight="1">
      <c r="B134" s="123"/>
      <c r="C134" s="124" t="s">
        <v>188</v>
      </c>
      <c r="D134" s="124" t="s">
        <v>140</v>
      </c>
      <c r="E134" s="125" t="s">
        <v>805</v>
      </c>
      <c r="F134" s="126" t="s">
        <v>806</v>
      </c>
      <c r="G134" s="127" t="s">
        <v>143</v>
      </c>
      <c r="H134" s="128">
        <v>74.302000000000007</v>
      </c>
      <c r="I134" s="129"/>
      <c r="J134" s="130">
        <f>ROUND(I134*H134,2)</f>
        <v>0</v>
      </c>
      <c r="K134" s="126" t="s">
        <v>144</v>
      </c>
      <c r="L134" s="20"/>
      <c r="M134" s="131"/>
      <c r="N134" s="132" t="s">
        <v>42</v>
      </c>
      <c r="P134" s="133">
        <f>O134*H134</f>
        <v>0</v>
      </c>
      <c r="Q134" s="133">
        <v>0</v>
      </c>
      <c r="R134" s="133">
        <f>Q134*H134</f>
        <v>0</v>
      </c>
      <c r="S134" s="133">
        <v>0</v>
      </c>
      <c r="T134" s="134">
        <f>S134*H134</f>
        <v>0</v>
      </c>
      <c r="AR134" s="135" t="s">
        <v>145</v>
      </c>
      <c r="AT134" s="135" t="s">
        <v>140</v>
      </c>
      <c r="AU134" s="135" t="s">
        <v>81</v>
      </c>
      <c r="AY134" s="7" t="s">
        <v>138</v>
      </c>
      <c r="BE134" s="136">
        <f>IF(N134="základní",J134,0)</f>
        <v>0</v>
      </c>
      <c r="BF134" s="136">
        <f>IF(N134="snížená",J134,0)</f>
        <v>0</v>
      </c>
      <c r="BG134" s="136">
        <f>IF(N134="zákl. přenesená",J134,0)</f>
        <v>0</v>
      </c>
      <c r="BH134" s="136">
        <f>IF(N134="sníž. přenesená",J134,0)</f>
        <v>0</v>
      </c>
      <c r="BI134" s="136">
        <f>IF(N134="nulová",J134,0)</f>
        <v>0</v>
      </c>
      <c r="BJ134" s="7" t="s">
        <v>79</v>
      </c>
      <c r="BK134" s="136">
        <f>ROUND(I134*H134,2)</f>
        <v>0</v>
      </c>
      <c r="BL134" s="7" t="s">
        <v>145</v>
      </c>
      <c r="BM134" s="135" t="s">
        <v>191</v>
      </c>
    </row>
    <row r="135" spans="1:65" s="19" customFormat="1" ht="19.2">
      <c r="B135" s="20"/>
      <c r="D135" s="137" t="s">
        <v>146</v>
      </c>
      <c r="F135" s="138" t="s">
        <v>807</v>
      </c>
      <c r="I135" s="139"/>
      <c r="L135" s="20"/>
      <c r="M135" s="140"/>
      <c r="T135" s="41"/>
      <c r="AT135" s="7" t="s">
        <v>146</v>
      </c>
      <c r="AU135" s="7" t="s">
        <v>81</v>
      </c>
    </row>
    <row r="136" spans="1:65" s="143" customFormat="1">
      <c r="A136" s="19"/>
      <c r="B136" s="20"/>
      <c r="C136" s="19"/>
      <c r="D136" s="141" t="s">
        <v>148</v>
      </c>
      <c r="E136" s="19"/>
      <c r="F136" s="142" t="s">
        <v>808</v>
      </c>
      <c r="G136" s="19"/>
      <c r="H136" s="19"/>
      <c r="I136" s="139"/>
      <c r="J136" s="19"/>
      <c r="K136" s="19"/>
      <c r="L136" s="20"/>
      <c r="M136" s="140"/>
      <c r="N136" s="19"/>
      <c r="O136" s="19"/>
      <c r="P136" s="19"/>
      <c r="Q136" s="19"/>
      <c r="R136" s="19"/>
      <c r="S136" s="19"/>
      <c r="T136" s="41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7" t="s">
        <v>148</v>
      </c>
      <c r="AU136" s="7" t="s">
        <v>81</v>
      </c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</row>
    <row r="137" spans="1:65" s="143" customFormat="1">
      <c r="B137" s="144"/>
      <c r="D137" s="137" t="s">
        <v>150</v>
      </c>
      <c r="E137" s="145"/>
      <c r="F137" s="146" t="s">
        <v>795</v>
      </c>
      <c r="H137" s="145"/>
      <c r="I137" s="147"/>
      <c r="L137" s="144"/>
      <c r="M137" s="148"/>
      <c r="T137" s="149"/>
      <c r="AT137" s="145" t="s">
        <v>150</v>
      </c>
      <c r="AU137" s="145" t="s">
        <v>81</v>
      </c>
      <c r="AV137" s="143" t="s">
        <v>79</v>
      </c>
      <c r="AW137" s="143" t="s">
        <v>33</v>
      </c>
      <c r="AX137" s="143" t="s">
        <v>71</v>
      </c>
      <c r="AY137" s="145" t="s">
        <v>138</v>
      </c>
    </row>
    <row r="138" spans="1:65" s="143" customFormat="1">
      <c r="B138" s="144"/>
      <c r="D138" s="137" t="s">
        <v>150</v>
      </c>
      <c r="E138" s="145"/>
      <c r="F138" s="146" t="s">
        <v>802</v>
      </c>
      <c r="H138" s="145"/>
      <c r="I138" s="147"/>
      <c r="L138" s="144"/>
      <c r="M138" s="148"/>
      <c r="T138" s="149"/>
      <c r="AT138" s="145" t="s">
        <v>150</v>
      </c>
      <c r="AU138" s="145" t="s">
        <v>81</v>
      </c>
      <c r="AV138" s="143" t="s">
        <v>79</v>
      </c>
      <c r="AW138" s="143" t="s">
        <v>33</v>
      </c>
      <c r="AX138" s="143" t="s">
        <v>71</v>
      </c>
      <c r="AY138" s="145" t="s">
        <v>138</v>
      </c>
    </row>
    <row r="139" spans="1:65" s="150" customFormat="1">
      <c r="A139" s="143"/>
      <c r="B139" s="144"/>
      <c r="C139" s="143"/>
      <c r="D139" s="137" t="s">
        <v>150</v>
      </c>
      <c r="E139" s="145"/>
      <c r="F139" s="146" t="s">
        <v>809</v>
      </c>
      <c r="G139" s="143"/>
      <c r="H139" s="145"/>
      <c r="I139" s="147"/>
      <c r="J139" s="143"/>
      <c r="K139" s="143"/>
      <c r="L139" s="144"/>
      <c r="M139" s="148"/>
      <c r="N139" s="143"/>
      <c r="O139" s="143"/>
      <c r="P139" s="143"/>
      <c r="Q139" s="143"/>
      <c r="R139" s="143"/>
      <c r="S139" s="143"/>
      <c r="T139" s="149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5" t="s">
        <v>150</v>
      </c>
      <c r="AU139" s="145" t="s">
        <v>81</v>
      </c>
      <c r="AV139" s="143" t="s">
        <v>79</v>
      </c>
      <c r="AW139" s="143" t="s">
        <v>33</v>
      </c>
      <c r="AX139" s="143" t="s">
        <v>71</v>
      </c>
      <c r="AY139" s="145" t="s">
        <v>138</v>
      </c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</row>
    <row r="140" spans="1:65" s="150" customFormat="1">
      <c r="B140" s="151"/>
      <c r="D140" s="137" t="s">
        <v>150</v>
      </c>
      <c r="E140" s="152"/>
      <c r="F140" s="153" t="s">
        <v>810</v>
      </c>
      <c r="H140" s="154">
        <v>10.5</v>
      </c>
      <c r="I140" s="155"/>
      <c r="L140" s="151"/>
      <c r="M140" s="156"/>
      <c r="T140" s="157"/>
      <c r="AT140" s="152" t="s">
        <v>150</v>
      </c>
      <c r="AU140" s="152" t="s">
        <v>81</v>
      </c>
      <c r="AV140" s="150" t="s">
        <v>81</v>
      </c>
      <c r="AW140" s="150" t="s">
        <v>33</v>
      </c>
      <c r="AX140" s="150" t="s">
        <v>71</v>
      </c>
      <c r="AY140" s="152" t="s">
        <v>138</v>
      </c>
    </row>
    <row r="141" spans="1:65" s="150" customFormat="1">
      <c r="B141" s="151"/>
      <c r="D141" s="137" t="s">
        <v>150</v>
      </c>
      <c r="E141" s="152"/>
      <c r="F141" s="153" t="s">
        <v>811</v>
      </c>
      <c r="H141" s="154">
        <v>23.1</v>
      </c>
      <c r="I141" s="155"/>
      <c r="L141" s="151"/>
      <c r="M141" s="156"/>
      <c r="T141" s="157"/>
      <c r="AT141" s="152" t="s">
        <v>150</v>
      </c>
      <c r="AU141" s="152" t="s">
        <v>81</v>
      </c>
      <c r="AV141" s="150" t="s">
        <v>81</v>
      </c>
      <c r="AW141" s="150" t="s">
        <v>33</v>
      </c>
      <c r="AX141" s="150" t="s">
        <v>71</v>
      </c>
      <c r="AY141" s="152" t="s">
        <v>138</v>
      </c>
    </row>
    <row r="142" spans="1:65" s="150" customFormat="1">
      <c r="B142" s="151"/>
      <c r="D142" s="137" t="s">
        <v>150</v>
      </c>
      <c r="E142" s="152"/>
      <c r="F142" s="153" t="s">
        <v>812</v>
      </c>
      <c r="H142" s="154">
        <v>7.59</v>
      </c>
      <c r="I142" s="155"/>
      <c r="L142" s="151"/>
      <c r="M142" s="156"/>
      <c r="T142" s="157"/>
      <c r="AT142" s="152" t="s">
        <v>150</v>
      </c>
      <c r="AU142" s="152" t="s">
        <v>81</v>
      </c>
      <c r="AV142" s="150" t="s">
        <v>81</v>
      </c>
      <c r="AW142" s="150" t="s">
        <v>33</v>
      </c>
      <c r="AX142" s="150" t="s">
        <v>71</v>
      </c>
      <c r="AY142" s="152" t="s">
        <v>138</v>
      </c>
    </row>
    <row r="143" spans="1:65" s="166" customFormat="1">
      <c r="A143" s="150"/>
      <c r="B143" s="151"/>
      <c r="C143" s="150"/>
      <c r="D143" s="137" t="s">
        <v>150</v>
      </c>
      <c r="E143" s="152"/>
      <c r="F143" s="153" t="s">
        <v>813</v>
      </c>
      <c r="G143" s="150"/>
      <c r="H143" s="154">
        <v>3.8719999999999999</v>
      </c>
      <c r="I143" s="155"/>
      <c r="J143" s="150"/>
      <c r="K143" s="150"/>
      <c r="L143" s="151"/>
      <c r="M143" s="156"/>
      <c r="N143" s="150"/>
      <c r="O143" s="150"/>
      <c r="P143" s="150"/>
      <c r="Q143" s="150"/>
      <c r="R143" s="150"/>
      <c r="S143" s="150"/>
      <c r="T143" s="157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2" t="s">
        <v>150</v>
      </c>
      <c r="AU143" s="152" t="s">
        <v>81</v>
      </c>
      <c r="AV143" s="150" t="s">
        <v>81</v>
      </c>
      <c r="AW143" s="150" t="s">
        <v>33</v>
      </c>
      <c r="AX143" s="150" t="s">
        <v>71</v>
      </c>
      <c r="AY143" s="152" t="s">
        <v>138</v>
      </c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</row>
    <row r="144" spans="1:65" s="143" customFormat="1">
      <c r="A144" s="166"/>
      <c r="B144" s="167"/>
      <c r="C144" s="166"/>
      <c r="D144" s="137" t="s">
        <v>150</v>
      </c>
      <c r="E144" s="168"/>
      <c r="F144" s="169" t="s">
        <v>186</v>
      </c>
      <c r="G144" s="166"/>
      <c r="H144" s="170">
        <v>45.061999999999998</v>
      </c>
      <c r="I144" s="171"/>
      <c r="J144" s="166"/>
      <c r="K144" s="166"/>
      <c r="L144" s="167"/>
      <c r="M144" s="172"/>
      <c r="N144" s="166"/>
      <c r="O144" s="166"/>
      <c r="P144" s="166"/>
      <c r="Q144" s="166"/>
      <c r="R144" s="166"/>
      <c r="S144" s="166"/>
      <c r="T144" s="173"/>
      <c r="U144" s="166"/>
      <c r="V144" s="166"/>
      <c r="W144" s="166"/>
      <c r="X144" s="166"/>
      <c r="Y144" s="166"/>
      <c r="Z144" s="166"/>
      <c r="AA144" s="166"/>
      <c r="AB144" s="166"/>
      <c r="AC144" s="166"/>
      <c r="AD144" s="166"/>
      <c r="AE144" s="166"/>
      <c r="AF144" s="166"/>
      <c r="AG144" s="166"/>
      <c r="AH144" s="166"/>
      <c r="AI144" s="166"/>
      <c r="AJ144" s="166"/>
      <c r="AK144" s="166"/>
      <c r="AL144" s="166"/>
      <c r="AM144" s="166"/>
      <c r="AN144" s="166"/>
      <c r="AO144" s="166"/>
      <c r="AP144" s="166"/>
      <c r="AQ144" s="166"/>
      <c r="AR144" s="166"/>
      <c r="AS144" s="166"/>
      <c r="AT144" s="168" t="s">
        <v>150</v>
      </c>
      <c r="AU144" s="168" t="s">
        <v>81</v>
      </c>
      <c r="AV144" s="166" t="s">
        <v>160</v>
      </c>
      <c r="AW144" s="166" t="s">
        <v>33</v>
      </c>
      <c r="AX144" s="166" t="s">
        <v>71</v>
      </c>
      <c r="AY144" s="168" t="s">
        <v>138</v>
      </c>
      <c r="AZ144" s="166"/>
      <c r="BA144" s="166"/>
      <c r="BB144" s="166"/>
      <c r="BC144" s="166"/>
      <c r="BD144" s="166"/>
      <c r="BE144" s="166"/>
      <c r="BF144" s="166"/>
      <c r="BG144" s="166"/>
      <c r="BH144" s="166"/>
      <c r="BI144" s="166"/>
      <c r="BJ144" s="166"/>
      <c r="BK144" s="166"/>
      <c r="BL144" s="166"/>
      <c r="BM144" s="166"/>
    </row>
    <row r="145" spans="1:65" s="150" customFormat="1">
      <c r="A145" s="143"/>
      <c r="B145" s="144"/>
      <c r="C145" s="143"/>
      <c r="D145" s="137" t="s">
        <v>150</v>
      </c>
      <c r="E145" s="145"/>
      <c r="F145" s="146" t="s">
        <v>814</v>
      </c>
      <c r="G145" s="143"/>
      <c r="H145" s="145"/>
      <c r="I145" s="147"/>
      <c r="J145" s="143"/>
      <c r="K145" s="143"/>
      <c r="L145" s="144"/>
      <c r="M145" s="148"/>
      <c r="N145" s="143"/>
      <c r="O145" s="143"/>
      <c r="P145" s="143"/>
      <c r="Q145" s="143"/>
      <c r="R145" s="143"/>
      <c r="S145" s="143"/>
      <c r="T145" s="149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5" t="s">
        <v>150</v>
      </c>
      <c r="AU145" s="145" t="s">
        <v>81</v>
      </c>
      <c r="AV145" s="143" t="s">
        <v>79</v>
      </c>
      <c r="AW145" s="143" t="s">
        <v>33</v>
      </c>
      <c r="AX145" s="143" t="s">
        <v>71</v>
      </c>
      <c r="AY145" s="145" t="s">
        <v>138</v>
      </c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</row>
    <row r="146" spans="1:65" s="166" customFormat="1">
      <c r="A146" s="150"/>
      <c r="B146" s="151"/>
      <c r="C146" s="150"/>
      <c r="D146" s="137" t="s">
        <v>150</v>
      </c>
      <c r="E146" s="152"/>
      <c r="F146" s="153" t="s">
        <v>815</v>
      </c>
      <c r="G146" s="150"/>
      <c r="H146" s="154">
        <v>10.4</v>
      </c>
      <c r="I146" s="155"/>
      <c r="J146" s="150"/>
      <c r="K146" s="150"/>
      <c r="L146" s="151"/>
      <c r="M146" s="156"/>
      <c r="N146" s="150"/>
      <c r="O146" s="150"/>
      <c r="P146" s="150"/>
      <c r="Q146" s="150"/>
      <c r="R146" s="150"/>
      <c r="S146" s="150"/>
      <c r="T146" s="157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2" t="s">
        <v>150</v>
      </c>
      <c r="AU146" s="152" t="s">
        <v>81</v>
      </c>
      <c r="AV146" s="150" t="s">
        <v>81</v>
      </c>
      <c r="AW146" s="150" t="s">
        <v>33</v>
      </c>
      <c r="AX146" s="150" t="s">
        <v>71</v>
      </c>
      <c r="AY146" s="152" t="s">
        <v>138</v>
      </c>
      <c r="AZ146" s="150"/>
      <c r="BA146" s="150"/>
      <c r="BB146" s="150"/>
      <c r="BC146" s="150"/>
      <c r="BD146" s="150"/>
      <c r="BE146" s="150"/>
      <c r="BF146" s="150"/>
      <c r="BG146" s="150"/>
      <c r="BH146" s="150"/>
      <c r="BI146" s="150"/>
      <c r="BJ146" s="150"/>
      <c r="BK146" s="150"/>
      <c r="BL146" s="150"/>
      <c r="BM146" s="150"/>
    </row>
    <row r="147" spans="1:65" s="143" customFormat="1">
      <c r="A147" s="166"/>
      <c r="B147" s="167"/>
      <c r="C147" s="166"/>
      <c r="D147" s="137" t="s">
        <v>150</v>
      </c>
      <c r="E147" s="168"/>
      <c r="F147" s="169" t="s">
        <v>186</v>
      </c>
      <c r="G147" s="166"/>
      <c r="H147" s="170">
        <v>10.4</v>
      </c>
      <c r="I147" s="171"/>
      <c r="J147" s="166"/>
      <c r="K147" s="166"/>
      <c r="L147" s="167"/>
      <c r="M147" s="172"/>
      <c r="N147" s="166"/>
      <c r="O147" s="166"/>
      <c r="P147" s="166"/>
      <c r="Q147" s="166"/>
      <c r="R147" s="166"/>
      <c r="S147" s="166"/>
      <c r="T147" s="173"/>
      <c r="U147" s="166"/>
      <c r="V147" s="166"/>
      <c r="W147" s="166"/>
      <c r="X147" s="166"/>
      <c r="Y147" s="166"/>
      <c r="Z147" s="166"/>
      <c r="AA147" s="166"/>
      <c r="AB147" s="166"/>
      <c r="AC147" s="166"/>
      <c r="AD147" s="166"/>
      <c r="AE147" s="166"/>
      <c r="AF147" s="166"/>
      <c r="AG147" s="166"/>
      <c r="AH147" s="166"/>
      <c r="AI147" s="166"/>
      <c r="AJ147" s="166"/>
      <c r="AK147" s="166"/>
      <c r="AL147" s="166"/>
      <c r="AM147" s="166"/>
      <c r="AN147" s="166"/>
      <c r="AO147" s="166"/>
      <c r="AP147" s="166"/>
      <c r="AQ147" s="166"/>
      <c r="AR147" s="166"/>
      <c r="AS147" s="166"/>
      <c r="AT147" s="168" t="s">
        <v>150</v>
      </c>
      <c r="AU147" s="168" t="s">
        <v>81</v>
      </c>
      <c r="AV147" s="166" t="s">
        <v>160</v>
      </c>
      <c r="AW147" s="166" t="s">
        <v>33</v>
      </c>
      <c r="AX147" s="166" t="s">
        <v>71</v>
      </c>
      <c r="AY147" s="168" t="s">
        <v>138</v>
      </c>
      <c r="AZ147" s="166"/>
      <c r="BA147" s="166"/>
      <c r="BB147" s="166"/>
      <c r="BC147" s="166"/>
      <c r="BD147" s="166"/>
      <c r="BE147" s="166"/>
      <c r="BF147" s="166"/>
      <c r="BG147" s="166"/>
      <c r="BH147" s="166"/>
      <c r="BI147" s="166"/>
      <c r="BJ147" s="166"/>
      <c r="BK147" s="166"/>
      <c r="BL147" s="166"/>
      <c r="BM147" s="166"/>
    </row>
    <row r="148" spans="1:65" s="150" customFormat="1">
      <c r="A148" s="143"/>
      <c r="B148" s="144"/>
      <c r="C148" s="143"/>
      <c r="D148" s="137" t="s">
        <v>150</v>
      </c>
      <c r="E148" s="145"/>
      <c r="F148" s="146" t="s">
        <v>816</v>
      </c>
      <c r="G148" s="143"/>
      <c r="H148" s="145"/>
      <c r="I148" s="147"/>
      <c r="J148" s="143"/>
      <c r="K148" s="143"/>
      <c r="L148" s="144"/>
      <c r="M148" s="148"/>
      <c r="N148" s="143"/>
      <c r="O148" s="143"/>
      <c r="P148" s="143"/>
      <c r="Q148" s="143"/>
      <c r="R148" s="143"/>
      <c r="S148" s="143"/>
      <c r="T148" s="149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5" t="s">
        <v>150</v>
      </c>
      <c r="AU148" s="145" t="s">
        <v>81</v>
      </c>
      <c r="AV148" s="143" t="s">
        <v>79</v>
      </c>
      <c r="AW148" s="143" t="s">
        <v>33</v>
      </c>
      <c r="AX148" s="143" t="s">
        <v>71</v>
      </c>
      <c r="AY148" s="145" t="s">
        <v>138</v>
      </c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</row>
    <row r="149" spans="1:65" s="150" customFormat="1">
      <c r="B149" s="151"/>
      <c r="D149" s="137" t="s">
        <v>150</v>
      </c>
      <c r="E149" s="152"/>
      <c r="F149" s="153" t="s">
        <v>817</v>
      </c>
      <c r="H149" s="154">
        <v>2.88</v>
      </c>
      <c r="I149" s="155"/>
      <c r="L149" s="151"/>
      <c r="M149" s="156"/>
      <c r="T149" s="157"/>
      <c r="AT149" s="152" t="s">
        <v>150</v>
      </c>
      <c r="AU149" s="152" t="s">
        <v>81</v>
      </c>
      <c r="AV149" s="150" t="s">
        <v>81</v>
      </c>
      <c r="AW149" s="150" t="s">
        <v>33</v>
      </c>
      <c r="AX149" s="150" t="s">
        <v>71</v>
      </c>
      <c r="AY149" s="152" t="s">
        <v>138</v>
      </c>
    </row>
    <row r="150" spans="1:65" s="166" customFormat="1">
      <c r="A150" s="150"/>
      <c r="B150" s="151"/>
      <c r="C150" s="150"/>
      <c r="D150" s="137" t="s">
        <v>150</v>
      </c>
      <c r="E150" s="152"/>
      <c r="F150" s="153" t="s">
        <v>818</v>
      </c>
      <c r="G150" s="150"/>
      <c r="H150" s="154">
        <v>12.96</v>
      </c>
      <c r="I150" s="155"/>
      <c r="J150" s="150"/>
      <c r="K150" s="150"/>
      <c r="L150" s="151"/>
      <c r="M150" s="156"/>
      <c r="N150" s="150"/>
      <c r="O150" s="150"/>
      <c r="P150" s="150"/>
      <c r="Q150" s="150"/>
      <c r="R150" s="150"/>
      <c r="S150" s="150"/>
      <c r="T150" s="157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2" t="s">
        <v>150</v>
      </c>
      <c r="AU150" s="152" t="s">
        <v>81</v>
      </c>
      <c r="AV150" s="150" t="s">
        <v>81</v>
      </c>
      <c r="AW150" s="150" t="s">
        <v>33</v>
      </c>
      <c r="AX150" s="150" t="s">
        <v>71</v>
      </c>
      <c r="AY150" s="152" t="s">
        <v>138</v>
      </c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</row>
    <row r="151" spans="1:65" s="143" customFormat="1">
      <c r="A151" s="166"/>
      <c r="B151" s="167"/>
      <c r="C151" s="166"/>
      <c r="D151" s="137" t="s">
        <v>150</v>
      </c>
      <c r="E151" s="168"/>
      <c r="F151" s="169" t="s">
        <v>186</v>
      </c>
      <c r="G151" s="166"/>
      <c r="H151" s="170">
        <v>15.84</v>
      </c>
      <c r="I151" s="171"/>
      <c r="J151" s="166"/>
      <c r="K151" s="166"/>
      <c r="L151" s="167"/>
      <c r="M151" s="172"/>
      <c r="N151" s="166"/>
      <c r="O151" s="166"/>
      <c r="P151" s="166"/>
      <c r="Q151" s="166"/>
      <c r="R151" s="166"/>
      <c r="S151" s="166"/>
      <c r="T151" s="173"/>
      <c r="U151" s="166"/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6"/>
      <c r="AF151" s="166"/>
      <c r="AG151" s="166"/>
      <c r="AH151" s="166"/>
      <c r="AI151" s="166"/>
      <c r="AJ151" s="166"/>
      <c r="AK151" s="166"/>
      <c r="AL151" s="166"/>
      <c r="AM151" s="166"/>
      <c r="AN151" s="166"/>
      <c r="AO151" s="166"/>
      <c r="AP151" s="166"/>
      <c r="AQ151" s="166"/>
      <c r="AR151" s="166"/>
      <c r="AS151" s="166"/>
      <c r="AT151" s="168" t="s">
        <v>150</v>
      </c>
      <c r="AU151" s="168" t="s">
        <v>81</v>
      </c>
      <c r="AV151" s="166" t="s">
        <v>160</v>
      </c>
      <c r="AW151" s="166" t="s">
        <v>33</v>
      </c>
      <c r="AX151" s="166" t="s">
        <v>71</v>
      </c>
      <c r="AY151" s="168" t="s">
        <v>138</v>
      </c>
      <c r="AZ151" s="166"/>
      <c r="BA151" s="166"/>
      <c r="BB151" s="166"/>
      <c r="BC151" s="166"/>
      <c r="BD151" s="166"/>
      <c r="BE151" s="166"/>
      <c r="BF151" s="166"/>
      <c r="BG151" s="166"/>
      <c r="BH151" s="166"/>
      <c r="BI151" s="166"/>
      <c r="BJ151" s="166"/>
      <c r="BK151" s="166"/>
      <c r="BL151" s="166"/>
      <c r="BM151" s="166"/>
    </row>
    <row r="152" spans="1:65" s="150" customFormat="1">
      <c r="A152" s="143"/>
      <c r="B152" s="144"/>
      <c r="C152" s="143"/>
      <c r="D152" s="137" t="s">
        <v>150</v>
      </c>
      <c r="E152" s="145"/>
      <c r="F152" s="146" t="s">
        <v>819</v>
      </c>
      <c r="G152" s="143"/>
      <c r="H152" s="145"/>
      <c r="I152" s="147"/>
      <c r="J152" s="143"/>
      <c r="K152" s="143"/>
      <c r="L152" s="144"/>
      <c r="M152" s="148"/>
      <c r="N152" s="143"/>
      <c r="O152" s="143"/>
      <c r="P152" s="143"/>
      <c r="Q152" s="143"/>
      <c r="R152" s="143"/>
      <c r="S152" s="143"/>
      <c r="T152" s="149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5" t="s">
        <v>150</v>
      </c>
      <c r="AU152" s="145" t="s">
        <v>81</v>
      </c>
      <c r="AV152" s="143" t="s">
        <v>79</v>
      </c>
      <c r="AW152" s="143" t="s">
        <v>33</v>
      </c>
      <c r="AX152" s="143" t="s">
        <v>71</v>
      </c>
      <c r="AY152" s="145" t="s">
        <v>138</v>
      </c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</row>
    <row r="153" spans="1:65" s="166" customFormat="1">
      <c r="A153" s="150"/>
      <c r="B153" s="151"/>
      <c r="C153" s="150"/>
      <c r="D153" s="137" t="s">
        <v>150</v>
      </c>
      <c r="E153" s="152"/>
      <c r="F153" s="153" t="s">
        <v>820</v>
      </c>
      <c r="G153" s="150"/>
      <c r="H153" s="154">
        <v>3</v>
      </c>
      <c r="I153" s="155"/>
      <c r="J153" s="150"/>
      <c r="K153" s="150"/>
      <c r="L153" s="151"/>
      <c r="M153" s="156"/>
      <c r="N153" s="150"/>
      <c r="O153" s="150"/>
      <c r="P153" s="150"/>
      <c r="Q153" s="150"/>
      <c r="R153" s="150"/>
      <c r="S153" s="150"/>
      <c r="T153" s="157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2" t="s">
        <v>150</v>
      </c>
      <c r="AU153" s="152" t="s">
        <v>81</v>
      </c>
      <c r="AV153" s="150" t="s">
        <v>81</v>
      </c>
      <c r="AW153" s="150" t="s">
        <v>33</v>
      </c>
      <c r="AX153" s="150" t="s">
        <v>71</v>
      </c>
      <c r="AY153" s="152" t="s">
        <v>138</v>
      </c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</row>
    <row r="154" spans="1:65" s="158" customFormat="1">
      <c r="A154" s="166"/>
      <c r="B154" s="167"/>
      <c r="C154" s="166"/>
      <c r="D154" s="137" t="s">
        <v>150</v>
      </c>
      <c r="E154" s="168"/>
      <c r="F154" s="169" t="s">
        <v>186</v>
      </c>
      <c r="G154" s="166"/>
      <c r="H154" s="170">
        <v>3</v>
      </c>
      <c r="I154" s="171"/>
      <c r="J154" s="166"/>
      <c r="K154" s="166"/>
      <c r="L154" s="167"/>
      <c r="M154" s="172"/>
      <c r="N154" s="166"/>
      <c r="O154" s="166"/>
      <c r="P154" s="166"/>
      <c r="Q154" s="166"/>
      <c r="R154" s="166"/>
      <c r="S154" s="166"/>
      <c r="T154" s="173"/>
      <c r="U154" s="166"/>
      <c r="V154" s="166"/>
      <c r="W154" s="166"/>
      <c r="X154" s="166"/>
      <c r="Y154" s="166"/>
      <c r="Z154" s="166"/>
      <c r="AA154" s="166"/>
      <c r="AB154" s="166"/>
      <c r="AC154" s="166"/>
      <c r="AD154" s="166"/>
      <c r="AE154" s="166"/>
      <c r="AF154" s="166"/>
      <c r="AG154" s="166"/>
      <c r="AH154" s="166"/>
      <c r="AI154" s="166"/>
      <c r="AJ154" s="166"/>
      <c r="AK154" s="166"/>
      <c r="AL154" s="166"/>
      <c r="AM154" s="166"/>
      <c r="AN154" s="166"/>
      <c r="AO154" s="166"/>
      <c r="AP154" s="166"/>
      <c r="AQ154" s="166"/>
      <c r="AR154" s="166"/>
      <c r="AS154" s="166"/>
      <c r="AT154" s="168" t="s">
        <v>150</v>
      </c>
      <c r="AU154" s="168" t="s">
        <v>81</v>
      </c>
      <c r="AV154" s="166" t="s">
        <v>160</v>
      </c>
      <c r="AW154" s="166" t="s">
        <v>33</v>
      </c>
      <c r="AX154" s="166" t="s">
        <v>71</v>
      </c>
      <c r="AY154" s="168" t="s">
        <v>138</v>
      </c>
      <c r="AZ154" s="166"/>
      <c r="BA154" s="166"/>
      <c r="BB154" s="166"/>
      <c r="BC154" s="166"/>
      <c r="BD154" s="166"/>
      <c r="BE154" s="166"/>
      <c r="BF154" s="166"/>
      <c r="BG154" s="166"/>
      <c r="BH154" s="166"/>
      <c r="BI154" s="166"/>
      <c r="BJ154" s="166"/>
      <c r="BK154" s="166"/>
      <c r="BL154" s="166"/>
      <c r="BM154" s="166"/>
    </row>
    <row r="155" spans="1:65" s="19" customFormat="1">
      <c r="A155" s="158"/>
      <c r="B155" s="159"/>
      <c r="C155" s="158"/>
      <c r="D155" s="137" t="s">
        <v>150</v>
      </c>
      <c r="E155" s="160"/>
      <c r="F155" s="161" t="s">
        <v>154</v>
      </c>
      <c r="G155" s="158"/>
      <c r="H155" s="162">
        <v>74.302000000000007</v>
      </c>
      <c r="I155" s="163"/>
      <c r="J155" s="158"/>
      <c r="K155" s="158"/>
      <c r="L155" s="159"/>
      <c r="M155" s="164"/>
      <c r="N155" s="158"/>
      <c r="O155" s="158"/>
      <c r="P155" s="158"/>
      <c r="Q155" s="158"/>
      <c r="R155" s="158"/>
      <c r="S155" s="158"/>
      <c r="T155" s="165"/>
      <c r="U155" s="158"/>
      <c r="V155" s="158"/>
      <c r="W155" s="158"/>
      <c r="X155" s="158"/>
      <c r="Y155" s="158"/>
      <c r="Z155" s="158"/>
      <c r="AA155" s="158"/>
      <c r="AB155" s="158"/>
      <c r="AC155" s="158"/>
      <c r="AD155" s="158"/>
      <c r="AE155" s="158"/>
      <c r="AF155" s="158"/>
      <c r="AG155" s="158"/>
      <c r="AH155" s="158"/>
      <c r="AI155" s="158"/>
      <c r="AJ155" s="158"/>
      <c r="AK155" s="158"/>
      <c r="AL155" s="158"/>
      <c r="AM155" s="158"/>
      <c r="AN155" s="158"/>
      <c r="AO155" s="158"/>
      <c r="AP155" s="158"/>
      <c r="AQ155" s="158"/>
      <c r="AR155" s="158"/>
      <c r="AS155" s="158"/>
      <c r="AT155" s="160" t="s">
        <v>150</v>
      </c>
      <c r="AU155" s="160" t="s">
        <v>81</v>
      </c>
      <c r="AV155" s="158" t="s">
        <v>145</v>
      </c>
      <c r="AW155" s="158" t="s">
        <v>33</v>
      </c>
      <c r="AX155" s="158" t="s">
        <v>79</v>
      </c>
      <c r="AY155" s="160" t="s">
        <v>138</v>
      </c>
      <c r="AZ155" s="158"/>
      <c r="BA155" s="158"/>
      <c r="BB155" s="158"/>
      <c r="BC155" s="158"/>
      <c r="BD155" s="158"/>
      <c r="BE155" s="158"/>
      <c r="BF155" s="158"/>
      <c r="BG155" s="158"/>
      <c r="BH155" s="158"/>
      <c r="BI155" s="158"/>
      <c r="BJ155" s="158"/>
      <c r="BK155" s="158"/>
      <c r="BL155" s="158"/>
      <c r="BM155" s="158"/>
    </row>
    <row r="156" spans="1:65" s="19" customFormat="1" ht="21.75" customHeight="1">
      <c r="B156" s="123"/>
      <c r="C156" s="124" t="s">
        <v>169</v>
      </c>
      <c r="D156" s="124" t="s">
        <v>140</v>
      </c>
      <c r="E156" s="125" t="s">
        <v>821</v>
      </c>
      <c r="F156" s="126" t="s">
        <v>822</v>
      </c>
      <c r="G156" s="127" t="s">
        <v>143</v>
      </c>
      <c r="H156" s="128">
        <v>18.36</v>
      </c>
      <c r="I156" s="129"/>
      <c r="J156" s="130">
        <f>ROUND(I156*H156,2)</f>
        <v>0</v>
      </c>
      <c r="K156" s="126" t="s">
        <v>144</v>
      </c>
      <c r="L156" s="20"/>
      <c r="M156" s="131"/>
      <c r="N156" s="132" t="s">
        <v>42</v>
      </c>
      <c r="P156" s="133">
        <f>O156*H156</f>
        <v>0</v>
      </c>
      <c r="Q156" s="133">
        <v>0</v>
      </c>
      <c r="R156" s="133">
        <f>Q156*H156</f>
        <v>0</v>
      </c>
      <c r="S156" s="133">
        <v>0</v>
      </c>
      <c r="T156" s="134">
        <f>S156*H156</f>
        <v>0</v>
      </c>
      <c r="AR156" s="135" t="s">
        <v>145</v>
      </c>
      <c r="AT156" s="135" t="s">
        <v>140</v>
      </c>
      <c r="AU156" s="135" t="s">
        <v>81</v>
      </c>
      <c r="AY156" s="7" t="s">
        <v>138</v>
      </c>
      <c r="BE156" s="136">
        <f>IF(N156="základní",J156,0)</f>
        <v>0</v>
      </c>
      <c r="BF156" s="136">
        <f>IF(N156="snížená",J156,0)</f>
        <v>0</v>
      </c>
      <c r="BG156" s="136">
        <f>IF(N156="zákl. přenesená",J156,0)</f>
        <v>0</v>
      </c>
      <c r="BH156" s="136">
        <f>IF(N156="sníž. přenesená",J156,0)</f>
        <v>0</v>
      </c>
      <c r="BI156" s="136">
        <f>IF(N156="nulová",J156,0)</f>
        <v>0</v>
      </c>
      <c r="BJ156" s="7" t="s">
        <v>79</v>
      </c>
      <c r="BK156" s="136">
        <f>ROUND(I156*H156,2)</f>
        <v>0</v>
      </c>
      <c r="BL156" s="7" t="s">
        <v>145</v>
      </c>
      <c r="BM156" s="135" t="s">
        <v>200</v>
      </c>
    </row>
    <row r="157" spans="1:65" s="19" customFormat="1" ht="19.2">
      <c r="B157" s="20"/>
      <c r="D157" s="137" t="s">
        <v>146</v>
      </c>
      <c r="F157" s="138" t="s">
        <v>823</v>
      </c>
      <c r="I157" s="139"/>
      <c r="L157" s="20"/>
      <c r="M157" s="140"/>
      <c r="T157" s="41"/>
      <c r="AT157" s="7" t="s">
        <v>146</v>
      </c>
      <c r="AU157" s="7" t="s">
        <v>81</v>
      </c>
    </row>
    <row r="158" spans="1:65" s="143" customFormat="1">
      <c r="A158" s="19"/>
      <c r="B158" s="20"/>
      <c r="C158" s="19"/>
      <c r="D158" s="141" t="s">
        <v>148</v>
      </c>
      <c r="E158" s="19"/>
      <c r="F158" s="142" t="s">
        <v>824</v>
      </c>
      <c r="G158" s="19"/>
      <c r="H158" s="19"/>
      <c r="I158" s="139"/>
      <c r="J158" s="19"/>
      <c r="K158" s="19"/>
      <c r="L158" s="20"/>
      <c r="M158" s="140"/>
      <c r="N158" s="19"/>
      <c r="O158" s="19"/>
      <c r="P158" s="19"/>
      <c r="Q158" s="19"/>
      <c r="R158" s="19"/>
      <c r="S158" s="19"/>
      <c r="T158" s="41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7" t="s">
        <v>148</v>
      </c>
      <c r="AU158" s="7" t="s">
        <v>81</v>
      </c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</row>
    <row r="159" spans="1:65" s="143" customFormat="1">
      <c r="B159" s="144"/>
      <c r="D159" s="137" t="s">
        <v>150</v>
      </c>
      <c r="E159" s="145"/>
      <c r="F159" s="146" t="s">
        <v>773</v>
      </c>
      <c r="H159" s="145"/>
      <c r="I159" s="147"/>
      <c r="L159" s="144"/>
      <c r="M159" s="148"/>
      <c r="T159" s="149"/>
      <c r="AT159" s="145" t="s">
        <v>150</v>
      </c>
      <c r="AU159" s="145" t="s">
        <v>81</v>
      </c>
      <c r="AV159" s="143" t="s">
        <v>79</v>
      </c>
      <c r="AW159" s="143" t="s">
        <v>33</v>
      </c>
      <c r="AX159" s="143" t="s">
        <v>71</v>
      </c>
      <c r="AY159" s="145" t="s">
        <v>138</v>
      </c>
    </row>
    <row r="160" spans="1:65" s="150" customFormat="1">
      <c r="A160" s="143"/>
      <c r="B160" s="144"/>
      <c r="C160" s="143"/>
      <c r="D160" s="137" t="s">
        <v>150</v>
      </c>
      <c r="E160" s="145"/>
      <c r="F160" s="146" t="s">
        <v>825</v>
      </c>
      <c r="G160" s="143"/>
      <c r="H160" s="145"/>
      <c r="I160" s="147"/>
      <c r="J160" s="143"/>
      <c r="K160" s="143"/>
      <c r="L160" s="144"/>
      <c r="M160" s="148"/>
      <c r="N160" s="143"/>
      <c r="O160" s="143"/>
      <c r="P160" s="143"/>
      <c r="Q160" s="143"/>
      <c r="R160" s="143"/>
      <c r="S160" s="143"/>
      <c r="T160" s="149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5" t="s">
        <v>150</v>
      </c>
      <c r="AU160" s="145" t="s">
        <v>81</v>
      </c>
      <c r="AV160" s="143" t="s">
        <v>79</v>
      </c>
      <c r="AW160" s="143" t="s">
        <v>33</v>
      </c>
      <c r="AX160" s="143" t="s">
        <v>71</v>
      </c>
      <c r="AY160" s="145" t="s">
        <v>138</v>
      </c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</row>
    <row r="161" spans="1:65" s="158" customFormat="1">
      <c r="A161" s="150"/>
      <c r="B161" s="151"/>
      <c r="C161" s="150"/>
      <c r="D161" s="137" t="s">
        <v>150</v>
      </c>
      <c r="E161" s="152"/>
      <c r="F161" s="153" t="s">
        <v>826</v>
      </c>
      <c r="G161" s="150"/>
      <c r="H161" s="154">
        <v>18.36</v>
      </c>
      <c r="I161" s="155"/>
      <c r="J161" s="150"/>
      <c r="K161" s="150"/>
      <c r="L161" s="151"/>
      <c r="M161" s="156"/>
      <c r="N161" s="150"/>
      <c r="O161" s="150"/>
      <c r="P161" s="150"/>
      <c r="Q161" s="150"/>
      <c r="R161" s="150"/>
      <c r="S161" s="150"/>
      <c r="T161" s="157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2" t="s">
        <v>150</v>
      </c>
      <c r="AU161" s="152" t="s">
        <v>81</v>
      </c>
      <c r="AV161" s="150" t="s">
        <v>81</v>
      </c>
      <c r="AW161" s="150" t="s">
        <v>33</v>
      </c>
      <c r="AX161" s="150" t="s">
        <v>71</v>
      </c>
      <c r="AY161" s="152" t="s">
        <v>138</v>
      </c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</row>
    <row r="162" spans="1:65" s="19" customFormat="1">
      <c r="A162" s="158"/>
      <c r="B162" s="159"/>
      <c r="C162" s="158"/>
      <c r="D162" s="137" t="s">
        <v>150</v>
      </c>
      <c r="E162" s="160"/>
      <c r="F162" s="161" t="s">
        <v>154</v>
      </c>
      <c r="G162" s="158"/>
      <c r="H162" s="162">
        <v>18.36</v>
      </c>
      <c r="I162" s="163"/>
      <c r="J162" s="158"/>
      <c r="K162" s="158"/>
      <c r="L162" s="159"/>
      <c r="M162" s="164"/>
      <c r="N162" s="158"/>
      <c r="O162" s="158"/>
      <c r="P162" s="158"/>
      <c r="Q162" s="158"/>
      <c r="R162" s="158"/>
      <c r="S162" s="158"/>
      <c r="T162" s="165"/>
      <c r="U162" s="158"/>
      <c r="V162" s="158"/>
      <c r="W162" s="158"/>
      <c r="X162" s="158"/>
      <c r="Y162" s="158"/>
      <c r="Z162" s="158"/>
      <c r="AA162" s="158"/>
      <c r="AB162" s="158"/>
      <c r="AC162" s="158"/>
      <c r="AD162" s="158"/>
      <c r="AE162" s="158"/>
      <c r="AF162" s="158"/>
      <c r="AG162" s="158"/>
      <c r="AH162" s="158"/>
      <c r="AI162" s="158"/>
      <c r="AJ162" s="158"/>
      <c r="AK162" s="158"/>
      <c r="AL162" s="158"/>
      <c r="AM162" s="158"/>
      <c r="AN162" s="158"/>
      <c r="AO162" s="158"/>
      <c r="AP162" s="158"/>
      <c r="AQ162" s="158"/>
      <c r="AR162" s="158"/>
      <c r="AS162" s="158"/>
      <c r="AT162" s="160" t="s">
        <v>150</v>
      </c>
      <c r="AU162" s="160" t="s">
        <v>81</v>
      </c>
      <c r="AV162" s="158" t="s">
        <v>145</v>
      </c>
      <c r="AW162" s="158" t="s">
        <v>33</v>
      </c>
      <c r="AX162" s="158" t="s">
        <v>79</v>
      </c>
      <c r="AY162" s="160" t="s">
        <v>138</v>
      </c>
      <c r="AZ162" s="158"/>
      <c r="BA162" s="158"/>
      <c r="BB162" s="158"/>
      <c r="BC162" s="158"/>
      <c r="BD162" s="158"/>
      <c r="BE162" s="158"/>
      <c r="BF162" s="158"/>
      <c r="BG162" s="158"/>
      <c r="BH162" s="158"/>
      <c r="BI162" s="158"/>
      <c r="BJ162" s="158"/>
      <c r="BK162" s="158"/>
      <c r="BL162" s="158"/>
      <c r="BM162" s="158"/>
    </row>
    <row r="163" spans="1:65" s="19" customFormat="1" ht="16.5" customHeight="1">
      <c r="B163" s="123"/>
      <c r="C163" s="124" t="s">
        <v>195</v>
      </c>
      <c r="D163" s="124" t="s">
        <v>140</v>
      </c>
      <c r="E163" s="125" t="s">
        <v>827</v>
      </c>
      <c r="F163" s="126" t="s">
        <v>828</v>
      </c>
      <c r="G163" s="127" t="s">
        <v>225</v>
      </c>
      <c r="H163" s="128">
        <v>139.19999999999999</v>
      </c>
      <c r="I163" s="129"/>
      <c r="J163" s="130">
        <f>ROUND(I163*H163,2)</f>
        <v>0</v>
      </c>
      <c r="K163" s="126" t="s">
        <v>144</v>
      </c>
      <c r="L163" s="20"/>
      <c r="M163" s="131"/>
      <c r="N163" s="132" t="s">
        <v>42</v>
      </c>
      <c r="P163" s="133">
        <f>O163*H163</f>
        <v>0</v>
      </c>
      <c r="Q163" s="133">
        <v>8.3850999999999999E-4</v>
      </c>
      <c r="R163" s="133">
        <f>Q163*H163</f>
        <v>0.11672059199999998</v>
      </c>
      <c r="S163" s="133">
        <v>0</v>
      </c>
      <c r="T163" s="134">
        <f>S163*H163</f>
        <v>0</v>
      </c>
      <c r="AR163" s="135" t="s">
        <v>145</v>
      </c>
      <c r="AT163" s="135" t="s">
        <v>140</v>
      </c>
      <c r="AU163" s="135" t="s">
        <v>81</v>
      </c>
      <c r="AY163" s="7" t="s">
        <v>138</v>
      </c>
      <c r="BE163" s="136">
        <f>IF(N163="základní",J163,0)</f>
        <v>0</v>
      </c>
      <c r="BF163" s="136">
        <f>IF(N163="snížená",J163,0)</f>
        <v>0</v>
      </c>
      <c r="BG163" s="136">
        <f>IF(N163="zákl. přenesená",J163,0)</f>
        <v>0</v>
      </c>
      <c r="BH163" s="136">
        <f>IF(N163="sníž. přenesená",J163,0)</f>
        <v>0</v>
      </c>
      <c r="BI163" s="136">
        <f>IF(N163="nulová",J163,0)</f>
        <v>0</v>
      </c>
      <c r="BJ163" s="7" t="s">
        <v>79</v>
      </c>
      <c r="BK163" s="136">
        <f>ROUND(I163*H163,2)</f>
        <v>0</v>
      </c>
      <c r="BL163" s="7" t="s">
        <v>145</v>
      </c>
      <c r="BM163" s="135" t="s">
        <v>208</v>
      </c>
    </row>
    <row r="164" spans="1:65" s="19" customFormat="1">
      <c r="B164" s="20"/>
      <c r="D164" s="137" t="s">
        <v>146</v>
      </c>
      <c r="F164" s="138" t="s">
        <v>829</v>
      </c>
      <c r="I164" s="139"/>
      <c r="L164" s="20"/>
      <c r="M164" s="140"/>
      <c r="T164" s="41"/>
      <c r="AT164" s="7" t="s">
        <v>146</v>
      </c>
      <c r="AU164" s="7" t="s">
        <v>81</v>
      </c>
    </row>
    <row r="165" spans="1:65" s="143" customFormat="1">
      <c r="A165" s="19"/>
      <c r="B165" s="20"/>
      <c r="C165" s="19"/>
      <c r="D165" s="141" t="s">
        <v>148</v>
      </c>
      <c r="E165" s="19"/>
      <c r="F165" s="142" t="s">
        <v>830</v>
      </c>
      <c r="G165" s="19"/>
      <c r="H165" s="19"/>
      <c r="I165" s="139"/>
      <c r="J165" s="19"/>
      <c r="K165" s="19"/>
      <c r="L165" s="20"/>
      <c r="M165" s="140"/>
      <c r="N165" s="19"/>
      <c r="O165" s="19"/>
      <c r="P165" s="19"/>
      <c r="Q165" s="19"/>
      <c r="R165" s="19"/>
      <c r="S165" s="19"/>
      <c r="T165" s="41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7" t="s">
        <v>148</v>
      </c>
      <c r="AU165" s="7" t="s">
        <v>81</v>
      </c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</row>
    <row r="166" spans="1:65" s="143" customFormat="1">
      <c r="B166" s="144"/>
      <c r="D166" s="137" t="s">
        <v>150</v>
      </c>
      <c r="E166" s="145"/>
      <c r="F166" s="146" t="s">
        <v>795</v>
      </c>
      <c r="H166" s="145"/>
      <c r="I166" s="147"/>
      <c r="L166" s="144"/>
      <c r="M166" s="148"/>
      <c r="T166" s="149"/>
      <c r="AT166" s="145" t="s">
        <v>150</v>
      </c>
      <c r="AU166" s="145" t="s">
        <v>81</v>
      </c>
      <c r="AV166" s="143" t="s">
        <v>79</v>
      </c>
      <c r="AW166" s="143" t="s">
        <v>33</v>
      </c>
      <c r="AX166" s="143" t="s">
        <v>71</v>
      </c>
      <c r="AY166" s="145" t="s">
        <v>138</v>
      </c>
    </row>
    <row r="167" spans="1:65" s="143" customFormat="1">
      <c r="B167" s="144"/>
      <c r="D167" s="137" t="s">
        <v>150</v>
      </c>
      <c r="E167" s="145"/>
      <c r="F167" s="146" t="s">
        <v>802</v>
      </c>
      <c r="H167" s="145"/>
      <c r="I167" s="147"/>
      <c r="L167" s="144"/>
      <c r="M167" s="148"/>
      <c r="T167" s="149"/>
      <c r="AT167" s="145" t="s">
        <v>150</v>
      </c>
      <c r="AU167" s="145" t="s">
        <v>81</v>
      </c>
      <c r="AV167" s="143" t="s">
        <v>79</v>
      </c>
      <c r="AW167" s="143" t="s">
        <v>33</v>
      </c>
      <c r="AX167" s="143" t="s">
        <v>71</v>
      </c>
      <c r="AY167" s="145" t="s">
        <v>138</v>
      </c>
    </row>
    <row r="168" spans="1:65" s="150" customFormat="1">
      <c r="A168" s="143"/>
      <c r="B168" s="144"/>
      <c r="C168" s="143"/>
      <c r="D168" s="137" t="s">
        <v>150</v>
      </c>
      <c r="E168" s="145"/>
      <c r="F168" s="146" t="s">
        <v>831</v>
      </c>
      <c r="G168" s="143"/>
      <c r="H168" s="145"/>
      <c r="I168" s="147"/>
      <c r="J168" s="143"/>
      <c r="K168" s="143"/>
      <c r="L168" s="144"/>
      <c r="M168" s="148"/>
      <c r="N168" s="143"/>
      <c r="O168" s="143"/>
      <c r="P168" s="143"/>
      <c r="Q168" s="143"/>
      <c r="R168" s="143"/>
      <c r="S168" s="143"/>
      <c r="T168" s="149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5" t="s">
        <v>150</v>
      </c>
      <c r="AU168" s="145" t="s">
        <v>81</v>
      </c>
      <c r="AV168" s="143" t="s">
        <v>79</v>
      </c>
      <c r="AW168" s="143" t="s">
        <v>33</v>
      </c>
      <c r="AX168" s="143" t="s">
        <v>71</v>
      </c>
      <c r="AY168" s="145" t="s">
        <v>138</v>
      </c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</row>
    <row r="169" spans="1:65" s="166" customFormat="1">
      <c r="A169" s="150"/>
      <c r="B169" s="151"/>
      <c r="C169" s="150"/>
      <c r="D169" s="137" t="s">
        <v>150</v>
      </c>
      <c r="E169" s="152"/>
      <c r="F169" s="153" t="s">
        <v>832</v>
      </c>
      <c r="G169" s="150"/>
      <c r="H169" s="154">
        <v>46.2</v>
      </c>
      <c r="I169" s="155"/>
      <c r="J169" s="150"/>
      <c r="K169" s="150"/>
      <c r="L169" s="151"/>
      <c r="M169" s="156"/>
      <c r="N169" s="150"/>
      <c r="O169" s="150"/>
      <c r="P169" s="150"/>
      <c r="Q169" s="150"/>
      <c r="R169" s="150"/>
      <c r="S169" s="150"/>
      <c r="T169" s="157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2" t="s">
        <v>150</v>
      </c>
      <c r="AU169" s="152" t="s">
        <v>81</v>
      </c>
      <c r="AV169" s="150" t="s">
        <v>81</v>
      </c>
      <c r="AW169" s="150" t="s">
        <v>33</v>
      </c>
      <c r="AX169" s="150" t="s">
        <v>71</v>
      </c>
      <c r="AY169" s="152" t="s">
        <v>138</v>
      </c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</row>
    <row r="170" spans="1:65" s="143" customFormat="1">
      <c r="A170" s="166"/>
      <c r="B170" s="167"/>
      <c r="C170" s="166"/>
      <c r="D170" s="137" t="s">
        <v>150</v>
      </c>
      <c r="E170" s="168"/>
      <c r="F170" s="169" t="s">
        <v>186</v>
      </c>
      <c r="G170" s="166"/>
      <c r="H170" s="170">
        <v>46.2</v>
      </c>
      <c r="I170" s="171"/>
      <c r="J170" s="166"/>
      <c r="K170" s="166"/>
      <c r="L170" s="167"/>
      <c r="M170" s="172"/>
      <c r="N170" s="166"/>
      <c r="O170" s="166"/>
      <c r="P170" s="166"/>
      <c r="Q170" s="166"/>
      <c r="R170" s="166"/>
      <c r="S170" s="166"/>
      <c r="T170" s="173"/>
      <c r="U170" s="166"/>
      <c r="V170" s="166"/>
      <c r="W170" s="166"/>
      <c r="X170" s="166"/>
      <c r="Y170" s="166"/>
      <c r="Z170" s="166"/>
      <c r="AA170" s="166"/>
      <c r="AB170" s="166"/>
      <c r="AC170" s="166"/>
      <c r="AD170" s="166"/>
      <c r="AE170" s="166"/>
      <c r="AF170" s="166"/>
      <c r="AG170" s="166"/>
      <c r="AH170" s="166"/>
      <c r="AI170" s="166"/>
      <c r="AJ170" s="166"/>
      <c r="AK170" s="166"/>
      <c r="AL170" s="166"/>
      <c r="AM170" s="166"/>
      <c r="AN170" s="166"/>
      <c r="AO170" s="166"/>
      <c r="AP170" s="166"/>
      <c r="AQ170" s="166"/>
      <c r="AR170" s="166"/>
      <c r="AS170" s="166"/>
      <c r="AT170" s="168" t="s">
        <v>150</v>
      </c>
      <c r="AU170" s="168" t="s">
        <v>81</v>
      </c>
      <c r="AV170" s="166" t="s">
        <v>160</v>
      </c>
      <c r="AW170" s="166" t="s">
        <v>33</v>
      </c>
      <c r="AX170" s="166" t="s">
        <v>71</v>
      </c>
      <c r="AY170" s="168" t="s">
        <v>138</v>
      </c>
      <c r="AZ170" s="166"/>
      <c r="BA170" s="166"/>
      <c r="BB170" s="166"/>
      <c r="BC170" s="166"/>
      <c r="BD170" s="166"/>
      <c r="BE170" s="166"/>
      <c r="BF170" s="166"/>
      <c r="BG170" s="166"/>
      <c r="BH170" s="166"/>
      <c r="BI170" s="166"/>
      <c r="BJ170" s="166"/>
      <c r="BK170" s="166"/>
      <c r="BL170" s="166"/>
      <c r="BM170" s="166"/>
    </row>
    <row r="171" spans="1:65" s="150" customFormat="1">
      <c r="A171" s="143"/>
      <c r="B171" s="144"/>
      <c r="C171" s="143"/>
      <c r="D171" s="137" t="s">
        <v>150</v>
      </c>
      <c r="E171" s="145"/>
      <c r="F171" s="146" t="s">
        <v>809</v>
      </c>
      <c r="G171" s="143"/>
      <c r="H171" s="145"/>
      <c r="I171" s="147"/>
      <c r="J171" s="143"/>
      <c r="K171" s="143"/>
      <c r="L171" s="144"/>
      <c r="M171" s="148"/>
      <c r="N171" s="143"/>
      <c r="O171" s="143"/>
      <c r="P171" s="143"/>
      <c r="Q171" s="143"/>
      <c r="R171" s="143"/>
      <c r="S171" s="143"/>
      <c r="T171" s="149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5" t="s">
        <v>150</v>
      </c>
      <c r="AU171" s="145" t="s">
        <v>81</v>
      </c>
      <c r="AV171" s="143" t="s">
        <v>79</v>
      </c>
      <c r="AW171" s="143" t="s">
        <v>33</v>
      </c>
      <c r="AX171" s="143" t="s">
        <v>71</v>
      </c>
      <c r="AY171" s="145" t="s">
        <v>138</v>
      </c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</row>
    <row r="172" spans="1:65" s="166" customFormat="1">
      <c r="A172" s="150"/>
      <c r="B172" s="151"/>
      <c r="C172" s="150"/>
      <c r="D172" s="137" t="s">
        <v>150</v>
      </c>
      <c r="E172" s="152"/>
      <c r="F172" s="153" t="s">
        <v>833</v>
      </c>
      <c r="G172" s="150"/>
      <c r="H172" s="154">
        <v>39</v>
      </c>
      <c r="I172" s="155"/>
      <c r="J172" s="150"/>
      <c r="K172" s="150"/>
      <c r="L172" s="151"/>
      <c r="M172" s="156"/>
      <c r="N172" s="150"/>
      <c r="O172" s="150"/>
      <c r="P172" s="150"/>
      <c r="Q172" s="150"/>
      <c r="R172" s="150"/>
      <c r="S172" s="150"/>
      <c r="T172" s="157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2" t="s">
        <v>150</v>
      </c>
      <c r="AU172" s="152" t="s">
        <v>81</v>
      </c>
      <c r="AV172" s="150" t="s">
        <v>81</v>
      </c>
      <c r="AW172" s="150" t="s">
        <v>33</v>
      </c>
      <c r="AX172" s="150" t="s">
        <v>71</v>
      </c>
      <c r="AY172" s="152" t="s">
        <v>138</v>
      </c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</row>
    <row r="173" spans="1:65" s="143" customFormat="1">
      <c r="A173" s="166"/>
      <c r="B173" s="167"/>
      <c r="C173" s="166"/>
      <c r="D173" s="137" t="s">
        <v>150</v>
      </c>
      <c r="E173" s="168"/>
      <c r="F173" s="169" t="s">
        <v>186</v>
      </c>
      <c r="G173" s="166"/>
      <c r="H173" s="170">
        <v>39</v>
      </c>
      <c r="I173" s="171"/>
      <c r="J173" s="166"/>
      <c r="K173" s="166"/>
      <c r="L173" s="167"/>
      <c r="M173" s="172"/>
      <c r="N173" s="166"/>
      <c r="O173" s="166"/>
      <c r="P173" s="166"/>
      <c r="Q173" s="166"/>
      <c r="R173" s="166"/>
      <c r="S173" s="166"/>
      <c r="T173" s="173"/>
      <c r="U173" s="166"/>
      <c r="V173" s="166"/>
      <c r="W173" s="166"/>
      <c r="X173" s="166"/>
      <c r="Y173" s="166"/>
      <c r="Z173" s="166"/>
      <c r="AA173" s="166"/>
      <c r="AB173" s="166"/>
      <c r="AC173" s="166"/>
      <c r="AD173" s="166"/>
      <c r="AE173" s="166"/>
      <c r="AF173" s="166"/>
      <c r="AG173" s="166"/>
      <c r="AH173" s="166"/>
      <c r="AI173" s="166"/>
      <c r="AJ173" s="166"/>
      <c r="AK173" s="166"/>
      <c r="AL173" s="166"/>
      <c r="AM173" s="166"/>
      <c r="AN173" s="166"/>
      <c r="AO173" s="166"/>
      <c r="AP173" s="166"/>
      <c r="AQ173" s="166"/>
      <c r="AR173" s="166"/>
      <c r="AS173" s="166"/>
      <c r="AT173" s="168" t="s">
        <v>150</v>
      </c>
      <c r="AU173" s="168" t="s">
        <v>81</v>
      </c>
      <c r="AV173" s="166" t="s">
        <v>160</v>
      </c>
      <c r="AW173" s="166" t="s">
        <v>33</v>
      </c>
      <c r="AX173" s="166" t="s">
        <v>71</v>
      </c>
      <c r="AY173" s="168" t="s">
        <v>138</v>
      </c>
      <c r="AZ173" s="166"/>
      <c r="BA173" s="166"/>
      <c r="BB173" s="166"/>
      <c r="BC173" s="166"/>
      <c r="BD173" s="166"/>
      <c r="BE173" s="166"/>
      <c r="BF173" s="166"/>
      <c r="BG173" s="166"/>
      <c r="BH173" s="166"/>
      <c r="BI173" s="166"/>
      <c r="BJ173" s="166"/>
      <c r="BK173" s="166"/>
      <c r="BL173" s="166"/>
      <c r="BM173" s="166"/>
    </row>
    <row r="174" spans="1:65" s="150" customFormat="1">
      <c r="A174" s="143"/>
      <c r="B174" s="144"/>
      <c r="C174" s="143"/>
      <c r="D174" s="137" t="s">
        <v>150</v>
      </c>
      <c r="E174" s="145"/>
      <c r="F174" s="146" t="s">
        <v>816</v>
      </c>
      <c r="G174" s="143"/>
      <c r="H174" s="145"/>
      <c r="I174" s="147"/>
      <c r="J174" s="143"/>
      <c r="K174" s="143"/>
      <c r="L174" s="144"/>
      <c r="M174" s="148"/>
      <c r="N174" s="143"/>
      <c r="O174" s="143"/>
      <c r="P174" s="143"/>
      <c r="Q174" s="143"/>
      <c r="R174" s="143"/>
      <c r="S174" s="143"/>
      <c r="T174" s="149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5" t="s">
        <v>150</v>
      </c>
      <c r="AU174" s="145" t="s">
        <v>81</v>
      </c>
      <c r="AV174" s="143" t="s">
        <v>79</v>
      </c>
      <c r="AW174" s="143" t="s">
        <v>33</v>
      </c>
      <c r="AX174" s="143" t="s">
        <v>71</v>
      </c>
      <c r="AY174" s="145" t="s">
        <v>138</v>
      </c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</row>
    <row r="175" spans="1:65" s="150" customFormat="1">
      <c r="B175" s="151"/>
      <c r="D175" s="137" t="s">
        <v>150</v>
      </c>
      <c r="E175" s="152"/>
      <c r="F175" s="153" t="s">
        <v>834</v>
      </c>
      <c r="H175" s="154">
        <v>21.6</v>
      </c>
      <c r="I175" s="155"/>
      <c r="L175" s="151"/>
      <c r="M175" s="156"/>
      <c r="T175" s="157"/>
      <c r="AT175" s="152" t="s">
        <v>150</v>
      </c>
      <c r="AU175" s="152" t="s">
        <v>81</v>
      </c>
      <c r="AV175" s="150" t="s">
        <v>81</v>
      </c>
      <c r="AW175" s="150" t="s">
        <v>33</v>
      </c>
      <c r="AX175" s="150" t="s">
        <v>71</v>
      </c>
      <c r="AY175" s="152" t="s">
        <v>138</v>
      </c>
    </row>
    <row r="176" spans="1:65" s="166" customFormat="1">
      <c r="A176" s="150"/>
      <c r="B176" s="151"/>
      <c r="C176" s="150"/>
      <c r="D176" s="137" t="s">
        <v>150</v>
      </c>
      <c r="E176" s="152"/>
      <c r="F176" s="153" t="s">
        <v>835</v>
      </c>
      <c r="G176" s="150"/>
      <c r="H176" s="154">
        <v>32.4</v>
      </c>
      <c r="I176" s="155"/>
      <c r="J176" s="150"/>
      <c r="K176" s="150"/>
      <c r="L176" s="151"/>
      <c r="M176" s="156"/>
      <c r="N176" s="150"/>
      <c r="O176" s="150"/>
      <c r="P176" s="150"/>
      <c r="Q176" s="150"/>
      <c r="R176" s="150"/>
      <c r="S176" s="150"/>
      <c r="T176" s="157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2" t="s">
        <v>150</v>
      </c>
      <c r="AU176" s="152" t="s">
        <v>81</v>
      </c>
      <c r="AV176" s="150" t="s">
        <v>81</v>
      </c>
      <c r="AW176" s="150" t="s">
        <v>33</v>
      </c>
      <c r="AX176" s="150" t="s">
        <v>71</v>
      </c>
      <c r="AY176" s="152" t="s">
        <v>138</v>
      </c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</row>
    <row r="177" spans="1:65" s="158" customFormat="1">
      <c r="A177" s="166"/>
      <c r="B177" s="167"/>
      <c r="C177" s="166"/>
      <c r="D177" s="137" t="s">
        <v>150</v>
      </c>
      <c r="E177" s="168"/>
      <c r="F177" s="169" t="s">
        <v>186</v>
      </c>
      <c r="G177" s="166"/>
      <c r="H177" s="170">
        <v>54</v>
      </c>
      <c r="I177" s="171"/>
      <c r="J177" s="166"/>
      <c r="K177" s="166"/>
      <c r="L177" s="167"/>
      <c r="M177" s="172"/>
      <c r="N177" s="166"/>
      <c r="O177" s="166"/>
      <c r="P177" s="166"/>
      <c r="Q177" s="166"/>
      <c r="R177" s="166"/>
      <c r="S177" s="166"/>
      <c r="T177" s="173"/>
      <c r="U177" s="166"/>
      <c r="V177" s="166"/>
      <c r="W177" s="166"/>
      <c r="X177" s="166"/>
      <c r="Y177" s="166"/>
      <c r="Z177" s="166"/>
      <c r="AA177" s="166"/>
      <c r="AB177" s="166"/>
      <c r="AC177" s="166"/>
      <c r="AD177" s="166"/>
      <c r="AE177" s="166"/>
      <c r="AF177" s="166"/>
      <c r="AG177" s="166"/>
      <c r="AH177" s="166"/>
      <c r="AI177" s="166"/>
      <c r="AJ177" s="166"/>
      <c r="AK177" s="166"/>
      <c r="AL177" s="166"/>
      <c r="AM177" s="166"/>
      <c r="AN177" s="166"/>
      <c r="AO177" s="166"/>
      <c r="AP177" s="166"/>
      <c r="AQ177" s="166"/>
      <c r="AR177" s="166"/>
      <c r="AS177" s="166"/>
      <c r="AT177" s="168" t="s">
        <v>150</v>
      </c>
      <c r="AU177" s="168" t="s">
        <v>81</v>
      </c>
      <c r="AV177" s="166" t="s">
        <v>160</v>
      </c>
      <c r="AW177" s="166" t="s">
        <v>33</v>
      </c>
      <c r="AX177" s="166" t="s">
        <v>71</v>
      </c>
      <c r="AY177" s="168" t="s">
        <v>138</v>
      </c>
      <c r="AZ177" s="166"/>
      <c r="BA177" s="166"/>
      <c r="BB177" s="166"/>
      <c r="BC177" s="166"/>
      <c r="BD177" s="166"/>
      <c r="BE177" s="166"/>
      <c r="BF177" s="166"/>
      <c r="BG177" s="166"/>
      <c r="BH177" s="166"/>
      <c r="BI177" s="166"/>
      <c r="BJ177" s="166"/>
      <c r="BK177" s="166"/>
      <c r="BL177" s="166"/>
      <c r="BM177" s="166"/>
    </row>
    <row r="178" spans="1:65" s="19" customFormat="1">
      <c r="A178" s="158"/>
      <c r="B178" s="159"/>
      <c r="C178" s="158"/>
      <c r="D178" s="137" t="s">
        <v>150</v>
      </c>
      <c r="E178" s="160"/>
      <c r="F178" s="161" t="s">
        <v>154</v>
      </c>
      <c r="G178" s="158"/>
      <c r="H178" s="162">
        <v>139.19999999999999</v>
      </c>
      <c r="I178" s="163"/>
      <c r="J178" s="158"/>
      <c r="K178" s="158"/>
      <c r="L178" s="159"/>
      <c r="M178" s="164"/>
      <c r="N178" s="158"/>
      <c r="O178" s="158"/>
      <c r="P178" s="158"/>
      <c r="Q178" s="158"/>
      <c r="R178" s="158"/>
      <c r="S178" s="158"/>
      <c r="T178" s="165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  <c r="AS178" s="158"/>
      <c r="AT178" s="160" t="s">
        <v>150</v>
      </c>
      <c r="AU178" s="160" t="s">
        <v>81</v>
      </c>
      <c r="AV178" s="158" t="s">
        <v>145</v>
      </c>
      <c r="AW178" s="158" t="s">
        <v>33</v>
      </c>
      <c r="AX178" s="158" t="s">
        <v>79</v>
      </c>
      <c r="AY178" s="160" t="s">
        <v>138</v>
      </c>
      <c r="AZ178" s="158"/>
      <c r="BA178" s="158"/>
      <c r="BB178" s="158"/>
      <c r="BC178" s="158"/>
      <c r="BD178" s="158"/>
      <c r="BE178" s="158"/>
      <c r="BF178" s="158"/>
      <c r="BG178" s="158"/>
      <c r="BH178" s="158"/>
      <c r="BI178" s="158"/>
      <c r="BJ178" s="158"/>
      <c r="BK178" s="158"/>
      <c r="BL178" s="158"/>
      <c r="BM178" s="158"/>
    </row>
    <row r="179" spans="1:65" s="19" customFormat="1" ht="16.5" customHeight="1">
      <c r="B179" s="123"/>
      <c r="C179" s="124" t="s">
        <v>177</v>
      </c>
      <c r="D179" s="124" t="s">
        <v>140</v>
      </c>
      <c r="E179" s="125" t="s">
        <v>836</v>
      </c>
      <c r="F179" s="126" t="s">
        <v>837</v>
      </c>
      <c r="G179" s="127" t="s">
        <v>225</v>
      </c>
      <c r="H179" s="128">
        <v>55.35</v>
      </c>
      <c r="I179" s="129"/>
      <c r="J179" s="130">
        <f>ROUND(I179*H179,2)</f>
        <v>0</v>
      </c>
      <c r="K179" s="126" t="s">
        <v>144</v>
      </c>
      <c r="L179" s="20"/>
      <c r="M179" s="131"/>
      <c r="N179" s="132" t="s">
        <v>42</v>
      </c>
      <c r="P179" s="133">
        <f>O179*H179</f>
        <v>0</v>
      </c>
      <c r="Q179" s="133">
        <v>8.5132000000000003E-4</v>
      </c>
      <c r="R179" s="133">
        <f>Q179*H179</f>
        <v>4.7120562000000005E-2</v>
      </c>
      <c r="S179" s="133">
        <v>0</v>
      </c>
      <c r="T179" s="134">
        <f>S179*H179</f>
        <v>0</v>
      </c>
      <c r="AR179" s="135" t="s">
        <v>145</v>
      </c>
      <c r="AT179" s="135" t="s">
        <v>140</v>
      </c>
      <c r="AU179" s="135" t="s">
        <v>81</v>
      </c>
      <c r="AY179" s="7" t="s">
        <v>138</v>
      </c>
      <c r="BE179" s="136">
        <f>IF(N179="základní",J179,0)</f>
        <v>0</v>
      </c>
      <c r="BF179" s="136">
        <f>IF(N179="snížená",J179,0)</f>
        <v>0</v>
      </c>
      <c r="BG179" s="136">
        <f>IF(N179="zákl. přenesená",J179,0)</f>
        <v>0</v>
      </c>
      <c r="BH179" s="136">
        <f>IF(N179="sníž. přenesená",J179,0)</f>
        <v>0</v>
      </c>
      <c r="BI179" s="136">
        <f>IF(N179="nulová",J179,0)</f>
        <v>0</v>
      </c>
      <c r="BJ179" s="7" t="s">
        <v>79</v>
      </c>
      <c r="BK179" s="136">
        <f>ROUND(I179*H179,2)</f>
        <v>0</v>
      </c>
      <c r="BL179" s="7" t="s">
        <v>145</v>
      </c>
      <c r="BM179" s="135" t="s">
        <v>216</v>
      </c>
    </row>
    <row r="180" spans="1:65" s="19" customFormat="1">
      <c r="B180" s="20"/>
      <c r="D180" s="137" t="s">
        <v>146</v>
      </c>
      <c r="F180" s="138" t="s">
        <v>838</v>
      </c>
      <c r="I180" s="139"/>
      <c r="L180" s="20"/>
      <c r="M180" s="140"/>
      <c r="T180" s="41"/>
      <c r="AT180" s="7" t="s">
        <v>146</v>
      </c>
      <c r="AU180" s="7" t="s">
        <v>81</v>
      </c>
    </row>
    <row r="181" spans="1:65" s="143" customFormat="1">
      <c r="A181" s="19"/>
      <c r="B181" s="20"/>
      <c r="C181" s="19"/>
      <c r="D181" s="141" t="s">
        <v>148</v>
      </c>
      <c r="E181" s="19"/>
      <c r="F181" s="142" t="s">
        <v>839</v>
      </c>
      <c r="G181" s="19"/>
      <c r="H181" s="19"/>
      <c r="I181" s="139"/>
      <c r="J181" s="19"/>
      <c r="K181" s="19"/>
      <c r="L181" s="20"/>
      <c r="M181" s="140"/>
      <c r="N181" s="19"/>
      <c r="O181" s="19"/>
      <c r="P181" s="19"/>
      <c r="Q181" s="19"/>
      <c r="R181" s="19"/>
      <c r="S181" s="19"/>
      <c r="T181" s="41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7" t="s">
        <v>148</v>
      </c>
      <c r="AU181" s="7" t="s">
        <v>81</v>
      </c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</row>
    <row r="182" spans="1:65" s="143" customFormat="1">
      <c r="B182" s="144"/>
      <c r="D182" s="137" t="s">
        <v>150</v>
      </c>
      <c r="E182" s="145"/>
      <c r="F182" s="146" t="s">
        <v>773</v>
      </c>
      <c r="H182" s="145"/>
      <c r="I182" s="147"/>
      <c r="L182" s="144"/>
      <c r="M182" s="148"/>
      <c r="T182" s="149"/>
      <c r="AT182" s="145" t="s">
        <v>150</v>
      </c>
      <c r="AU182" s="145" t="s">
        <v>81</v>
      </c>
      <c r="AV182" s="143" t="s">
        <v>79</v>
      </c>
      <c r="AW182" s="143" t="s">
        <v>33</v>
      </c>
      <c r="AX182" s="143" t="s">
        <v>71</v>
      </c>
      <c r="AY182" s="145" t="s">
        <v>138</v>
      </c>
    </row>
    <row r="183" spans="1:65" s="150" customFormat="1">
      <c r="A183" s="143"/>
      <c r="B183" s="144"/>
      <c r="C183" s="143"/>
      <c r="D183" s="137" t="s">
        <v>150</v>
      </c>
      <c r="E183" s="145"/>
      <c r="F183" s="146" t="s">
        <v>825</v>
      </c>
      <c r="G183" s="143"/>
      <c r="H183" s="145"/>
      <c r="I183" s="147"/>
      <c r="J183" s="143"/>
      <c r="K183" s="143"/>
      <c r="L183" s="144"/>
      <c r="M183" s="148"/>
      <c r="N183" s="143"/>
      <c r="O183" s="143"/>
      <c r="P183" s="143"/>
      <c r="Q183" s="143"/>
      <c r="R183" s="143"/>
      <c r="S183" s="143"/>
      <c r="T183" s="149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5" t="s">
        <v>150</v>
      </c>
      <c r="AU183" s="145" t="s">
        <v>81</v>
      </c>
      <c r="AV183" s="143" t="s">
        <v>79</v>
      </c>
      <c r="AW183" s="143" t="s">
        <v>33</v>
      </c>
      <c r="AX183" s="143" t="s">
        <v>71</v>
      </c>
      <c r="AY183" s="145" t="s">
        <v>138</v>
      </c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</row>
    <row r="184" spans="1:65" s="166" customFormat="1">
      <c r="A184" s="150"/>
      <c r="B184" s="151"/>
      <c r="C184" s="150"/>
      <c r="D184" s="137" t="s">
        <v>150</v>
      </c>
      <c r="E184" s="152"/>
      <c r="F184" s="153" t="s">
        <v>840</v>
      </c>
      <c r="G184" s="150"/>
      <c r="H184" s="154">
        <v>36.72</v>
      </c>
      <c r="I184" s="155"/>
      <c r="J184" s="150"/>
      <c r="K184" s="150"/>
      <c r="L184" s="151"/>
      <c r="M184" s="156"/>
      <c r="N184" s="150"/>
      <c r="O184" s="150"/>
      <c r="P184" s="150"/>
      <c r="Q184" s="150"/>
      <c r="R184" s="150"/>
      <c r="S184" s="150"/>
      <c r="T184" s="157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2" t="s">
        <v>150</v>
      </c>
      <c r="AU184" s="152" t="s">
        <v>81</v>
      </c>
      <c r="AV184" s="150" t="s">
        <v>81</v>
      </c>
      <c r="AW184" s="150" t="s">
        <v>33</v>
      </c>
      <c r="AX184" s="150" t="s">
        <v>71</v>
      </c>
      <c r="AY184" s="152" t="s">
        <v>138</v>
      </c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</row>
    <row r="185" spans="1:65" s="143" customFormat="1">
      <c r="A185" s="166"/>
      <c r="B185" s="167"/>
      <c r="C185" s="166"/>
      <c r="D185" s="137" t="s">
        <v>150</v>
      </c>
      <c r="E185" s="168"/>
      <c r="F185" s="169" t="s">
        <v>186</v>
      </c>
      <c r="G185" s="166"/>
      <c r="H185" s="170">
        <v>36.72</v>
      </c>
      <c r="I185" s="171"/>
      <c r="J185" s="166"/>
      <c r="K185" s="166"/>
      <c r="L185" s="167"/>
      <c r="M185" s="172"/>
      <c r="N185" s="166"/>
      <c r="O185" s="166"/>
      <c r="P185" s="166"/>
      <c r="Q185" s="166"/>
      <c r="R185" s="166"/>
      <c r="S185" s="166"/>
      <c r="T185" s="173"/>
      <c r="U185" s="166"/>
      <c r="V185" s="166"/>
      <c r="W185" s="166"/>
      <c r="X185" s="166"/>
      <c r="Y185" s="166"/>
      <c r="Z185" s="166"/>
      <c r="AA185" s="166"/>
      <c r="AB185" s="166"/>
      <c r="AC185" s="166"/>
      <c r="AD185" s="166"/>
      <c r="AE185" s="166"/>
      <c r="AF185" s="166"/>
      <c r="AG185" s="166"/>
      <c r="AH185" s="166"/>
      <c r="AI185" s="166"/>
      <c r="AJ185" s="166"/>
      <c r="AK185" s="166"/>
      <c r="AL185" s="166"/>
      <c r="AM185" s="166"/>
      <c r="AN185" s="166"/>
      <c r="AO185" s="166"/>
      <c r="AP185" s="166"/>
      <c r="AQ185" s="166"/>
      <c r="AR185" s="166"/>
      <c r="AS185" s="166"/>
      <c r="AT185" s="168" t="s">
        <v>150</v>
      </c>
      <c r="AU185" s="168" t="s">
        <v>81</v>
      </c>
      <c r="AV185" s="166" t="s">
        <v>160</v>
      </c>
      <c r="AW185" s="166" t="s">
        <v>33</v>
      </c>
      <c r="AX185" s="166" t="s">
        <v>71</v>
      </c>
      <c r="AY185" s="168" t="s">
        <v>138</v>
      </c>
      <c r="AZ185" s="166"/>
      <c r="BA185" s="166"/>
      <c r="BB185" s="166"/>
      <c r="BC185" s="166"/>
      <c r="BD185" s="166"/>
      <c r="BE185" s="166"/>
      <c r="BF185" s="166"/>
      <c r="BG185" s="166"/>
      <c r="BH185" s="166"/>
      <c r="BI185" s="166"/>
      <c r="BJ185" s="166"/>
      <c r="BK185" s="166"/>
      <c r="BL185" s="166"/>
      <c r="BM185" s="166"/>
    </row>
    <row r="186" spans="1:65" s="150" customFormat="1">
      <c r="A186" s="143"/>
      <c r="B186" s="144"/>
      <c r="C186" s="143"/>
      <c r="D186" s="137" t="s">
        <v>150</v>
      </c>
      <c r="E186" s="145"/>
      <c r="F186" s="146" t="s">
        <v>809</v>
      </c>
      <c r="G186" s="143"/>
      <c r="H186" s="145"/>
      <c r="I186" s="147"/>
      <c r="J186" s="143"/>
      <c r="K186" s="143"/>
      <c r="L186" s="144"/>
      <c r="M186" s="148"/>
      <c r="N186" s="143"/>
      <c r="O186" s="143"/>
      <c r="P186" s="143"/>
      <c r="Q186" s="143"/>
      <c r="R186" s="143"/>
      <c r="S186" s="143"/>
      <c r="T186" s="149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5" t="s">
        <v>150</v>
      </c>
      <c r="AU186" s="145" t="s">
        <v>81</v>
      </c>
      <c r="AV186" s="143" t="s">
        <v>79</v>
      </c>
      <c r="AW186" s="143" t="s">
        <v>33</v>
      </c>
      <c r="AX186" s="143" t="s">
        <v>71</v>
      </c>
      <c r="AY186" s="145" t="s">
        <v>138</v>
      </c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</row>
    <row r="187" spans="1:65" s="166" customFormat="1">
      <c r="A187" s="150"/>
      <c r="B187" s="151"/>
      <c r="C187" s="150"/>
      <c r="D187" s="137" t="s">
        <v>150</v>
      </c>
      <c r="E187" s="152"/>
      <c r="F187" s="153" t="s">
        <v>841</v>
      </c>
      <c r="G187" s="150"/>
      <c r="H187" s="154">
        <v>18.63</v>
      </c>
      <c r="I187" s="155"/>
      <c r="J187" s="150"/>
      <c r="K187" s="150"/>
      <c r="L187" s="151"/>
      <c r="M187" s="156"/>
      <c r="N187" s="150"/>
      <c r="O187" s="150"/>
      <c r="P187" s="150"/>
      <c r="Q187" s="150"/>
      <c r="R187" s="150"/>
      <c r="S187" s="150"/>
      <c r="T187" s="157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2" t="s">
        <v>150</v>
      </c>
      <c r="AU187" s="152" t="s">
        <v>81</v>
      </c>
      <c r="AV187" s="150" t="s">
        <v>81</v>
      </c>
      <c r="AW187" s="150" t="s">
        <v>33</v>
      </c>
      <c r="AX187" s="150" t="s">
        <v>71</v>
      </c>
      <c r="AY187" s="152" t="s">
        <v>138</v>
      </c>
      <c r="AZ187" s="150"/>
      <c r="BA187" s="150"/>
      <c r="BB187" s="150"/>
      <c r="BC187" s="150"/>
      <c r="BD187" s="150"/>
      <c r="BE187" s="150"/>
      <c r="BF187" s="150"/>
      <c r="BG187" s="150"/>
      <c r="BH187" s="150"/>
      <c r="BI187" s="150"/>
      <c r="BJ187" s="150"/>
      <c r="BK187" s="150"/>
      <c r="BL187" s="150"/>
      <c r="BM187" s="150"/>
    </row>
    <row r="188" spans="1:65" s="158" customFormat="1">
      <c r="A188" s="166"/>
      <c r="B188" s="167"/>
      <c r="C188" s="166"/>
      <c r="D188" s="137" t="s">
        <v>150</v>
      </c>
      <c r="E188" s="168"/>
      <c r="F188" s="169" t="s">
        <v>186</v>
      </c>
      <c r="G188" s="166"/>
      <c r="H188" s="170">
        <v>18.63</v>
      </c>
      <c r="I188" s="171"/>
      <c r="J188" s="166"/>
      <c r="K188" s="166"/>
      <c r="L188" s="167"/>
      <c r="M188" s="172"/>
      <c r="N188" s="166"/>
      <c r="O188" s="166"/>
      <c r="P188" s="166"/>
      <c r="Q188" s="166"/>
      <c r="R188" s="166"/>
      <c r="S188" s="166"/>
      <c r="T188" s="173"/>
      <c r="U188" s="166"/>
      <c r="V188" s="166"/>
      <c r="W188" s="166"/>
      <c r="X188" s="166"/>
      <c r="Y188" s="166"/>
      <c r="Z188" s="166"/>
      <c r="AA188" s="166"/>
      <c r="AB188" s="166"/>
      <c r="AC188" s="166"/>
      <c r="AD188" s="166"/>
      <c r="AE188" s="166"/>
      <c r="AF188" s="166"/>
      <c r="AG188" s="166"/>
      <c r="AH188" s="166"/>
      <c r="AI188" s="166"/>
      <c r="AJ188" s="166"/>
      <c r="AK188" s="166"/>
      <c r="AL188" s="166"/>
      <c r="AM188" s="166"/>
      <c r="AN188" s="166"/>
      <c r="AO188" s="166"/>
      <c r="AP188" s="166"/>
      <c r="AQ188" s="166"/>
      <c r="AR188" s="166"/>
      <c r="AS188" s="166"/>
      <c r="AT188" s="168" t="s">
        <v>150</v>
      </c>
      <c r="AU188" s="168" t="s">
        <v>81</v>
      </c>
      <c r="AV188" s="166" t="s">
        <v>160</v>
      </c>
      <c r="AW188" s="166" t="s">
        <v>33</v>
      </c>
      <c r="AX188" s="166" t="s">
        <v>71</v>
      </c>
      <c r="AY188" s="168" t="s">
        <v>138</v>
      </c>
      <c r="AZ188" s="166"/>
      <c r="BA188" s="166"/>
      <c r="BB188" s="166"/>
      <c r="BC188" s="166"/>
      <c r="BD188" s="166"/>
      <c r="BE188" s="166"/>
      <c r="BF188" s="166"/>
      <c r="BG188" s="166"/>
      <c r="BH188" s="166"/>
      <c r="BI188" s="166"/>
      <c r="BJ188" s="166"/>
      <c r="BK188" s="166"/>
      <c r="BL188" s="166"/>
      <c r="BM188" s="166"/>
    </row>
    <row r="189" spans="1:65" s="19" customFormat="1">
      <c r="A189" s="158"/>
      <c r="B189" s="159"/>
      <c r="C189" s="158"/>
      <c r="D189" s="137" t="s">
        <v>150</v>
      </c>
      <c r="E189" s="160"/>
      <c r="F189" s="161" t="s">
        <v>154</v>
      </c>
      <c r="G189" s="158"/>
      <c r="H189" s="162">
        <v>55.35</v>
      </c>
      <c r="I189" s="163"/>
      <c r="J189" s="158"/>
      <c r="K189" s="158"/>
      <c r="L189" s="159"/>
      <c r="M189" s="164"/>
      <c r="N189" s="158"/>
      <c r="O189" s="158"/>
      <c r="P189" s="158"/>
      <c r="Q189" s="158"/>
      <c r="R189" s="158"/>
      <c r="S189" s="158"/>
      <c r="T189" s="165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AS189" s="158"/>
      <c r="AT189" s="160" t="s">
        <v>150</v>
      </c>
      <c r="AU189" s="160" t="s">
        <v>81</v>
      </c>
      <c r="AV189" s="158" t="s">
        <v>145</v>
      </c>
      <c r="AW189" s="158" t="s">
        <v>33</v>
      </c>
      <c r="AX189" s="158" t="s">
        <v>79</v>
      </c>
      <c r="AY189" s="160" t="s">
        <v>138</v>
      </c>
      <c r="AZ189" s="158"/>
      <c r="BA189" s="158"/>
      <c r="BB189" s="158"/>
      <c r="BC189" s="158"/>
      <c r="BD189" s="158"/>
      <c r="BE189" s="158"/>
      <c r="BF189" s="158"/>
      <c r="BG189" s="158"/>
      <c r="BH189" s="158"/>
      <c r="BI189" s="158"/>
      <c r="BJ189" s="158"/>
      <c r="BK189" s="158"/>
      <c r="BL189" s="158"/>
      <c r="BM189" s="158"/>
    </row>
    <row r="190" spans="1:65" s="19" customFormat="1" ht="16.5" customHeight="1">
      <c r="B190" s="123"/>
      <c r="C190" s="124" t="s">
        <v>213</v>
      </c>
      <c r="D190" s="124" t="s">
        <v>140</v>
      </c>
      <c r="E190" s="125" t="s">
        <v>842</v>
      </c>
      <c r="F190" s="126" t="s">
        <v>843</v>
      </c>
      <c r="G190" s="127" t="s">
        <v>225</v>
      </c>
      <c r="H190" s="128">
        <v>139.19999999999999</v>
      </c>
      <c r="I190" s="129"/>
      <c r="J190" s="130">
        <f>ROUND(I190*H190,2)</f>
        <v>0</v>
      </c>
      <c r="K190" s="126" t="s">
        <v>144</v>
      </c>
      <c r="L190" s="20"/>
      <c r="M190" s="131"/>
      <c r="N190" s="132" t="s">
        <v>42</v>
      </c>
      <c r="P190" s="133">
        <f>O190*H190</f>
        <v>0</v>
      </c>
      <c r="Q190" s="133">
        <v>0</v>
      </c>
      <c r="R190" s="133">
        <f>Q190*H190</f>
        <v>0</v>
      </c>
      <c r="S190" s="133">
        <v>0</v>
      </c>
      <c r="T190" s="134">
        <f>S190*H190</f>
        <v>0</v>
      </c>
      <c r="AR190" s="135" t="s">
        <v>145</v>
      </c>
      <c r="AT190" s="135" t="s">
        <v>140</v>
      </c>
      <c r="AU190" s="135" t="s">
        <v>81</v>
      </c>
      <c r="AY190" s="7" t="s">
        <v>138</v>
      </c>
      <c r="BE190" s="136">
        <f>IF(N190="základní",J190,0)</f>
        <v>0</v>
      </c>
      <c r="BF190" s="136">
        <f>IF(N190="snížená",J190,0)</f>
        <v>0</v>
      </c>
      <c r="BG190" s="136">
        <f>IF(N190="zákl. přenesená",J190,0)</f>
        <v>0</v>
      </c>
      <c r="BH190" s="136">
        <f>IF(N190="sníž. přenesená",J190,0)</f>
        <v>0</v>
      </c>
      <c r="BI190" s="136">
        <f>IF(N190="nulová",J190,0)</f>
        <v>0</v>
      </c>
      <c r="BJ190" s="7" t="s">
        <v>79</v>
      </c>
      <c r="BK190" s="136">
        <f>ROUND(I190*H190,2)</f>
        <v>0</v>
      </c>
      <c r="BL190" s="7" t="s">
        <v>145</v>
      </c>
      <c r="BM190" s="135" t="s">
        <v>226</v>
      </c>
    </row>
    <row r="191" spans="1:65" s="19" customFormat="1" ht="19.2">
      <c r="B191" s="20"/>
      <c r="D191" s="137" t="s">
        <v>146</v>
      </c>
      <c r="F191" s="138" t="s">
        <v>844</v>
      </c>
      <c r="I191" s="139"/>
      <c r="L191" s="20"/>
      <c r="M191" s="140"/>
      <c r="T191" s="41"/>
      <c r="AT191" s="7" t="s">
        <v>146</v>
      </c>
      <c r="AU191" s="7" t="s">
        <v>81</v>
      </c>
    </row>
    <row r="192" spans="1:65" s="19" customFormat="1">
      <c r="B192" s="20"/>
      <c r="D192" s="141" t="s">
        <v>148</v>
      </c>
      <c r="F192" s="142" t="s">
        <v>845</v>
      </c>
      <c r="I192" s="139"/>
      <c r="L192" s="20"/>
      <c r="M192" s="140"/>
      <c r="T192" s="41"/>
      <c r="AT192" s="7" t="s">
        <v>148</v>
      </c>
      <c r="AU192" s="7" t="s">
        <v>81</v>
      </c>
    </row>
    <row r="193" spans="1:65" s="19" customFormat="1" ht="16.5" customHeight="1">
      <c r="B193" s="123"/>
      <c r="C193" s="124" t="s">
        <v>8</v>
      </c>
      <c r="D193" s="124" t="s">
        <v>140</v>
      </c>
      <c r="E193" s="125" t="s">
        <v>846</v>
      </c>
      <c r="F193" s="126" t="s">
        <v>847</v>
      </c>
      <c r="G193" s="127" t="s">
        <v>225</v>
      </c>
      <c r="H193" s="128">
        <v>55.35</v>
      </c>
      <c r="I193" s="129"/>
      <c r="J193" s="130">
        <f>ROUND(I193*H193,2)</f>
        <v>0</v>
      </c>
      <c r="K193" s="126" t="s">
        <v>144</v>
      </c>
      <c r="L193" s="20"/>
      <c r="M193" s="131"/>
      <c r="N193" s="132" t="s">
        <v>42</v>
      </c>
      <c r="P193" s="133">
        <f>O193*H193</f>
        <v>0</v>
      </c>
      <c r="Q193" s="133">
        <v>0</v>
      </c>
      <c r="R193" s="133">
        <f>Q193*H193</f>
        <v>0</v>
      </c>
      <c r="S193" s="133">
        <v>0</v>
      </c>
      <c r="T193" s="134">
        <f>S193*H193</f>
        <v>0</v>
      </c>
      <c r="AR193" s="135" t="s">
        <v>145</v>
      </c>
      <c r="AT193" s="135" t="s">
        <v>140</v>
      </c>
      <c r="AU193" s="135" t="s">
        <v>81</v>
      </c>
      <c r="AY193" s="7" t="s">
        <v>138</v>
      </c>
      <c r="BE193" s="136">
        <f>IF(N193="základní",J193,0)</f>
        <v>0</v>
      </c>
      <c r="BF193" s="136">
        <f>IF(N193="snížená",J193,0)</f>
        <v>0</v>
      </c>
      <c r="BG193" s="136">
        <f>IF(N193="zákl. přenesená",J193,0)</f>
        <v>0</v>
      </c>
      <c r="BH193" s="136">
        <f>IF(N193="sníž. přenesená",J193,0)</f>
        <v>0</v>
      </c>
      <c r="BI193" s="136">
        <f>IF(N193="nulová",J193,0)</f>
        <v>0</v>
      </c>
      <c r="BJ193" s="7" t="s">
        <v>79</v>
      </c>
      <c r="BK193" s="136">
        <f>ROUND(I193*H193,2)</f>
        <v>0</v>
      </c>
      <c r="BL193" s="7" t="s">
        <v>145</v>
      </c>
      <c r="BM193" s="135" t="s">
        <v>235</v>
      </c>
    </row>
    <row r="194" spans="1:65" s="19" customFormat="1" ht="19.2">
      <c r="B194" s="20"/>
      <c r="D194" s="137" t="s">
        <v>146</v>
      </c>
      <c r="F194" s="138" t="s">
        <v>848</v>
      </c>
      <c r="I194" s="139"/>
      <c r="L194" s="20"/>
      <c r="M194" s="140"/>
      <c r="T194" s="41"/>
      <c r="AT194" s="7" t="s">
        <v>146</v>
      </c>
      <c r="AU194" s="7" t="s">
        <v>81</v>
      </c>
    </row>
    <row r="195" spans="1:65" s="19" customFormat="1">
      <c r="B195" s="20"/>
      <c r="D195" s="141" t="s">
        <v>148</v>
      </c>
      <c r="F195" s="142" t="s">
        <v>849</v>
      </c>
      <c r="I195" s="139"/>
      <c r="L195" s="20"/>
      <c r="M195" s="140"/>
      <c r="T195" s="41"/>
      <c r="AT195" s="7" t="s">
        <v>148</v>
      </c>
      <c r="AU195" s="7" t="s">
        <v>81</v>
      </c>
    </row>
    <row r="196" spans="1:65" s="19" customFormat="1" ht="21.75" customHeight="1">
      <c r="B196" s="123"/>
      <c r="C196" s="124" t="s">
        <v>232</v>
      </c>
      <c r="D196" s="124" t="s">
        <v>140</v>
      </c>
      <c r="E196" s="125" t="s">
        <v>850</v>
      </c>
      <c r="F196" s="126" t="s">
        <v>851</v>
      </c>
      <c r="G196" s="127" t="s">
        <v>143</v>
      </c>
      <c r="H196" s="128">
        <v>6.9640000000000004</v>
      </c>
      <c r="I196" s="129"/>
      <c r="J196" s="130">
        <f>ROUND(I196*H196,2)</f>
        <v>0</v>
      </c>
      <c r="K196" s="126" t="s">
        <v>144</v>
      </c>
      <c r="L196" s="20"/>
      <c r="M196" s="131"/>
      <c r="N196" s="132" t="s">
        <v>42</v>
      </c>
      <c r="P196" s="133">
        <f>O196*H196</f>
        <v>0</v>
      </c>
      <c r="Q196" s="133">
        <v>0</v>
      </c>
      <c r="R196" s="133">
        <f>Q196*H196</f>
        <v>0</v>
      </c>
      <c r="S196" s="133">
        <v>0</v>
      </c>
      <c r="T196" s="134">
        <f>S196*H196</f>
        <v>0</v>
      </c>
      <c r="AR196" s="135" t="s">
        <v>145</v>
      </c>
      <c r="AT196" s="135" t="s">
        <v>140</v>
      </c>
      <c r="AU196" s="135" t="s">
        <v>81</v>
      </c>
      <c r="AY196" s="7" t="s">
        <v>138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7" t="s">
        <v>79</v>
      </c>
      <c r="BK196" s="136">
        <f>ROUND(I196*H196,2)</f>
        <v>0</v>
      </c>
      <c r="BL196" s="7" t="s">
        <v>145</v>
      </c>
      <c r="BM196" s="135" t="s">
        <v>241</v>
      </c>
    </row>
    <row r="197" spans="1:65" s="19" customFormat="1" ht="19.2">
      <c r="B197" s="20"/>
      <c r="D197" s="137" t="s">
        <v>146</v>
      </c>
      <c r="F197" s="138" t="s">
        <v>852</v>
      </c>
      <c r="I197" s="139"/>
      <c r="L197" s="20"/>
      <c r="M197" s="140"/>
      <c r="T197" s="41"/>
      <c r="AT197" s="7" t="s">
        <v>146</v>
      </c>
      <c r="AU197" s="7" t="s">
        <v>81</v>
      </c>
    </row>
    <row r="198" spans="1:65" s="143" customFormat="1">
      <c r="A198" s="19"/>
      <c r="B198" s="20"/>
      <c r="C198" s="19"/>
      <c r="D198" s="141" t="s">
        <v>148</v>
      </c>
      <c r="E198" s="19"/>
      <c r="F198" s="142" t="s">
        <v>853</v>
      </c>
      <c r="G198" s="19"/>
      <c r="H198" s="19"/>
      <c r="I198" s="139"/>
      <c r="J198" s="19"/>
      <c r="K198" s="19"/>
      <c r="L198" s="20"/>
      <c r="M198" s="140"/>
      <c r="N198" s="19"/>
      <c r="O198" s="19"/>
      <c r="P198" s="19"/>
      <c r="Q198" s="19"/>
      <c r="R198" s="19"/>
      <c r="S198" s="19"/>
      <c r="T198" s="41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7" t="s">
        <v>148</v>
      </c>
      <c r="AU198" s="7" t="s">
        <v>81</v>
      </c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</row>
    <row r="199" spans="1:65" s="143" customFormat="1">
      <c r="B199" s="144"/>
      <c r="D199" s="137" t="s">
        <v>150</v>
      </c>
      <c r="E199" s="145"/>
      <c r="F199" s="146" t="s">
        <v>854</v>
      </c>
      <c r="H199" s="145"/>
      <c r="I199" s="147"/>
      <c r="L199" s="144"/>
      <c r="M199" s="148"/>
      <c r="T199" s="149"/>
      <c r="AT199" s="145" t="s">
        <v>150</v>
      </c>
      <c r="AU199" s="145" t="s">
        <v>81</v>
      </c>
      <c r="AV199" s="143" t="s">
        <v>79</v>
      </c>
      <c r="AW199" s="143" t="s">
        <v>33</v>
      </c>
      <c r="AX199" s="143" t="s">
        <v>71</v>
      </c>
      <c r="AY199" s="145" t="s">
        <v>138</v>
      </c>
    </row>
    <row r="200" spans="1:65" s="150" customFormat="1">
      <c r="A200" s="143"/>
      <c r="B200" s="144"/>
      <c r="C200" s="143"/>
      <c r="D200" s="137" t="s">
        <v>150</v>
      </c>
      <c r="E200" s="145"/>
      <c r="F200" s="146" t="s">
        <v>855</v>
      </c>
      <c r="G200" s="143"/>
      <c r="H200" s="145"/>
      <c r="I200" s="147"/>
      <c r="J200" s="143"/>
      <c r="K200" s="143"/>
      <c r="L200" s="144"/>
      <c r="M200" s="148"/>
      <c r="N200" s="143"/>
      <c r="O200" s="143"/>
      <c r="P200" s="143"/>
      <c r="Q200" s="143"/>
      <c r="R200" s="143"/>
      <c r="S200" s="143"/>
      <c r="T200" s="149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5" t="s">
        <v>150</v>
      </c>
      <c r="AU200" s="145" t="s">
        <v>81</v>
      </c>
      <c r="AV200" s="143" t="s">
        <v>79</v>
      </c>
      <c r="AW200" s="143" t="s">
        <v>33</v>
      </c>
      <c r="AX200" s="143" t="s">
        <v>71</v>
      </c>
      <c r="AY200" s="145" t="s">
        <v>138</v>
      </c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</row>
    <row r="201" spans="1:65" s="150" customFormat="1">
      <c r="B201" s="151"/>
      <c r="D201" s="137" t="s">
        <v>150</v>
      </c>
      <c r="E201" s="152"/>
      <c r="F201" s="153" t="s">
        <v>856</v>
      </c>
      <c r="H201" s="154">
        <v>38.408999999999999</v>
      </c>
      <c r="I201" s="155"/>
      <c r="L201" s="151"/>
      <c r="M201" s="156"/>
      <c r="T201" s="157"/>
      <c r="AT201" s="152" t="s">
        <v>150</v>
      </c>
      <c r="AU201" s="152" t="s">
        <v>81</v>
      </c>
      <c r="AV201" s="150" t="s">
        <v>81</v>
      </c>
      <c r="AW201" s="150" t="s">
        <v>33</v>
      </c>
      <c r="AX201" s="150" t="s">
        <v>71</v>
      </c>
      <c r="AY201" s="152" t="s">
        <v>138</v>
      </c>
    </row>
    <row r="202" spans="1:65" s="158" customFormat="1">
      <c r="A202" s="150"/>
      <c r="B202" s="151"/>
      <c r="C202" s="150"/>
      <c r="D202" s="137" t="s">
        <v>150</v>
      </c>
      <c r="E202" s="152"/>
      <c r="F202" s="153" t="s">
        <v>857</v>
      </c>
      <c r="G202" s="150"/>
      <c r="H202" s="154">
        <v>-31.445</v>
      </c>
      <c r="I202" s="155"/>
      <c r="J202" s="150"/>
      <c r="K202" s="150"/>
      <c r="L202" s="151"/>
      <c r="M202" s="156"/>
      <c r="N202" s="150"/>
      <c r="O202" s="150"/>
      <c r="P202" s="150"/>
      <c r="Q202" s="150"/>
      <c r="R202" s="150"/>
      <c r="S202" s="150"/>
      <c r="T202" s="157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2" t="s">
        <v>150</v>
      </c>
      <c r="AU202" s="152" t="s">
        <v>81</v>
      </c>
      <c r="AV202" s="150" t="s">
        <v>81</v>
      </c>
      <c r="AW202" s="150" t="s">
        <v>33</v>
      </c>
      <c r="AX202" s="150" t="s">
        <v>71</v>
      </c>
      <c r="AY202" s="152" t="s">
        <v>138</v>
      </c>
      <c r="AZ202" s="150"/>
      <c r="BA202" s="150"/>
      <c r="BB202" s="150"/>
      <c r="BC202" s="150"/>
      <c r="BD202" s="150"/>
      <c r="BE202" s="150"/>
      <c r="BF202" s="150"/>
      <c r="BG202" s="150"/>
      <c r="BH202" s="150"/>
      <c r="BI202" s="150"/>
      <c r="BJ202" s="150"/>
      <c r="BK202" s="150"/>
      <c r="BL202" s="150"/>
      <c r="BM202" s="150"/>
    </row>
    <row r="203" spans="1:65" s="19" customFormat="1">
      <c r="A203" s="158"/>
      <c r="B203" s="159"/>
      <c r="C203" s="158"/>
      <c r="D203" s="137" t="s">
        <v>150</v>
      </c>
      <c r="E203" s="160"/>
      <c r="F203" s="161" t="s">
        <v>154</v>
      </c>
      <c r="G203" s="158"/>
      <c r="H203" s="162">
        <v>6.9640000000000004</v>
      </c>
      <c r="I203" s="163"/>
      <c r="J203" s="158"/>
      <c r="K203" s="158"/>
      <c r="L203" s="159"/>
      <c r="M203" s="164"/>
      <c r="N203" s="158"/>
      <c r="O203" s="158"/>
      <c r="P203" s="158"/>
      <c r="Q203" s="158"/>
      <c r="R203" s="158"/>
      <c r="S203" s="158"/>
      <c r="T203" s="165"/>
      <c r="U203" s="158"/>
      <c r="V203" s="158"/>
      <c r="W203" s="158"/>
      <c r="X203" s="158"/>
      <c r="Y203" s="158"/>
      <c r="Z203" s="158"/>
      <c r="AA203" s="158"/>
      <c r="AB203" s="158"/>
      <c r="AC203" s="158"/>
      <c r="AD203" s="158"/>
      <c r="AE203" s="158"/>
      <c r="AF203" s="158"/>
      <c r="AG203" s="158"/>
      <c r="AH203" s="158"/>
      <c r="AI203" s="158"/>
      <c r="AJ203" s="158"/>
      <c r="AK203" s="158"/>
      <c r="AL203" s="158"/>
      <c r="AM203" s="158"/>
      <c r="AN203" s="158"/>
      <c r="AO203" s="158"/>
      <c r="AP203" s="158"/>
      <c r="AQ203" s="158"/>
      <c r="AR203" s="158"/>
      <c r="AS203" s="158"/>
      <c r="AT203" s="160" t="s">
        <v>150</v>
      </c>
      <c r="AU203" s="160" t="s">
        <v>81</v>
      </c>
      <c r="AV203" s="158" t="s">
        <v>145</v>
      </c>
      <c r="AW203" s="158" t="s">
        <v>33</v>
      </c>
      <c r="AX203" s="158" t="s">
        <v>79</v>
      </c>
      <c r="AY203" s="160" t="s">
        <v>138</v>
      </c>
      <c r="AZ203" s="158"/>
      <c r="BA203" s="158"/>
      <c r="BB203" s="158"/>
      <c r="BC203" s="158"/>
      <c r="BD203" s="158"/>
      <c r="BE203" s="158"/>
      <c r="BF203" s="158"/>
      <c r="BG203" s="158"/>
      <c r="BH203" s="158"/>
      <c r="BI203" s="158"/>
      <c r="BJ203" s="158"/>
      <c r="BK203" s="158"/>
      <c r="BL203" s="158"/>
      <c r="BM203" s="158"/>
    </row>
    <row r="204" spans="1:65" s="19" customFormat="1" ht="21.75" customHeight="1">
      <c r="B204" s="123"/>
      <c r="C204" s="124" t="s">
        <v>191</v>
      </c>
      <c r="D204" s="124" t="s">
        <v>140</v>
      </c>
      <c r="E204" s="125" t="s">
        <v>155</v>
      </c>
      <c r="F204" s="126" t="s">
        <v>156</v>
      </c>
      <c r="G204" s="127" t="s">
        <v>143</v>
      </c>
      <c r="H204" s="128">
        <v>107.54</v>
      </c>
      <c r="I204" s="129"/>
      <c r="J204" s="130">
        <f>ROUND(I204*H204,2)</f>
        <v>0</v>
      </c>
      <c r="K204" s="126" t="s">
        <v>144</v>
      </c>
      <c r="L204" s="20"/>
      <c r="M204" s="131"/>
      <c r="N204" s="132" t="s">
        <v>42</v>
      </c>
      <c r="P204" s="133">
        <f>O204*H204</f>
        <v>0</v>
      </c>
      <c r="Q204" s="133">
        <v>0</v>
      </c>
      <c r="R204" s="133">
        <f>Q204*H204</f>
        <v>0</v>
      </c>
      <c r="S204" s="133">
        <v>0</v>
      </c>
      <c r="T204" s="134">
        <f>S204*H204</f>
        <v>0</v>
      </c>
      <c r="AR204" s="135" t="s">
        <v>145</v>
      </c>
      <c r="AT204" s="135" t="s">
        <v>140</v>
      </c>
      <c r="AU204" s="135" t="s">
        <v>81</v>
      </c>
      <c r="AY204" s="7" t="s">
        <v>138</v>
      </c>
      <c r="BE204" s="136">
        <f>IF(N204="základní",J204,0)</f>
        <v>0</v>
      </c>
      <c r="BF204" s="136">
        <f>IF(N204="snížená",J204,0)</f>
        <v>0</v>
      </c>
      <c r="BG204" s="136">
        <f>IF(N204="zákl. přenesená",J204,0)</f>
        <v>0</v>
      </c>
      <c r="BH204" s="136">
        <f>IF(N204="sníž. přenesená",J204,0)</f>
        <v>0</v>
      </c>
      <c r="BI204" s="136">
        <f>IF(N204="nulová",J204,0)</f>
        <v>0</v>
      </c>
      <c r="BJ204" s="7" t="s">
        <v>79</v>
      </c>
      <c r="BK204" s="136">
        <f>ROUND(I204*H204,2)</f>
        <v>0</v>
      </c>
      <c r="BL204" s="7" t="s">
        <v>145</v>
      </c>
      <c r="BM204" s="135" t="s">
        <v>249</v>
      </c>
    </row>
    <row r="205" spans="1:65" s="19" customFormat="1" ht="19.2">
      <c r="B205" s="20"/>
      <c r="D205" s="137" t="s">
        <v>146</v>
      </c>
      <c r="F205" s="138" t="s">
        <v>157</v>
      </c>
      <c r="I205" s="139"/>
      <c r="L205" s="20"/>
      <c r="M205" s="140"/>
      <c r="T205" s="41"/>
      <c r="AT205" s="7" t="s">
        <v>146</v>
      </c>
      <c r="AU205" s="7" t="s">
        <v>81</v>
      </c>
    </row>
    <row r="206" spans="1:65" s="143" customFormat="1">
      <c r="A206" s="19"/>
      <c r="B206" s="20"/>
      <c r="C206" s="19"/>
      <c r="D206" s="141" t="s">
        <v>148</v>
      </c>
      <c r="E206" s="19"/>
      <c r="F206" s="142" t="s">
        <v>158</v>
      </c>
      <c r="G206" s="19"/>
      <c r="H206" s="19"/>
      <c r="I206" s="139"/>
      <c r="J206" s="19"/>
      <c r="K206" s="19"/>
      <c r="L206" s="20"/>
      <c r="M206" s="140"/>
      <c r="N206" s="19"/>
      <c r="O206" s="19"/>
      <c r="P206" s="19"/>
      <c r="Q206" s="19"/>
      <c r="R206" s="19"/>
      <c r="S206" s="19"/>
      <c r="T206" s="41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7" t="s">
        <v>148</v>
      </c>
      <c r="AU206" s="7" t="s">
        <v>81</v>
      </c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</row>
    <row r="207" spans="1:65" s="143" customFormat="1">
      <c r="B207" s="144"/>
      <c r="D207" s="137" t="s">
        <v>150</v>
      </c>
      <c r="E207" s="145"/>
      <c r="F207" s="146" t="s">
        <v>854</v>
      </c>
      <c r="H207" s="145"/>
      <c r="I207" s="147"/>
      <c r="L207" s="144"/>
      <c r="M207" s="148"/>
      <c r="T207" s="149"/>
      <c r="AT207" s="145" t="s">
        <v>150</v>
      </c>
      <c r="AU207" s="145" t="s">
        <v>81</v>
      </c>
      <c r="AV207" s="143" t="s">
        <v>79</v>
      </c>
      <c r="AW207" s="143" t="s">
        <v>33</v>
      </c>
      <c r="AX207" s="143" t="s">
        <v>71</v>
      </c>
      <c r="AY207" s="145" t="s">
        <v>138</v>
      </c>
    </row>
    <row r="208" spans="1:65" s="150" customFormat="1">
      <c r="A208" s="143"/>
      <c r="B208" s="144"/>
      <c r="C208" s="143"/>
      <c r="D208" s="137" t="s">
        <v>150</v>
      </c>
      <c r="E208" s="145"/>
      <c r="F208" s="146" t="s">
        <v>858</v>
      </c>
      <c r="G208" s="143"/>
      <c r="H208" s="145"/>
      <c r="I208" s="147"/>
      <c r="J208" s="143"/>
      <c r="K208" s="143"/>
      <c r="L208" s="144"/>
      <c r="M208" s="148"/>
      <c r="N208" s="143"/>
      <c r="O208" s="143"/>
      <c r="P208" s="143"/>
      <c r="Q208" s="143"/>
      <c r="R208" s="143"/>
      <c r="S208" s="143"/>
      <c r="T208" s="149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5" t="s">
        <v>150</v>
      </c>
      <c r="AU208" s="145" t="s">
        <v>81</v>
      </c>
      <c r="AV208" s="143" t="s">
        <v>79</v>
      </c>
      <c r="AW208" s="143" t="s">
        <v>33</v>
      </c>
      <c r="AX208" s="143" t="s">
        <v>71</v>
      </c>
      <c r="AY208" s="145" t="s">
        <v>138</v>
      </c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</row>
    <row r="209" spans="1:65" s="150" customFormat="1">
      <c r="B209" s="151"/>
      <c r="D209" s="137" t="s">
        <v>150</v>
      </c>
      <c r="E209" s="152"/>
      <c r="F209" s="153" t="s">
        <v>859</v>
      </c>
      <c r="H209" s="154">
        <v>17.341999999999999</v>
      </c>
      <c r="I209" s="155"/>
      <c r="L209" s="151"/>
      <c r="M209" s="156"/>
      <c r="T209" s="157"/>
      <c r="AT209" s="152" t="s">
        <v>150</v>
      </c>
      <c r="AU209" s="152" t="s">
        <v>81</v>
      </c>
      <c r="AV209" s="150" t="s">
        <v>81</v>
      </c>
      <c r="AW209" s="150" t="s">
        <v>33</v>
      </c>
      <c r="AX209" s="150" t="s">
        <v>71</v>
      </c>
      <c r="AY209" s="152" t="s">
        <v>138</v>
      </c>
    </row>
    <row r="210" spans="1:65" s="150" customFormat="1">
      <c r="B210" s="151"/>
      <c r="D210" s="137" t="s">
        <v>150</v>
      </c>
      <c r="E210" s="152"/>
      <c r="F210" s="153" t="s">
        <v>860</v>
      </c>
      <c r="H210" s="154">
        <v>4.5</v>
      </c>
      <c r="I210" s="155"/>
      <c r="L210" s="151"/>
      <c r="M210" s="156"/>
      <c r="T210" s="157"/>
      <c r="AT210" s="152" t="s">
        <v>150</v>
      </c>
      <c r="AU210" s="152" t="s">
        <v>81</v>
      </c>
      <c r="AV210" s="150" t="s">
        <v>81</v>
      </c>
      <c r="AW210" s="150" t="s">
        <v>33</v>
      </c>
      <c r="AX210" s="150" t="s">
        <v>71</v>
      </c>
      <c r="AY210" s="152" t="s">
        <v>138</v>
      </c>
    </row>
    <row r="211" spans="1:65" s="150" customFormat="1">
      <c r="B211" s="151"/>
      <c r="D211" s="137" t="s">
        <v>150</v>
      </c>
      <c r="E211" s="152"/>
      <c r="F211" s="153" t="s">
        <v>861</v>
      </c>
      <c r="H211" s="154">
        <v>74.302000000000007</v>
      </c>
      <c r="I211" s="155"/>
      <c r="L211" s="151"/>
      <c r="M211" s="156"/>
      <c r="T211" s="157"/>
      <c r="AT211" s="152" t="s">
        <v>150</v>
      </c>
      <c r="AU211" s="152" t="s">
        <v>81</v>
      </c>
      <c r="AV211" s="150" t="s">
        <v>81</v>
      </c>
      <c r="AW211" s="150" t="s">
        <v>33</v>
      </c>
      <c r="AX211" s="150" t="s">
        <v>71</v>
      </c>
      <c r="AY211" s="152" t="s">
        <v>138</v>
      </c>
    </row>
    <row r="212" spans="1:65" s="166" customFormat="1">
      <c r="A212" s="150"/>
      <c r="B212" s="151"/>
      <c r="C212" s="150"/>
      <c r="D212" s="137" t="s">
        <v>150</v>
      </c>
      <c r="E212" s="152"/>
      <c r="F212" s="153" t="s">
        <v>862</v>
      </c>
      <c r="G212" s="150"/>
      <c r="H212" s="154">
        <v>18.36</v>
      </c>
      <c r="I212" s="155"/>
      <c r="J212" s="150"/>
      <c r="K212" s="150"/>
      <c r="L212" s="151"/>
      <c r="M212" s="156"/>
      <c r="N212" s="150"/>
      <c r="O212" s="150"/>
      <c r="P212" s="150"/>
      <c r="Q212" s="150"/>
      <c r="R212" s="150"/>
      <c r="S212" s="150"/>
      <c r="T212" s="157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2" t="s">
        <v>150</v>
      </c>
      <c r="AU212" s="152" t="s">
        <v>81</v>
      </c>
      <c r="AV212" s="150" t="s">
        <v>81</v>
      </c>
      <c r="AW212" s="150" t="s">
        <v>33</v>
      </c>
      <c r="AX212" s="150" t="s">
        <v>71</v>
      </c>
      <c r="AY212" s="152" t="s">
        <v>138</v>
      </c>
      <c r="AZ212" s="150"/>
      <c r="BA212" s="150"/>
      <c r="BB212" s="150"/>
      <c r="BC212" s="150"/>
      <c r="BD212" s="150"/>
      <c r="BE212" s="150"/>
      <c r="BF212" s="150"/>
      <c r="BG212" s="150"/>
      <c r="BH212" s="150"/>
      <c r="BI212" s="150"/>
      <c r="BJ212" s="150"/>
      <c r="BK212" s="150"/>
      <c r="BL212" s="150"/>
      <c r="BM212" s="150"/>
    </row>
    <row r="213" spans="1:65" s="143" customFormat="1">
      <c r="A213" s="166"/>
      <c r="B213" s="167"/>
      <c r="C213" s="166"/>
      <c r="D213" s="137" t="s">
        <v>150</v>
      </c>
      <c r="E213" s="168"/>
      <c r="F213" s="169" t="s">
        <v>186</v>
      </c>
      <c r="G213" s="166"/>
      <c r="H213" s="170">
        <v>114.504</v>
      </c>
      <c r="I213" s="171"/>
      <c r="J213" s="166"/>
      <c r="K213" s="166"/>
      <c r="L213" s="167"/>
      <c r="M213" s="172"/>
      <c r="N213" s="166"/>
      <c r="O213" s="166"/>
      <c r="P213" s="166"/>
      <c r="Q213" s="166"/>
      <c r="R213" s="166"/>
      <c r="S213" s="166"/>
      <c r="T213" s="173"/>
      <c r="U213" s="166"/>
      <c r="V213" s="166"/>
      <c r="W213" s="166"/>
      <c r="X213" s="166"/>
      <c r="Y213" s="166"/>
      <c r="Z213" s="166"/>
      <c r="AA213" s="166"/>
      <c r="AB213" s="166"/>
      <c r="AC213" s="166"/>
      <c r="AD213" s="166"/>
      <c r="AE213" s="166"/>
      <c r="AF213" s="166"/>
      <c r="AG213" s="166"/>
      <c r="AH213" s="166"/>
      <c r="AI213" s="166"/>
      <c r="AJ213" s="166"/>
      <c r="AK213" s="166"/>
      <c r="AL213" s="166"/>
      <c r="AM213" s="166"/>
      <c r="AN213" s="166"/>
      <c r="AO213" s="166"/>
      <c r="AP213" s="166"/>
      <c r="AQ213" s="166"/>
      <c r="AR213" s="166"/>
      <c r="AS213" s="166"/>
      <c r="AT213" s="168" t="s">
        <v>150</v>
      </c>
      <c r="AU213" s="168" t="s">
        <v>81</v>
      </c>
      <c r="AV213" s="166" t="s">
        <v>160</v>
      </c>
      <c r="AW213" s="166" t="s">
        <v>33</v>
      </c>
      <c r="AX213" s="166" t="s">
        <v>71</v>
      </c>
      <c r="AY213" s="168" t="s">
        <v>138</v>
      </c>
      <c r="AZ213" s="166"/>
      <c r="BA213" s="166"/>
      <c r="BB213" s="166"/>
      <c r="BC213" s="166"/>
      <c r="BD213" s="166"/>
      <c r="BE213" s="166"/>
      <c r="BF213" s="166"/>
      <c r="BG213" s="166"/>
      <c r="BH213" s="166"/>
      <c r="BI213" s="166"/>
      <c r="BJ213" s="166"/>
      <c r="BK213" s="166"/>
      <c r="BL213" s="166"/>
      <c r="BM213" s="166"/>
    </row>
    <row r="214" spans="1:65" s="150" customFormat="1">
      <c r="A214" s="143"/>
      <c r="B214" s="144"/>
      <c r="C214" s="143"/>
      <c r="D214" s="137" t="s">
        <v>150</v>
      </c>
      <c r="E214" s="145"/>
      <c r="F214" s="146" t="s">
        <v>863</v>
      </c>
      <c r="G214" s="143"/>
      <c r="H214" s="145"/>
      <c r="I214" s="147"/>
      <c r="J214" s="143"/>
      <c r="K214" s="143"/>
      <c r="L214" s="144"/>
      <c r="M214" s="148"/>
      <c r="N214" s="143"/>
      <c r="O214" s="143"/>
      <c r="P214" s="143"/>
      <c r="Q214" s="143"/>
      <c r="R214" s="143"/>
      <c r="S214" s="143"/>
      <c r="T214" s="149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5" t="s">
        <v>150</v>
      </c>
      <c r="AU214" s="145" t="s">
        <v>81</v>
      </c>
      <c r="AV214" s="143" t="s">
        <v>79</v>
      </c>
      <c r="AW214" s="143" t="s">
        <v>33</v>
      </c>
      <c r="AX214" s="143" t="s">
        <v>71</v>
      </c>
      <c r="AY214" s="145" t="s">
        <v>138</v>
      </c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</row>
    <row r="215" spans="1:65" s="166" customFormat="1">
      <c r="A215" s="150"/>
      <c r="B215" s="151"/>
      <c r="C215" s="150"/>
      <c r="D215" s="137" t="s">
        <v>150</v>
      </c>
      <c r="E215" s="152"/>
      <c r="F215" s="153" t="s">
        <v>864</v>
      </c>
      <c r="G215" s="150"/>
      <c r="H215" s="154">
        <v>-6.9640000000000004</v>
      </c>
      <c r="I215" s="155"/>
      <c r="J215" s="150"/>
      <c r="K215" s="150"/>
      <c r="L215" s="151"/>
      <c r="M215" s="156"/>
      <c r="N215" s="150"/>
      <c r="O215" s="150"/>
      <c r="P215" s="150"/>
      <c r="Q215" s="150"/>
      <c r="R215" s="150"/>
      <c r="S215" s="150"/>
      <c r="T215" s="157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2" t="s">
        <v>150</v>
      </c>
      <c r="AU215" s="152" t="s">
        <v>81</v>
      </c>
      <c r="AV215" s="150" t="s">
        <v>81</v>
      </c>
      <c r="AW215" s="150" t="s">
        <v>33</v>
      </c>
      <c r="AX215" s="150" t="s">
        <v>71</v>
      </c>
      <c r="AY215" s="152" t="s">
        <v>138</v>
      </c>
      <c r="AZ215" s="150"/>
      <c r="BA215" s="150"/>
      <c r="BB215" s="150"/>
      <c r="BC215" s="150"/>
      <c r="BD215" s="150"/>
      <c r="BE215" s="150"/>
      <c r="BF215" s="150"/>
      <c r="BG215" s="150"/>
      <c r="BH215" s="150"/>
      <c r="BI215" s="150"/>
      <c r="BJ215" s="150"/>
      <c r="BK215" s="150"/>
      <c r="BL215" s="150"/>
      <c r="BM215" s="150"/>
    </row>
    <row r="216" spans="1:65" s="158" customFormat="1">
      <c r="A216" s="166"/>
      <c r="B216" s="167"/>
      <c r="C216" s="166"/>
      <c r="D216" s="137" t="s">
        <v>150</v>
      </c>
      <c r="E216" s="168"/>
      <c r="F216" s="169" t="s">
        <v>186</v>
      </c>
      <c r="G216" s="166"/>
      <c r="H216" s="170">
        <v>-6.9640000000000004</v>
      </c>
      <c r="I216" s="171"/>
      <c r="J216" s="166"/>
      <c r="K216" s="166"/>
      <c r="L216" s="167"/>
      <c r="M216" s="172"/>
      <c r="N216" s="166"/>
      <c r="O216" s="166"/>
      <c r="P216" s="166"/>
      <c r="Q216" s="166"/>
      <c r="R216" s="166"/>
      <c r="S216" s="166"/>
      <c r="T216" s="173"/>
      <c r="U216" s="166"/>
      <c r="V216" s="166"/>
      <c r="W216" s="166"/>
      <c r="X216" s="166"/>
      <c r="Y216" s="166"/>
      <c r="Z216" s="166"/>
      <c r="AA216" s="166"/>
      <c r="AB216" s="166"/>
      <c r="AC216" s="166"/>
      <c r="AD216" s="166"/>
      <c r="AE216" s="166"/>
      <c r="AF216" s="166"/>
      <c r="AG216" s="166"/>
      <c r="AH216" s="166"/>
      <c r="AI216" s="166"/>
      <c r="AJ216" s="166"/>
      <c r="AK216" s="166"/>
      <c r="AL216" s="166"/>
      <c r="AM216" s="166"/>
      <c r="AN216" s="166"/>
      <c r="AO216" s="166"/>
      <c r="AP216" s="166"/>
      <c r="AQ216" s="166"/>
      <c r="AR216" s="166"/>
      <c r="AS216" s="166"/>
      <c r="AT216" s="168" t="s">
        <v>150</v>
      </c>
      <c r="AU216" s="168" t="s">
        <v>81</v>
      </c>
      <c r="AV216" s="166" t="s">
        <v>160</v>
      </c>
      <c r="AW216" s="166" t="s">
        <v>33</v>
      </c>
      <c r="AX216" s="166" t="s">
        <v>71</v>
      </c>
      <c r="AY216" s="168" t="s">
        <v>138</v>
      </c>
      <c r="AZ216" s="166"/>
      <c r="BA216" s="166"/>
      <c r="BB216" s="166"/>
      <c r="BC216" s="166"/>
      <c r="BD216" s="166"/>
      <c r="BE216" s="166"/>
      <c r="BF216" s="166"/>
      <c r="BG216" s="166"/>
      <c r="BH216" s="166"/>
      <c r="BI216" s="166"/>
      <c r="BJ216" s="166"/>
      <c r="BK216" s="166"/>
      <c r="BL216" s="166"/>
      <c r="BM216" s="166"/>
    </row>
    <row r="217" spans="1:65" s="19" customFormat="1">
      <c r="A217" s="158"/>
      <c r="B217" s="159"/>
      <c r="C217" s="158"/>
      <c r="D217" s="137" t="s">
        <v>150</v>
      </c>
      <c r="E217" s="160"/>
      <c r="F217" s="161" t="s">
        <v>154</v>
      </c>
      <c r="G217" s="158"/>
      <c r="H217" s="162">
        <v>107.54</v>
      </c>
      <c r="I217" s="163"/>
      <c r="J217" s="158"/>
      <c r="K217" s="158"/>
      <c r="L217" s="159"/>
      <c r="M217" s="164"/>
      <c r="N217" s="158"/>
      <c r="O217" s="158"/>
      <c r="P217" s="158"/>
      <c r="Q217" s="158"/>
      <c r="R217" s="158"/>
      <c r="S217" s="158"/>
      <c r="T217" s="165"/>
      <c r="U217" s="158"/>
      <c r="V217" s="158"/>
      <c r="W217" s="158"/>
      <c r="X217" s="158"/>
      <c r="Y217" s="158"/>
      <c r="Z217" s="158"/>
      <c r="AA217" s="158"/>
      <c r="AB217" s="158"/>
      <c r="AC217" s="158"/>
      <c r="AD217" s="158"/>
      <c r="AE217" s="158"/>
      <c r="AF217" s="158"/>
      <c r="AG217" s="158"/>
      <c r="AH217" s="158"/>
      <c r="AI217" s="158"/>
      <c r="AJ217" s="158"/>
      <c r="AK217" s="158"/>
      <c r="AL217" s="158"/>
      <c r="AM217" s="158"/>
      <c r="AN217" s="158"/>
      <c r="AO217" s="158"/>
      <c r="AP217" s="158"/>
      <c r="AQ217" s="158"/>
      <c r="AR217" s="158"/>
      <c r="AS217" s="158"/>
      <c r="AT217" s="160" t="s">
        <v>150</v>
      </c>
      <c r="AU217" s="160" t="s">
        <v>81</v>
      </c>
      <c r="AV217" s="158" t="s">
        <v>145</v>
      </c>
      <c r="AW217" s="158" t="s">
        <v>33</v>
      </c>
      <c r="AX217" s="158" t="s">
        <v>79</v>
      </c>
      <c r="AY217" s="160" t="s">
        <v>138</v>
      </c>
      <c r="AZ217" s="158"/>
      <c r="BA217" s="158"/>
      <c r="BB217" s="158"/>
      <c r="BC217" s="158"/>
      <c r="BD217" s="158"/>
      <c r="BE217" s="158"/>
      <c r="BF217" s="158"/>
      <c r="BG217" s="158"/>
      <c r="BH217" s="158"/>
      <c r="BI217" s="158"/>
      <c r="BJ217" s="158"/>
      <c r="BK217" s="158"/>
      <c r="BL217" s="158"/>
      <c r="BM217" s="158"/>
    </row>
    <row r="218" spans="1:65" s="19" customFormat="1" ht="24.15" customHeight="1">
      <c r="B218" s="123"/>
      <c r="C218" s="124" t="s">
        <v>246</v>
      </c>
      <c r="D218" s="124" t="s">
        <v>140</v>
      </c>
      <c r="E218" s="125" t="s">
        <v>161</v>
      </c>
      <c r="F218" s="126" t="s">
        <v>162</v>
      </c>
      <c r="G218" s="127" t="s">
        <v>143</v>
      </c>
      <c r="H218" s="128">
        <v>215.08</v>
      </c>
      <c r="I218" s="129"/>
      <c r="J218" s="130">
        <f>ROUND(I218*H218,2)</f>
        <v>0</v>
      </c>
      <c r="K218" s="126" t="s">
        <v>144</v>
      </c>
      <c r="L218" s="20"/>
      <c r="M218" s="131"/>
      <c r="N218" s="132" t="s">
        <v>42</v>
      </c>
      <c r="P218" s="133">
        <f>O218*H218</f>
        <v>0</v>
      </c>
      <c r="Q218" s="133">
        <v>0</v>
      </c>
      <c r="R218" s="133">
        <f>Q218*H218</f>
        <v>0</v>
      </c>
      <c r="S218" s="133">
        <v>0</v>
      </c>
      <c r="T218" s="134">
        <f>S218*H218</f>
        <v>0</v>
      </c>
      <c r="AR218" s="135" t="s">
        <v>145</v>
      </c>
      <c r="AT218" s="135" t="s">
        <v>140</v>
      </c>
      <c r="AU218" s="135" t="s">
        <v>81</v>
      </c>
      <c r="AY218" s="7" t="s">
        <v>138</v>
      </c>
      <c r="BE218" s="136">
        <f>IF(N218="základní",J218,0)</f>
        <v>0</v>
      </c>
      <c r="BF218" s="136">
        <f>IF(N218="snížená",J218,0)</f>
        <v>0</v>
      </c>
      <c r="BG218" s="136">
        <f>IF(N218="zákl. přenesená",J218,0)</f>
        <v>0</v>
      </c>
      <c r="BH218" s="136">
        <f>IF(N218="sníž. přenesená",J218,0)</f>
        <v>0</v>
      </c>
      <c r="BI218" s="136">
        <f>IF(N218="nulová",J218,0)</f>
        <v>0</v>
      </c>
      <c r="BJ218" s="7" t="s">
        <v>79</v>
      </c>
      <c r="BK218" s="136">
        <f>ROUND(I218*H218,2)</f>
        <v>0</v>
      </c>
      <c r="BL218" s="7" t="s">
        <v>145</v>
      </c>
      <c r="BM218" s="135" t="s">
        <v>254</v>
      </c>
    </row>
    <row r="219" spans="1:65" s="19" customFormat="1" ht="28.8">
      <c r="B219" s="20"/>
      <c r="D219" s="137" t="s">
        <v>146</v>
      </c>
      <c r="F219" s="138" t="s">
        <v>164</v>
      </c>
      <c r="I219" s="139"/>
      <c r="L219" s="20"/>
      <c r="M219" s="140"/>
      <c r="T219" s="41"/>
      <c r="AT219" s="7" t="s">
        <v>146</v>
      </c>
      <c r="AU219" s="7" t="s">
        <v>81</v>
      </c>
    </row>
    <row r="220" spans="1:65" s="150" customFormat="1">
      <c r="A220" s="19"/>
      <c r="B220" s="20"/>
      <c r="C220" s="19"/>
      <c r="D220" s="141" t="s">
        <v>148</v>
      </c>
      <c r="E220" s="19"/>
      <c r="F220" s="142" t="s">
        <v>165</v>
      </c>
      <c r="G220" s="19"/>
      <c r="H220" s="19"/>
      <c r="I220" s="139"/>
      <c r="J220" s="19"/>
      <c r="K220" s="19"/>
      <c r="L220" s="20"/>
      <c r="M220" s="140"/>
      <c r="N220" s="19"/>
      <c r="O220" s="19"/>
      <c r="P220" s="19"/>
      <c r="Q220" s="19"/>
      <c r="R220" s="19"/>
      <c r="S220" s="19"/>
      <c r="T220" s="41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7" t="s">
        <v>148</v>
      </c>
      <c r="AU220" s="7" t="s">
        <v>81</v>
      </c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</row>
    <row r="221" spans="1:65" s="158" customFormat="1">
      <c r="A221" s="150"/>
      <c r="B221" s="151"/>
      <c r="C221" s="150"/>
      <c r="D221" s="137" t="s">
        <v>150</v>
      </c>
      <c r="E221" s="152"/>
      <c r="F221" s="153" t="s">
        <v>865</v>
      </c>
      <c r="G221" s="150"/>
      <c r="H221" s="154">
        <v>215.08</v>
      </c>
      <c r="I221" s="155"/>
      <c r="J221" s="150"/>
      <c r="K221" s="150"/>
      <c r="L221" s="151"/>
      <c r="M221" s="156"/>
      <c r="N221" s="150"/>
      <c r="O221" s="150"/>
      <c r="P221" s="150"/>
      <c r="Q221" s="150"/>
      <c r="R221" s="150"/>
      <c r="S221" s="150"/>
      <c r="T221" s="157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2" t="s">
        <v>150</v>
      </c>
      <c r="AU221" s="152" t="s">
        <v>81</v>
      </c>
      <c r="AV221" s="150" t="s">
        <v>81</v>
      </c>
      <c r="AW221" s="150" t="s">
        <v>33</v>
      </c>
      <c r="AX221" s="150" t="s">
        <v>71</v>
      </c>
      <c r="AY221" s="152" t="s">
        <v>138</v>
      </c>
      <c r="AZ221" s="150"/>
      <c r="BA221" s="150"/>
      <c r="BB221" s="150"/>
      <c r="BC221" s="150"/>
      <c r="BD221" s="150"/>
      <c r="BE221" s="150"/>
      <c r="BF221" s="150"/>
      <c r="BG221" s="150"/>
      <c r="BH221" s="150"/>
      <c r="BI221" s="150"/>
      <c r="BJ221" s="150"/>
      <c r="BK221" s="150"/>
      <c r="BL221" s="150"/>
      <c r="BM221" s="150"/>
    </row>
    <row r="222" spans="1:65" s="19" customFormat="1">
      <c r="A222" s="158"/>
      <c r="B222" s="159"/>
      <c r="C222" s="158"/>
      <c r="D222" s="137" t="s">
        <v>150</v>
      </c>
      <c r="E222" s="160"/>
      <c r="F222" s="161" t="s">
        <v>154</v>
      </c>
      <c r="G222" s="158"/>
      <c r="H222" s="162">
        <v>215.08</v>
      </c>
      <c r="I222" s="163"/>
      <c r="J222" s="158"/>
      <c r="K222" s="158"/>
      <c r="L222" s="159"/>
      <c r="M222" s="164"/>
      <c r="N222" s="158"/>
      <c r="O222" s="158"/>
      <c r="P222" s="158"/>
      <c r="Q222" s="158"/>
      <c r="R222" s="158"/>
      <c r="S222" s="158"/>
      <c r="T222" s="165"/>
      <c r="U222" s="158"/>
      <c r="V222" s="158"/>
      <c r="W222" s="158"/>
      <c r="X222" s="158"/>
      <c r="Y222" s="158"/>
      <c r="Z222" s="158"/>
      <c r="AA222" s="158"/>
      <c r="AB222" s="158"/>
      <c r="AC222" s="158"/>
      <c r="AD222" s="158"/>
      <c r="AE222" s="158"/>
      <c r="AF222" s="158"/>
      <c r="AG222" s="158"/>
      <c r="AH222" s="158"/>
      <c r="AI222" s="158"/>
      <c r="AJ222" s="158"/>
      <c r="AK222" s="158"/>
      <c r="AL222" s="158"/>
      <c r="AM222" s="158"/>
      <c r="AN222" s="158"/>
      <c r="AO222" s="158"/>
      <c r="AP222" s="158"/>
      <c r="AQ222" s="158"/>
      <c r="AR222" s="158"/>
      <c r="AS222" s="158"/>
      <c r="AT222" s="160" t="s">
        <v>150</v>
      </c>
      <c r="AU222" s="160" t="s">
        <v>81</v>
      </c>
      <c r="AV222" s="158" t="s">
        <v>145</v>
      </c>
      <c r="AW222" s="158" t="s">
        <v>33</v>
      </c>
      <c r="AX222" s="158" t="s">
        <v>79</v>
      </c>
      <c r="AY222" s="160" t="s">
        <v>138</v>
      </c>
      <c r="AZ222" s="158"/>
      <c r="BA222" s="158"/>
      <c r="BB222" s="158"/>
      <c r="BC222" s="158"/>
      <c r="BD222" s="158"/>
      <c r="BE222" s="158"/>
      <c r="BF222" s="158"/>
      <c r="BG222" s="158"/>
      <c r="BH222" s="158"/>
      <c r="BI222" s="158"/>
      <c r="BJ222" s="158"/>
      <c r="BK222" s="158"/>
      <c r="BL222" s="158"/>
      <c r="BM222" s="158"/>
    </row>
    <row r="223" spans="1:65" s="19" customFormat="1" ht="16.5" customHeight="1">
      <c r="B223" s="123"/>
      <c r="C223" s="124" t="s">
        <v>200</v>
      </c>
      <c r="D223" s="124" t="s">
        <v>140</v>
      </c>
      <c r="E223" s="125" t="s">
        <v>866</v>
      </c>
      <c r="F223" s="126" t="s">
        <v>867</v>
      </c>
      <c r="G223" s="127" t="s">
        <v>143</v>
      </c>
      <c r="H223" s="128">
        <v>107.54</v>
      </c>
      <c r="I223" s="129"/>
      <c r="J223" s="130">
        <f>ROUND(I223*H223,2)</f>
        <v>0</v>
      </c>
      <c r="K223" s="126" t="s">
        <v>144</v>
      </c>
      <c r="L223" s="20"/>
      <c r="M223" s="131"/>
      <c r="N223" s="132" t="s">
        <v>42</v>
      </c>
      <c r="P223" s="133">
        <f>O223*H223</f>
        <v>0</v>
      </c>
      <c r="Q223" s="133">
        <v>0</v>
      </c>
      <c r="R223" s="133">
        <f>Q223*H223</f>
        <v>0</v>
      </c>
      <c r="S223" s="133">
        <v>0</v>
      </c>
      <c r="T223" s="134">
        <f>S223*H223</f>
        <v>0</v>
      </c>
      <c r="AR223" s="135" t="s">
        <v>145</v>
      </c>
      <c r="AT223" s="135" t="s">
        <v>140</v>
      </c>
      <c r="AU223" s="135" t="s">
        <v>81</v>
      </c>
      <c r="AY223" s="7" t="s">
        <v>138</v>
      </c>
      <c r="BE223" s="136">
        <f>IF(N223="základní",J223,0)</f>
        <v>0</v>
      </c>
      <c r="BF223" s="136">
        <f>IF(N223="snížená",J223,0)</f>
        <v>0</v>
      </c>
      <c r="BG223" s="136">
        <f>IF(N223="zákl. přenesená",J223,0)</f>
        <v>0</v>
      </c>
      <c r="BH223" s="136">
        <f>IF(N223="sníž. přenesená",J223,0)</f>
        <v>0</v>
      </c>
      <c r="BI223" s="136">
        <f>IF(N223="nulová",J223,0)</f>
        <v>0</v>
      </c>
      <c r="BJ223" s="7" t="s">
        <v>79</v>
      </c>
      <c r="BK223" s="136">
        <f>ROUND(I223*H223,2)</f>
        <v>0</v>
      </c>
      <c r="BL223" s="7" t="s">
        <v>145</v>
      </c>
      <c r="BM223" s="135" t="s">
        <v>260</v>
      </c>
    </row>
    <row r="224" spans="1:65" s="19" customFormat="1" ht="19.2">
      <c r="B224" s="20"/>
      <c r="D224" s="137" t="s">
        <v>146</v>
      </c>
      <c r="F224" s="138" t="s">
        <v>868</v>
      </c>
      <c r="I224" s="139"/>
      <c r="L224" s="20"/>
      <c r="M224" s="140"/>
      <c r="T224" s="41"/>
      <c r="AT224" s="7" t="s">
        <v>146</v>
      </c>
      <c r="AU224" s="7" t="s">
        <v>81</v>
      </c>
    </row>
    <row r="225" spans="1:65" s="150" customFormat="1">
      <c r="A225" s="19"/>
      <c r="B225" s="20"/>
      <c r="C225" s="19"/>
      <c r="D225" s="141" t="s">
        <v>148</v>
      </c>
      <c r="E225" s="19"/>
      <c r="F225" s="142" t="s">
        <v>869</v>
      </c>
      <c r="G225" s="19"/>
      <c r="H225" s="19"/>
      <c r="I225" s="139"/>
      <c r="J225" s="19"/>
      <c r="K225" s="19"/>
      <c r="L225" s="20"/>
      <c r="M225" s="140"/>
      <c r="N225" s="19"/>
      <c r="O225" s="19"/>
      <c r="P225" s="19"/>
      <c r="Q225" s="19"/>
      <c r="R225" s="19"/>
      <c r="S225" s="19"/>
      <c r="T225" s="41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7" t="s">
        <v>148</v>
      </c>
      <c r="AU225" s="7" t="s">
        <v>81</v>
      </c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</row>
    <row r="226" spans="1:65" s="158" customFormat="1">
      <c r="A226" s="150"/>
      <c r="B226" s="151"/>
      <c r="C226" s="150"/>
      <c r="D226" s="137" t="s">
        <v>150</v>
      </c>
      <c r="E226" s="152"/>
      <c r="F226" s="153" t="s">
        <v>870</v>
      </c>
      <c r="G226" s="150"/>
      <c r="H226" s="154">
        <v>107.54</v>
      </c>
      <c r="I226" s="155"/>
      <c r="J226" s="150"/>
      <c r="K226" s="150"/>
      <c r="L226" s="151"/>
      <c r="M226" s="156"/>
      <c r="N226" s="150"/>
      <c r="O226" s="150"/>
      <c r="P226" s="150"/>
      <c r="Q226" s="150"/>
      <c r="R226" s="150"/>
      <c r="S226" s="150"/>
      <c r="T226" s="157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2" t="s">
        <v>150</v>
      </c>
      <c r="AU226" s="152" t="s">
        <v>81</v>
      </c>
      <c r="AV226" s="150" t="s">
        <v>81</v>
      </c>
      <c r="AW226" s="150" t="s">
        <v>33</v>
      </c>
      <c r="AX226" s="150" t="s">
        <v>71</v>
      </c>
      <c r="AY226" s="152" t="s">
        <v>138</v>
      </c>
      <c r="AZ226" s="150"/>
      <c r="BA226" s="150"/>
      <c r="BB226" s="150"/>
      <c r="BC226" s="150"/>
      <c r="BD226" s="150"/>
      <c r="BE226" s="150"/>
      <c r="BF226" s="150"/>
      <c r="BG226" s="150"/>
      <c r="BH226" s="150"/>
      <c r="BI226" s="150"/>
      <c r="BJ226" s="150"/>
      <c r="BK226" s="150"/>
      <c r="BL226" s="150"/>
      <c r="BM226" s="150"/>
    </row>
    <row r="227" spans="1:65" s="19" customFormat="1">
      <c r="A227" s="158"/>
      <c r="B227" s="159"/>
      <c r="C227" s="158"/>
      <c r="D227" s="137" t="s">
        <v>150</v>
      </c>
      <c r="E227" s="160"/>
      <c r="F227" s="161" t="s">
        <v>154</v>
      </c>
      <c r="G227" s="158"/>
      <c r="H227" s="162">
        <v>107.54</v>
      </c>
      <c r="I227" s="163"/>
      <c r="J227" s="158"/>
      <c r="K227" s="158"/>
      <c r="L227" s="159"/>
      <c r="M227" s="164"/>
      <c r="N227" s="158"/>
      <c r="O227" s="158"/>
      <c r="P227" s="158"/>
      <c r="Q227" s="158"/>
      <c r="R227" s="158"/>
      <c r="S227" s="158"/>
      <c r="T227" s="165"/>
      <c r="U227" s="158"/>
      <c r="V227" s="158"/>
      <c r="W227" s="158"/>
      <c r="X227" s="158"/>
      <c r="Y227" s="158"/>
      <c r="Z227" s="158"/>
      <c r="AA227" s="158"/>
      <c r="AB227" s="158"/>
      <c r="AC227" s="158"/>
      <c r="AD227" s="158"/>
      <c r="AE227" s="158"/>
      <c r="AF227" s="158"/>
      <c r="AG227" s="158"/>
      <c r="AH227" s="158"/>
      <c r="AI227" s="158"/>
      <c r="AJ227" s="158"/>
      <c r="AK227" s="158"/>
      <c r="AL227" s="158"/>
      <c r="AM227" s="158"/>
      <c r="AN227" s="158"/>
      <c r="AO227" s="158"/>
      <c r="AP227" s="158"/>
      <c r="AQ227" s="158"/>
      <c r="AR227" s="158"/>
      <c r="AS227" s="158"/>
      <c r="AT227" s="160" t="s">
        <v>150</v>
      </c>
      <c r="AU227" s="160" t="s">
        <v>81</v>
      </c>
      <c r="AV227" s="158" t="s">
        <v>145</v>
      </c>
      <c r="AW227" s="158" t="s">
        <v>33</v>
      </c>
      <c r="AX227" s="158" t="s">
        <v>79</v>
      </c>
      <c r="AY227" s="160" t="s">
        <v>138</v>
      </c>
      <c r="AZ227" s="158"/>
      <c r="BA227" s="158"/>
      <c r="BB227" s="158"/>
      <c r="BC227" s="158"/>
      <c r="BD227" s="158"/>
      <c r="BE227" s="158"/>
      <c r="BF227" s="158"/>
      <c r="BG227" s="158"/>
      <c r="BH227" s="158"/>
      <c r="BI227" s="158"/>
      <c r="BJ227" s="158"/>
      <c r="BK227" s="158"/>
      <c r="BL227" s="158"/>
      <c r="BM227" s="158"/>
    </row>
    <row r="228" spans="1:65" s="19" customFormat="1" ht="16.5" customHeight="1">
      <c r="B228" s="123"/>
      <c r="C228" s="124" t="s">
        <v>257</v>
      </c>
      <c r="D228" s="124" t="s">
        <v>140</v>
      </c>
      <c r="E228" s="125" t="s">
        <v>167</v>
      </c>
      <c r="F228" s="126" t="s">
        <v>168</v>
      </c>
      <c r="G228" s="127" t="s">
        <v>143</v>
      </c>
      <c r="H228" s="128">
        <v>107.54</v>
      </c>
      <c r="I228" s="129"/>
      <c r="J228" s="130">
        <f>ROUND(I228*H228,2)</f>
        <v>0</v>
      </c>
      <c r="K228" s="126" t="s">
        <v>144</v>
      </c>
      <c r="L228" s="20"/>
      <c r="M228" s="131"/>
      <c r="N228" s="132" t="s">
        <v>42</v>
      </c>
      <c r="P228" s="133">
        <f>O228*H228</f>
        <v>0</v>
      </c>
      <c r="Q228" s="133">
        <v>0</v>
      </c>
      <c r="R228" s="133">
        <f>Q228*H228</f>
        <v>0</v>
      </c>
      <c r="S228" s="133">
        <v>0</v>
      </c>
      <c r="T228" s="134">
        <f>S228*H228</f>
        <v>0</v>
      </c>
      <c r="AR228" s="135" t="s">
        <v>145</v>
      </c>
      <c r="AT228" s="135" t="s">
        <v>140</v>
      </c>
      <c r="AU228" s="135" t="s">
        <v>81</v>
      </c>
      <c r="AY228" s="7" t="s">
        <v>138</v>
      </c>
      <c r="BE228" s="136">
        <f>IF(N228="základní",J228,0)</f>
        <v>0</v>
      </c>
      <c r="BF228" s="136">
        <f>IF(N228="snížená",J228,0)</f>
        <v>0</v>
      </c>
      <c r="BG228" s="136">
        <f>IF(N228="zákl. přenesená",J228,0)</f>
        <v>0</v>
      </c>
      <c r="BH228" s="136">
        <f>IF(N228="sníž. přenesená",J228,0)</f>
        <v>0</v>
      </c>
      <c r="BI228" s="136">
        <f>IF(N228="nulová",J228,0)</f>
        <v>0</v>
      </c>
      <c r="BJ228" s="7" t="s">
        <v>79</v>
      </c>
      <c r="BK228" s="136">
        <f>ROUND(I228*H228,2)</f>
        <v>0</v>
      </c>
      <c r="BL228" s="7" t="s">
        <v>145</v>
      </c>
      <c r="BM228" s="135" t="s">
        <v>268</v>
      </c>
    </row>
    <row r="229" spans="1:65" s="19" customFormat="1">
      <c r="B229" s="20"/>
      <c r="D229" s="137" t="s">
        <v>146</v>
      </c>
      <c r="F229" s="138" t="s">
        <v>170</v>
      </c>
      <c r="I229" s="139"/>
      <c r="L229" s="20"/>
      <c r="M229" s="140"/>
      <c r="T229" s="41"/>
      <c r="AT229" s="7" t="s">
        <v>146</v>
      </c>
      <c r="AU229" s="7" t="s">
        <v>81</v>
      </c>
    </row>
    <row r="230" spans="1:65" s="150" customFormat="1">
      <c r="A230" s="19"/>
      <c r="B230" s="20"/>
      <c r="C230" s="19"/>
      <c r="D230" s="141" t="s">
        <v>148</v>
      </c>
      <c r="E230" s="19"/>
      <c r="F230" s="142" t="s">
        <v>171</v>
      </c>
      <c r="G230" s="19"/>
      <c r="H230" s="19"/>
      <c r="I230" s="139"/>
      <c r="J230" s="19"/>
      <c r="K230" s="19"/>
      <c r="L230" s="20"/>
      <c r="M230" s="140"/>
      <c r="N230" s="19"/>
      <c r="O230" s="19"/>
      <c r="P230" s="19"/>
      <c r="Q230" s="19"/>
      <c r="R230" s="19"/>
      <c r="S230" s="19"/>
      <c r="T230" s="41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7" t="s">
        <v>148</v>
      </c>
      <c r="AU230" s="7" t="s">
        <v>81</v>
      </c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</row>
    <row r="231" spans="1:65" s="158" customFormat="1">
      <c r="A231" s="150"/>
      <c r="B231" s="151"/>
      <c r="C231" s="150"/>
      <c r="D231" s="137" t="s">
        <v>150</v>
      </c>
      <c r="E231" s="152"/>
      <c r="F231" s="153" t="s">
        <v>870</v>
      </c>
      <c r="G231" s="150"/>
      <c r="H231" s="154">
        <v>107.54</v>
      </c>
      <c r="I231" s="155"/>
      <c r="J231" s="150"/>
      <c r="K231" s="150"/>
      <c r="L231" s="151"/>
      <c r="M231" s="156"/>
      <c r="N231" s="150"/>
      <c r="O231" s="150"/>
      <c r="P231" s="150"/>
      <c r="Q231" s="150"/>
      <c r="R231" s="150"/>
      <c r="S231" s="150"/>
      <c r="T231" s="157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/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2" t="s">
        <v>150</v>
      </c>
      <c r="AU231" s="152" t="s">
        <v>81</v>
      </c>
      <c r="AV231" s="150" t="s">
        <v>81</v>
      </c>
      <c r="AW231" s="150" t="s">
        <v>33</v>
      </c>
      <c r="AX231" s="150" t="s">
        <v>71</v>
      </c>
      <c r="AY231" s="152" t="s">
        <v>138</v>
      </c>
      <c r="AZ231" s="150"/>
      <c r="BA231" s="150"/>
      <c r="BB231" s="150"/>
      <c r="BC231" s="150"/>
      <c r="BD231" s="150"/>
      <c r="BE231" s="150"/>
      <c r="BF231" s="150"/>
      <c r="BG231" s="150"/>
      <c r="BH231" s="150"/>
      <c r="BI231" s="150"/>
      <c r="BJ231" s="150"/>
      <c r="BK231" s="150"/>
      <c r="BL231" s="150"/>
      <c r="BM231" s="150"/>
    </row>
    <row r="232" spans="1:65" s="19" customFormat="1">
      <c r="A232" s="158"/>
      <c r="B232" s="159"/>
      <c r="C232" s="158"/>
      <c r="D232" s="137" t="s">
        <v>150</v>
      </c>
      <c r="E232" s="160"/>
      <c r="F232" s="161" t="s">
        <v>154</v>
      </c>
      <c r="G232" s="158"/>
      <c r="H232" s="162">
        <v>107.54</v>
      </c>
      <c r="I232" s="163"/>
      <c r="J232" s="158"/>
      <c r="K232" s="158"/>
      <c r="L232" s="159"/>
      <c r="M232" s="164"/>
      <c r="N232" s="158"/>
      <c r="O232" s="158"/>
      <c r="P232" s="158"/>
      <c r="Q232" s="158"/>
      <c r="R232" s="158"/>
      <c r="S232" s="158"/>
      <c r="T232" s="165"/>
      <c r="U232" s="158"/>
      <c r="V232" s="158"/>
      <c r="W232" s="158"/>
      <c r="X232" s="158"/>
      <c r="Y232" s="158"/>
      <c r="Z232" s="158"/>
      <c r="AA232" s="158"/>
      <c r="AB232" s="158"/>
      <c r="AC232" s="158"/>
      <c r="AD232" s="158"/>
      <c r="AE232" s="158"/>
      <c r="AF232" s="158"/>
      <c r="AG232" s="158"/>
      <c r="AH232" s="158"/>
      <c r="AI232" s="158"/>
      <c r="AJ232" s="158"/>
      <c r="AK232" s="158"/>
      <c r="AL232" s="158"/>
      <c r="AM232" s="158"/>
      <c r="AN232" s="158"/>
      <c r="AO232" s="158"/>
      <c r="AP232" s="158"/>
      <c r="AQ232" s="158"/>
      <c r="AR232" s="158"/>
      <c r="AS232" s="158"/>
      <c r="AT232" s="160" t="s">
        <v>150</v>
      </c>
      <c r="AU232" s="160" t="s">
        <v>81</v>
      </c>
      <c r="AV232" s="158" t="s">
        <v>145</v>
      </c>
      <c r="AW232" s="158" t="s">
        <v>33</v>
      </c>
      <c r="AX232" s="158" t="s">
        <v>79</v>
      </c>
      <c r="AY232" s="160" t="s">
        <v>138</v>
      </c>
      <c r="AZ232" s="158"/>
      <c r="BA232" s="158"/>
      <c r="BB232" s="158"/>
      <c r="BC232" s="158"/>
      <c r="BD232" s="158"/>
      <c r="BE232" s="158"/>
      <c r="BF232" s="158"/>
      <c r="BG232" s="158"/>
      <c r="BH232" s="158"/>
      <c r="BI232" s="158"/>
      <c r="BJ232" s="158"/>
      <c r="BK232" s="158"/>
      <c r="BL232" s="158"/>
      <c r="BM232" s="158"/>
    </row>
    <row r="233" spans="1:65" s="19" customFormat="1" ht="16.5" customHeight="1">
      <c r="B233" s="123"/>
      <c r="C233" s="124" t="s">
        <v>208</v>
      </c>
      <c r="D233" s="124" t="s">
        <v>140</v>
      </c>
      <c r="E233" s="125" t="s">
        <v>174</v>
      </c>
      <c r="F233" s="126" t="s">
        <v>175</v>
      </c>
      <c r="G233" s="127" t="s">
        <v>176</v>
      </c>
      <c r="H233" s="128">
        <v>193.572</v>
      </c>
      <c r="I233" s="129"/>
      <c r="J233" s="130">
        <f>ROUND(I233*H233,2)</f>
        <v>0</v>
      </c>
      <c r="K233" s="126" t="s">
        <v>144</v>
      </c>
      <c r="L233" s="20"/>
      <c r="M233" s="131"/>
      <c r="N233" s="132" t="s">
        <v>42</v>
      </c>
      <c r="P233" s="133">
        <f>O233*H233</f>
        <v>0</v>
      </c>
      <c r="Q233" s="133">
        <v>0</v>
      </c>
      <c r="R233" s="133">
        <f>Q233*H233</f>
        <v>0</v>
      </c>
      <c r="S233" s="133">
        <v>0</v>
      </c>
      <c r="T233" s="134">
        <f>S233*H233</f>
        <v>0</v>
      </c>
      <c r="AR233" s="135" t="s">
        <v>145</v>
      </c>
      <c r="AT233" s="135" t="s">
        <v>140</v>
      </c>
      <c r="AU233" s="135" t="s">
        <v>81</v>
      </c>
      <c r="AY233" s="7" t="s">
        <v>138</v>
      </c>
      <c r="BE233" s="136">
        <f>IF(N233="základní",J233,0)</f>
        <v>0</v>
      </c>
      <c r="BF233" s="136">
        <f>IF(N233="snížená",J233,0)</f>
        <v>0</v>
      </c>
      <c r="BG233" s="136">
        <f>IF(N233="zákl. přenesená",J233,0)</f>
        <v>0</v>
      </c>
      <c r="BH233" s="136">
        <f>IF(N233="sníž. přenesená",J233,0)</f>
        <v>0</v>
      </c>
      <c r="BI233" s="136">
        <f>IF(N233="nulová",J233,0)</f>
        <v>0</v>
      </c>
      <c r="BJ233" s="7" t="s">
        <v>79</v>
      </c>
      <c r="BK233" s="136">
        <f>ROUND(I233*H233,2)</f>
        <v>0</v>
      </c>
      <c r="BL233" s="7" t="s">
        <v>145</v>
      </c>
      <c r="BM233" s="135" t="s">
        <v>273</v>
      </c>
    </row>
    <row r="234" spans="1:65" s="19" customFormat="1">
      <c r="B234" s="20"/>
      <c r="D234" s="137" t="s">
        <v>146</v>
      </c>
      <c r="F234" s="138" t="s">
        <v>178</v>
      </c>
      <c r="I234" s="139"/>
      <c r="L234" s="20"/>
      <c r="M234" s="140"/>
      <c r="T234" s="41"/>
      <c r="AT234" s="7" t="s">
        <v>146</v>
      </c>
      <c r="AU234" s="7" t="s">
        <v>81</v>
      </c>
    </row>
    <row r="235" spans="1:65" s="150" customFormat="1">
      <c r="A235" s="19"/>
      <c r="B235" s="20"/>
      <c r="C235" s="19"/>
      <c r="D235" s="141" t="s">
        <v>148</v>
      </c>
      <c r="E235" s="19"/>
      <c r="F235" s="142" t="s">
        <v>179</v>
      </c>
      <c r="G235" s="19"/>
      <c r="H235" s="19"/>
      <c r="I235" s="139"/>
      <c r="J235" s="19"/>
      <c r="K235" s="19"/>
      <c r="L235" s="20"/>
      <c r="M235" s="140"/>
      <c r="N235" s="19"/>
      <c r="O235" s="19"/>
      <c r="P235" s="19"/>
      <c r="Q235" s="19"/>
      <c r="R235" s="19"/>
      <c r="S235" s="19"/>
      <c r="T235" s="41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7" t="s">
        <v>148</v>
      </c>
      <c r="AU235" s="7" t="s">
        <v>81</v>
      </c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</row>
    <row r="236" spans="1:65" s="158" customFormat="1">
      <c r="A236" s="150"/>
      <c r="B236" s="151"/>
      <c r="C236" s="150"/>
      <c r="D236" s="137" t="s">
        <v>150</v>
      </c>
      <c r="E236" s="152"/>
      <c r="F236" s="153" t="s">
        <v>871</v>
      </c>
      <c r="G236" s="150"/>
      <c r="H236" s="154">
        <v>193.572</v>
      </c>
      <c r="I236" s="155"/>
      <c r="J236" s="150"/>
      <c r="K236" s="150"/>
      <c r="L236" s="151"/>
      <c r="M236" s="156"/>
      <c r="N236" s="150"/>
      <c r="O236" s="150"/>
      <c r="P236" s="150"/>
      <c r="Q236" s="150"/>
      <c r="R236" s="150"/>
      <c r="S236" s="150"/>
      <c r="T236" s="157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/>
      <c r="AH236" s="150"/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2" t="s">
        <v>150</v>
      </c>
      <c r="AU236" s="152" t="s">
        <v>81</v>
      </c>
      <c r="AV236" s="150" t="s">
        <v>81</v>
      </c>
      <c r="AW236" s="150" t="s">
        <v>33</v>
      </c>
      <c r="AX236" s="150" t="s">
        <v>71</v>
      </c>
      <c r="AY236" s="152" t="s">
        <v>138</v>
      </c>
      <c r="AZ236" s="150"/>
      <c r="BA236" s="150"/>
      <c r="BB236" s="150"/>
      <c r="BC236" s="150"/>
      <c r="BD236" s="150"/>
      <c r="BE236" s="150"/>
      <c r="BF236" s="150"/>
      <c r="BG236" s="150"/>
      <c r="BH236" s="150"/>
      <c r="BI236" s="150"/>
      <c r="BJ236" s="150"/>
      <c r="BK236" s="150"/>
      <c r="BL236" s="150"/>
      <c r="BM236" s="150"/>
    </row>
    <row r="237" spans="1:65" s="19" customFormat="1">
      <c r="A237" s="158"/>
      <c r="B237" s="159"/>
      <c r="C237" s="158"/>
      <c r="D237" s="137" t="s">
        <v>150</v>
      </c>
      <c r="E237" s="160"/>
      <c r="F237" s="161" t="s">
        <v>154</v>
      </c>
      <c r="G237" s="158"/>
      <c r="H237" s="162">
        <v>193.572</v>
      </c>
      <c r="I237" s="163"/>
      <c r="J237" s="158"/>
      <c r="K237" s="158"/>
      <c r="L237" s="159"/>
      <c r="M237" s="164"/>
      <c r="N237" s="158"/>
      <c r="O237" s="158"/>
      <c r="P237" s="158"/>
      <c r="Q237" s="158"/>
      <c r="R237" s="158"/>
      <c r="S237" s="158"/>
      <c r="T237" s="165"/>
      <c r="U237" s="158"/>
      <c r="V237" s="158"/>
      <c r="W237" s="158"/>
      <c r="X237" s="158"/>
      <c r="Y237" s="158"/>
      <c r="Z237" s="158"/>
      <c r="AA237" s="158"/>
      <c r="AB237" s="158"/>
      <c r="AC237" s="158"/>
      <c r="AD237" s="158"/>
      <c r="AE237" s="158"/>
      <c r="AF237" s="158"/>
      <c r="AG237" s="158"/>
      <c r="AH237" s="158"/>
      <c r="AI237" s="158"/>
      <c r="AJ237" s="158"/>
      <c r="AK237" s="158"/>
      <c r="AL237" s="158"/>
      <c r="AM237" s="158"/>
      <c r="AN237" s="158"/>
      <c r="AO237" s="158"/>
      <c r="AP237" s="158"/>
      <c r="AQ237" s="158"/>
      <c r="AR237" s="158"/>
      <c r="AS237" s="158"/>
      <c r="AT237" s="160" t="s">
        <v>150</v>
      </c>
      <c r="AU237" s="160" t="s">
        <v>81</v>
      </c>
      <c r="AV237" s="158" t="s">
        <v>145</v>
      </c>
      <c r="AW237" s="158" t="s">
        <v>33</v>
      </c>
      <c r="AX237" s="158" t="s">
        <v>79</v>
      </c>
      <c r="AY237" s="160" t="s">
        <v>138</v>
      </c>
      <c r="AZ237" s="158"/>
      <c r="BA237" s="158"/>
      <c r="BB237" s="158"/>
      <c r="BC237" s="158"/>
      <c r="BD237" s="158"/>
      <c r="BE237" s="158"/>
      <c r="BF237" s="158"/>
      <c r="BG237" s="158"/>
      <c r="BH237" s="158"/>
      <c r="BI237" s="158"/>
      <c r="BJ237" s="158"/>
      <c r="BK237" s="158"/>
      <c r="BL237" s="158"/>
      <c r="BM237" s="158"/>
    </row>
    <row r="238" spans="1:65" s="19" customFormat="1" ht="16.5" customHeight="1">
      <c r="B238" s="123"/>
      <c r="C238" s="124" t="s">
        <v>270</v>
      </c>
      <c r="D238" s="124" t="s">
        <v>140</v>
      </c>
      <c r="E238" s="125" t="s">
        <v>872</v>
      </c>
      <c r="F238" s="126" t="s">
        <v>873</v>
      </c>
      <c r="G238" s="127" t="s">
        <v>143</v>
      </c>
      <c r="H238" s="128">
        <v>38.408999999999999</v>
      </c>
      <c r="I238" s="129"/>
      <c r="J238" s="130">
        <f>ROUND(I238*H238,2)</f>
        <v>0</v>
      </c>
      <c r="K238" s="126" t="s">
        <v>144</v>
      </c>
      <c r="L238" s="20"/>
      <c r="M238" s="131"/>
      <c r="N238" s="132" t="s">
        <v>42</v>
      </c>
      <c r="P238" s="133">
        <f>O238*H238</f>
        <v>0</v>
      </c>
      <c r="Q238" s="133">
        <v>0</v>
      </c>
      <c r="R238" s="133">
        <f>Q238*H238</f>
        <v>0</v>
      </c>
      <c r="S238" s="133">
        <v>0</v>
      </c>
      <c r="T238" s="134">
        <f>S238*H238</f>
        <v>0</v>
      </c>
      <c r="AR238" s="135" t="s">
        <v>145</v>
      </c>
      <c r="AT238" s="135" t="s">
        <v>140</v>
      </c>
      <c r="AU238" s="135" t="s">
        <v>81</v>
      </c>
      <c r="AY238" s="7" t="s">
        <v>138</v>
      </c>
      <c r="BE238" s="136">
        <f>IF(N238="základní",J238,0)</f>
        <v>0</v>
      </c>
      <c r="BF238" s="136">
        <f>IF(N238="snížená",J238,0)</f>
        <v>0</v>
      </c>
      <c r="BG238" s="136">
        <f>IF(N238="zákl. přenesená",J238,0)</f>
        <v>0</v>
      </c>
      <c r="BH238" s="136">
        <f>IF(N238="sníž. přenesená",J238,0)</f>
        <v>0</v>
      </c>
      <c r="BI238" s="136">
        <f>IF(N238="nulová",J238,0)</f>
        <v>0</v>
      </c>
      <c r="BJ238" s="7" t="s">
        <v>79</v>
      </c>
      <c r="BK238" s="136">
        <f>ROUND(I238*H238,2)</f>
        <v>0</v>
      </c>
      <c r="BL238" s="7" t="s">
        <v>145</v>
      </c>
      <c r="BM238" s="135" t="s">
        <v>276</v>
      </c>
    </row>
    <row r="239" spans="1:65" s="19" customFormat="1" ht="19.2">
      <c r="B239" s="20"/>
      <c r="D239" s="137" t="s">
        <v>146</v>
      </c>
      <c r="F239" s="138" t="s">
        <v>874</v>
      </c>
      <c r="I239" s="139"/>
      <c r="L239" s="20"/>
      <c r="M239" s="140"/>
      <c r="T239" s="41"/>
      <c r="AT239" s="7" t="s">
        <v>146</v>
      </c>
      <c r="AU239" s="7" t="s">
        <v>81</v>
      </c>
    </row>
    <row r="240" spans="1:65" s="143" customFormat="1">
      <c r="A240" s="19"/>
      <c r="B240" s="20"/>
      <c r="C240" s="19"/>
      <c r="D240" s="141" t="s">
        <v>148</v>
      </c>
      <c r="E240" s="19"/>
      <c r="F240" s="142" t="s">
        <v>875</v>
      </c>
      <c r="G240" s="19"/>
      <c r="H240" s="19"/>
      <c r="I240" s="139"/>
      <c r="J240" s="19"/>
      <c r="K240" s="19"/>
      <c r="L240" s="20"/>
      <c r="M240" s="140"/>
      <c r="N240" s="19"/>
      <c r="O240" s="19"/>
      <c r="P240" s="19"/>
      <c r="Q240" s="19"/>
      <c r="R240" s="19"/>
      <c r="S240" s="19"/>
      <c r="T240" s="41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7" t="s">
        <v>148</v>
      </c>
      <c r="AU240" s="7" t="s">
        <v>81</v>
      </c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</row>
    <row r="241" spans="1:65" s="150" customFormat="1">
      <c r="A241" s="143"/>
      <c r="B241" s="144"/>
      <c r="C241" s="143"/>
      <c r="D241" s="137" t="s">
        <v>150</v>
      </c>
      <c r="E241" s="145"/>
      <c r="F241" s="146" t="s">
        <v>858</v>
      </c>
      <c r="G241" s="143"/>
      <c r="H241" s="145"/>
      <c r="I241" s="147"/>
      <c r="J241" s="143"/>
      <c r="K241" s="143"/>
      <c r="L241" s="144"/>
      <c r="M241" s="148"/>
      <c r="N241" s="143"/>
      <c r="O241" s="143"/>
      <c r="P241" s="143"/>
      <c r="Q241" s="143"/>
      <c r="R241" s="143"/>
      <c r="S241" s="143"/>
      <c r="T241" s="149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5" t="s">
        <v>150</v>
      </c>
      <c r="AU241" s="145" t="s">
        <v>81</v>
      </c>
      <c r="AV241" s="143" t="s">
        <v>79</v>
      </c>
      <c r="AW241" s="143" t="s">
        <v>33</v>
      </c>
      <c r="AX241" s="143" t="s">
        <v>71</v>
      </c>
      <c r="AY241" s="145" t="s">
        <v>138</v>
      </c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</row>
    <row r="242" spans="1:65" s="150" customFormat="1">
      <c r="B242" s="151"/>
      <c r="D242" s="137" t="s">
        <v>150</v>
      </c>
      <c r="E242" s="152"/>
      <c r="F242" s="153" t="s">
        <v>876</v>
      </c>
      <c r="H242" s="154">
        <v>74.302000000000007</v>
      </c>
      <c r="I242" s="155"/>
      <c r="L242" s="151"/>
      <c r="M242" s="156"/>
      <c r="T242" s="157"/>
      <c r="AT242" s="152" t="s">
        <v>150</v>
      </c>
      <c r="AU242" s="152" t="s">
        <v>81</v>
      </c>
      <c r="AV242" s="150" t="s">
        <v>81</v>
      </c>
      <c r="AW242" s="150" t="s">
        <v>33</v>
      </c>
      <c r="AX242" s="150" t="s">
        <v>71</v>
      </c>
      <c r="AY242" s="152" t="s">
        <v>138</v>
      </c>
    </row>
    <row r="243" spans="1:65" s="150" customFormat="1">
      <c r="B243" s="151"/>
      <c r="D243" s="137" t="s">
        <v>150</v>
      </c>
      <c r="E243" s="152"/>
      <c r="F243" s="153" t="s">
        <v>877</v>
      </c>
      <c r="H243" s="154">
        <v>18.36</v>
      </c>
      <c r="I243" s="155"/>
      <c r="L243" s="151"/>
      <c r="M243" s="156"/>
      <c r="T243" s="157"/>
      <c r="AT243" s="152" t="s">
        <v>150</v>
      </c>
      <c r="AU243" s="152" t="s">
        <v>81</v>
      </c>
      <c r="AV243" s="150" t="s">
        <v>81</v>
      </c>
      <c r="AW243" s="150" t="s">
        <v>33</v>
      </c>
      <c r="AX243" s="150" t="s">
        <v>71</v>
      </c>
      <c r="AY243" s="152" t="s">
        <v>138</v>
      </c>
    </row>
    <row r="244" spans="1:65" s="166" customFormat="1">
      <c r="A244" s="150"/>
      <c r="B244" s="151"/>
      <c r="C244" s="150"/>
      <c r="D244" s="137" t="s">
        <v>150</v>
      </c>
      <c r="E244" s="152"/>
      <c r="F244" s="153" t="s">
        <v>878</v>
      </c>
      <c r="G244" s="150"/>
      <c r="H244" s="154">
        <v>4.5</v>
      </c>
      <c r="I244" s="155"/>
      <c r="J244" s="150"/>
      <c r="K244" s="150"/>
      <c r="L244" s="151"/>
      <c r="M244" s="156"/>
      <c r="N244" s="150"/>
      <c r="O244" s="150"/>
      <c r="P244" s="150"/>
      <c r="Q244" s="150"/>
      <c r="R244" s="150"/>
      <c r="S244" s="150"/>
      <c r="T244" s="157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/>
      <c r="AH244" s="150"/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2" t="s">
        <v>150</v>
      </c>
      <c r="AU244" s="152" t="s">
        <v>81</v>
      </c>
      <c r="AV244" s="150" t="s">
        <v>81</v>
      </c>
      <c r="AW244" s="150" t="s">
        <v>33</v>
      </c>
      <c r="AX244" s="150" t="s">
        <v>71</v>
      </c>
      <c r="AY244" s="152" t="s">
        <v>138</v>
      </c>
      <c r="AZ244" s="150"/>
      <c r="BA244" s="150"/>
      <c r="BB244" s="150"/>
      <c r="BC244" s="150"/>
      <c r="BD244" s="150"/>
      <c r="BE244" s="150"/>
      <c r="BF244" s="150"/>
      <c r="BG244" s="150"/>
      <c r="BH244" s="150"/>
      <c r="BI244" s="150"/>
      <c r="BJ244" s="150"/>
      <c r="BK244" s="150"/>
      <c r="BL244" s="150"/>
      <c r="BM244" s="150"/>
    </row>
    <row r="245" spans="1:65" s="143" customFormat="1">
      <c r="A245" s="166"/>
      <c r="B245" s="167"/>
      <c r="C245" s="166"/>
      <c r="D245" s="137" t="s">
        <v>150</v>
      </c>
      <c r="E245" s="168"/>
      <c r="F245" s="169" t="s">
        <v>186</v>
      </c>
      <c r="G245" s="166"/>
      <c r="H245" s="170">
        <v>97.162000000000006</v>
      </c>
      <c r="I245" s="171"/>
      <c r="J245" s="166"/>
      <c r="K245" s="166"/>
      <c r="L245" s="167"/>
      <c r="M245" s="172"/>
      <c r="N245" s="166"/>
      <c r="O245" s="166"/>
      <c r="P245" s="166"/>
      <c r="Q245" s="166"/>
      <c r="R245" s="166"/>
      <c r="S245" s="166"/>
      <c r="T245" s="173"/>
      <c r="U245" s="166"/>
      <c r="V245" s="166"/>
      <c r="W245" s="166"/>
      <c r="X245" s="166"/>
      <c r="Y245" s="166"/>
      <c r="Z245" s="166"/>
      <c r="AA245" s="166"/>
      <c r="AB245" s="166"/>
      <c r="AC245" s="166"/>
      <c r="AD245" s="166"/>
      <c r="AE245" s="166"/>
      <c r="AF245" s="166"/>
      <c r="AG245" s="166"/>
      <c r="AH245" s="166"/>
      <c r="AI245" s="166"/>
      <c r="AJ245" s="166"/>
      <c r="AK245" s="166"/>
      <c r="AL245" s="166"/>
      <c r="AM245" s="166"/>
      <c r="AN245" s="166"/>
      <c r="AO245" s="166"/>
      <c r="AP245" s="166"/>
      <c r="AQ245" s="166"/>
      <c r="AR245" s="166"/>
      <c r="AS245" s="166"/>
      <c r="AT245" s="168" t="s">
        <v>150</v>
      </c>
      <c r="AU245" s="168" t="s">
        <v>81</v>
      </c>
      <c r="AV245" s="166" t="s">
        <v>160</v>
      </c>
      <c r="AW245" s="166" t="s">
        <v>33</v>
      </c>
      <c r="AX245" s="166" t="s">
        <v>71</v>
      </c>
      <c r="AY245" s="168" t="s">
        <v>138</v>
      </c>
      <c r="AZ245" s="166"/>
      <c r="BA245" s="166"/>
      <c r="BB245" s="166"/>
      <c r="BC245" s="166"/>
      <c r="BD245" s="166"/>
      <c r="BE245" s="166"/>
      <c r="BF245" s="166"/>
      <c r="BG245" s="166"/>
      <c r="BH245" s="166"/>
      <c r="BI245" s="166"/>
      <c r="BJ245" s="166"/>
      <c r="BK245" s="166"/>
      <c r="BL245" s="166"/>
      <c r="BM245" s="166"/>
    </row>
    <row r="246" spans="1:65" s="150" customFormat="1">
      <c r="A246" s="143"/>
      <c r="B246" s="144"/>
      <c r="C246" s="143"/>
      <c r="D246" s="137" t="s">
        <v>150</v>
      </c>
      <c r="E246" s="145"/>
      <c r="F246" s="146" t="s">
        <v>879</v>
      </c>
      <c r="G246" s="143"/>
      <c r="H246" s="145"/>
      <c r="I246" s="147"/>
      <c r="J246" s="143"/>
      <c r="K246" s="143"/>
      <c r="L246" s="144"/>
      <c r="M246" s="148"/>
      <c r="N246" s="143"/>
      <c r="O246" s="143"/>
      <c r="P246" s="143"/>
      <c r="Q246" s="143"/>
      <c r="R246" s="143"/>
      <c r="S246" s="143"/>
      <c r="T246" s="149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5" t="s">
        <v>150</v>
      </c>
      <c r="AU246" s="145" t="s">
        <v>81</v>
      </c>
      <c r="AV246" s="143" t="s">
        <v>79</v>
      </c>
      <c r="AW246" s="143" t="s">
        <v>33</v>
      </c>
      <c r="AX246" s="143" t="s">
        <v>71</v>
      </c>
      <c r="AY246" s="145" t="s">
        <v>138</v>
      </c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</row>
    <row r="247" spans="1:65" s="166" customFormat="1">
      <c r="A247" s="150"/>
      <c r="B247" s="151"/>
      <c r="C247" s="150"/>
      <c r="D247" s="137" t="s">
        <v>150</v>
      </c>
      <c r="E247" s="152"/>
      <c r="F247" s="153" t="s">
        <v>880</v>
      </c>
      <c r="G247" s="150"/>
      <c r="H247" s="154">
        <v>-7.3289999999999997</v>
      </c>
      <c r="I247" s="155"/>
      <c r="J247" s="150"/>
      <c r="K247" s="150"/>
      <c r="L247" s="151"/>
      <c r="M247" s="156"/>
      <c r="N247" s="150"/>
      <c r="O247" s="150"/>
      <c r="P247" s="150"/>
      <c r="Q247" s="150"/>
      <c r="R247" s="150"/>
      <c r="S247" s="150"/>
      <c r="T247" s="157"/>
      <c r="U247" s="150"/>
      <c r="V247" s="150"/>
      <c r="W247" s="150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/>
      <c r="AH247" s="150"/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2" t="s">
        <v>150</v>
      </c>
      <c r="AU247" s="152" t="s">
        <v>81</v>
      </c>
      <c r="AV247" s="150" t="s">
        <v>81</v>
      </c>
      <c r="AW247" s="150" t="s">
        <v>33</v>
      </c>
      <c r="AX247" s="150" t="s">
        <v>71</v>
      </c>
      <c r="AY247" s="152" t="s">
        <v>138</v>
      </c>
      <c r="AZ247" s="150"/>
      <c r="BA247" s="150"/>
      <c r="BB247" s="150"/>
      <c r="BC247" s="150"/>
      <c r="BD247" s="150"/>
      <c r="BE247" s="150"/>
      <c r="BF247" s="150"/>
      <c r="BG247" s="150"/>
      <c r="BH247" s="150"/>
      <c r="BI247" s="150"/>
      <c r="BJ247" s="150"/>
      <c r="BK247" s="150"/>
      <c r="BL247" s="150"/>
      <c r="BM247" s="150"/>
    </row>
    <row r="248" spans="1:65" s="143" customFormat="1">
      <c r="A248" s="166"/>
      <c r="B248" s="167"/>
      <c r="C248" s="166"/>
      <c r="D248" s="137" t="s">
        <v>150</v>
      </c>
      <c r="E248" s="168"/>
      <c r="F248" s="169" t="s">
        <v>186</v>
      </c>
      <c r="G248" s="166"/>
      <c r="H248" s="170">
        <v>-7.3289999999999997</v>
      </c>
      <c r="I248" s="171"/>
      <c r="J248" s="166"/>
      <c r="K248" s="166"/>
      <c r="L248" s="167"/>
      <c r="M248" s="172"/>
      <c r="N248" s="166"/>
      <c r="O248" s="166"/>
      <c r="P248" s="166"/>
      <c r="Q248" s="166"/>
      <c r="R248" s="166"/>
      <c r="S248" s="166"/>
      <c r="T248" s="173"/>
      <c r="U248" s="166"/>
      <c r="V248" s="166"/>
      <c r="W248" s="166"/>
      <c r="X248" s="166"/>
      <c r="Y248" s="166"/>
      <c r="Z248" s="166"/>
      <c r="AA248" s="166"/>
      <c r="AB248" s="166"/>
      <c r="AC248" s="166"/>
      <c r="AD248" s="166"/>
      <c r="AE248" s="166"/>
      <c r="AF248" s="166"/>
      <c r="AG248" s="166"/>
      <c r="AH248" s="166"/>
      <c r="AI248" s="166"/>
      <c r="AJ248" s="166"/>
      <c r="AK248" s="166"/>
      <c r="AL248" s="166"/>
      <c r="AM248" s="166"/>
      <c r="AN248" s="166"/>
      <c r="AO248" s="166"/>
      <c r="AP248" s="166"/>
      <c r="AQ248" s="166"/>
      <c r="AR248" s="166"/>
      <c r="AS248" s="166"/>
      <c r="AT248" s="168" t="s">
        <v>150</v>
      </c>
      <c r="AU248" s="168" t="s">
        <v>81</v>
      </c>
      <c r="AV248" s="166" t="s">
        <v>160</v>
      </c>
      <c r="AW248" s="166" t="s">
        <v>33</v>
      </c>
      <c r="AX248" s="166" t="s">
        <v>71</v>
      </c>
      <c r="AY248" s="168" t="s">
        <v>138</v>
      </c>
      <c r="AZ248" s="166"/>
      <c r="BA248" s="166"/>
      <c r="BB248" s="166"/>
      <c r="BC248" s="166"/>
      <c r="BD248" s="166"/>
      <c r="BE248" s="166"/>
      <c r="BF248" s="166"/>
      <c r="BG248" s="166"/>
      <c r="BH248" s="166"/>
      <c r="BI248" s="166"/>
      <c r="BJ248" s="166"/>
      <c r="BK248" s="166"/>
      <c r="BL248" s="166"/>
      <c r="BM248" s="166"/>
    </row>
    <row r="249" spans="1:65" s="150" customFormat="1">
      <c r="A249" s="143"/>
      <c r="B249" s="144"/>
      <c r="C249" s="143"/>
      <c r="D249" s="137" t="s">
        <v>150</v>
      </c>
      <c r="E249" s="145"/>
      <c r="F249" s="146" t="s">
        <v>881</v>
      </c>
      <c r="G249" s="143"/>
      <c r="H249" s="145"/>
      <c r="I249" s="147"/>
      <c r="J249" s="143"/>
      <c r="K249" s="143"/>
      <c r="L249" s="144"/>
      <c r="M249" s="148"/>
      <c r="N249" s="143"/>
      <c r="O249" s="143"/>
      <c r="P249" s="143"/>
      <c r="Q249" s="143"/>
      <c r="R249" s="143"/>
      <c r="S249" s="143"/>
      <c r="T249" s="149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5" t="s">
        <v>150</v>
      </c>
      <c r="AU249" s="145" t="s">
        <v>81</v>
      </c>
      <c r="AV249" s="143" t="s">
        <v>79</v>
      </c>
      <c r="AW249" s="143" t="s">
        <v>33</v>
      </c>
      <c r="AX249" s="143" t="s">
        <v>71</v>
      </c>
      <c r="AY249" s="145" t="s">
        <v>138</v>
      </c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</row>
    <row r="250" spans="1:65" s="166" customFormat="1">
      <c r="A250" s="150"/>
      <c r="B250" s="151"/>
      <c r="C250" s="150"/>
      <c r="D250" s="137" t="s">
        <v>150</v>
      </c>
      <c r="E250" s="152"/>
      <c r="F250" s="153" t="s">
        <v>882</v>
      </c>
      <c r="G250" s="150"/>
      <c r="H250" s="154">
        <v>-25.798999999999999</v>
      </c>
      <c r="I250" s="155"/>
      <c r="J250" s="150"/>
      <c r="K250" s="150"/>
      <c r="L250" s="151"/>
      <c r="M250" s="156"/>
      <c r="N250" s="150"/>
      <c r="O250" s="150"/>
      <c r="P250" s="150"/>
      <c r="Q250" s="150"/>
      <c r="R250" s="150"/>
      <c r="S250" s="150"/>
      <c r="T250" s="157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/>
      <c r="AH250" s="150"/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2" t="s">
        <v>150</v>
      </c>
      <c r="AU250" s="152" t="s">
        <v>81</v>
      </c>
      <c r="AV250" s="150" t="s">
        <v>81</v>
      </c>
      <c r="AW250" s="150" t="s">
        <v>33</v>
      </c>
      <c r="AX250" s="150" t="s">
        <v>71</v>
      </c>
      <c r="AY250" s="152" t="s">
        <v>138</v>
      </c>
      <c r="AZ250" s="150"/>
      <c r="BA250" s="150"/>
      <c r="BB250" s="150"/>
      <c r="BC250" s="150"/>
      <c r="BD250" s="150"/>
      <c r="BE250" s="150"/>
      <c r="BF250" s="150"/>
      <c r="BG250" s="150"/>
      <c r="BH250" s="150"/>
      <c r="BI250" s="150"/>
      <c r="BJ250" s="150"/>
      <c r="BK250" s="150"/>
      <c r="BL250" s="150"/>
      <c r="BM250" s="150"/>
    </row>
    <row r="251" spans="1:65" s="143" customFormat="1">
      <c r="A251" s="166"/>
      <c r="B251" s="167"/>
      <c r="C251" s="166"/>
      <c r="D251" s="137" t="s">
        <v>150</v>
      </c>
      <c r="E251" s="168"/>
      <c r="F251" s="169" t="s">
        <v>186</v>
      </c>
      <c r="G251" s="166"/>
      <c r="H251" s="170">
        <v>-25.798999999999999</v>
      </c>
      <c r="I251" s="171"/>
      <c r="J251" s="166"/>
      <c r="K251" s="166"/>
      <c r="L251" s="167"/>
      <c r="M251" s="172"/>
      <c r="N251" s="166"/>
      <c r="O251" s="166"/>
      <c r="P251" s="166"/>
      <c r="Q251" s="166"/>
      <c r="R251" s="166"/>
      <c r="S251" s="166"/>
      <c r="T251" s="173"/>
      <c r="U251" s="166"/>
      <c r="V251" s="166"/>
      <c r="W251" s="166"/>
      <c r="X251" s="166"/>
      <c r="Y251" s="166"/>
      <c r="Z251" s="166"/>
      <c r="AA251" s="166"/>
      <c r="AB251" s="166"/>
      <c r="AC251" s="166"/>
      <c r="AD251" s="166"/>
      <c r="AE251" s="166"/>
      <c r="AF251" s="166"/>
      <c r="AG251" s="166"/>
      <c r="AH251" s="166"/>
      <c r="AI251" s="166"/>
      <c r="AJ251" s="166"/>
      <c r="AK251" s="166"/>
      <c r="AL251" s="166"/>
      <c r="AM251" s="166"/>
      <c r="AN251" s="166"/>
      <c r="AO251" s="166"/>
      <c r="AP251" s="166"/>
      <c r="AQ251" s="166"/>
      <c r="AR251" s="166"/>
      <c r="AS251" s="166"/>
      <c r="AT251" s="168" t="s">
        <v>150</v>
      </c>
      <c r="AU251" s="168" t="s">
        <v>81</v>
      </c>
      <c r="AV251" s="166" t="s">
        <v>160</v>
      </c>
      <c r="AW251" s="166" t="s">
        <v>33</v>
      </c>
      <c r="AX251" s="166" t="s">
        <v>71</v>
      </c>
      <c r="AY251" s="168" t="s">
        <v>138</v>
      </c>
      <c r="AZ251" s="166"/>
      <c r="BA251" s="166"/>
      <c r="BB251" s="166"/>
      <c r="BC251" s="166"/>
      <c r="BD251" s="166"/>
      <c r="BE251" s="166"/>
      <c r="BF251" s="166"/>
      <c r="BG251" s="166"/>
      <c r="BH251" s="166"/>
      <c r="BI251" s="166"/>
      <c r="BJ251" s="166"/>
      <c r="BK251" s="166"/>
      <c r="BL251" s="166"/>
      <c r="BM251" s="166"/>
    </row>
    <row r="252" spans="1:65" s="150" customFormat="1">
      <c r="A252" s="143"/>
      <c r="B252" s="144"/>
      <c r="C252" s="143"/>
      <c r="D252" s="137" t="s">
        <v>150</v>
      </c>
      <c r="E252" s="145"/>
      <c r="F252" s="146" t="s">
        <v>883</v>
      </c>
      <c r="G252" s="143"/>
      <c r="H252" s="145"/>
      <c r="I252" s="147"/>
      <c r="J252" s="143"/>
      <c r="K252" s="143"/>
      <c r="L252" s="144"/>
      <c r="M252" s="148"/>
      <c r="N252" s="143"/>
      <c r="O252" s="143"/>
      <c r="P252" s="143"/>
      <c r="Q252" s="143"/>
      <c r="R252" s="143"/>
      <c r="S252" s="143"/>
      <c r="T252" s="149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5" t="s">
        <v>150</v>
      </c>
      <c r="AU252" s="145" t="s">
        <v>81</v>
      </c>
      <c r="AV252" s="143" t="s">
        <v>79</v>
      </c>
      <c r="AW252" s="143" t="s">
        <v>33</v>
      </c>
      <c r="AX252" s="143" t="s">
        <v>71</v>
      </c>
      <c r="AY252" s="145" t="s">
        <v>138</v>
      </c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</row>
    <row r="253" spans="1:65" s="166" customFormat="1">
      <c r="A253" s="150"/>
      <c r="B253" s="151"/>
      <c r="C253" s="150"/>
      <c r="D253" s="137" t="s">
        <v>150</v>
      </c>
      <c r="E253" s="152"/>
      <c r="F253" s="153" t="s">
        <v>884</v>
      </c>
      <c r="G253" s="150"/>
      <c r="H253" s="154">
        <v>-0.33800000000000002</v>
      </c>
      <c r="I253" s="155"/>
      <c r="J253" s="150"/>
      <c r="K253" s="150"/>
      <c r="L253" s="151"/>
      <c r="M253" s="156"/>
      <c r="N253" s="150"/>
      <c r="O253" s="150"/>
      <c r="P253" s="150"/>
      <c r="Q253" s="150"/>
      <c r="R253" s="150"/>
      <c r="S253" s="150"/>
      <c r="T253" s="157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2" t="s">
        <v>150</v>
      </c>
      <c r="AU253" s="152" t="s">
        <v>81</v>
      </c>
      <c r="AV253" s="150" t="s">
        <v>81</v>
      </c>
      <c r="AW253" s="150" t="s">
        <v>33</v>
      </c>
      <c r="AX253" s="150" t="s">
        <v>71</v>
      </c>
      <c r="AY253" s="152" t="s">
        <v>138</v>
      </c>
      <c r="AZ253" s="150"/>
      <c r="BA253" s="150"/>
      <c r="BB253" s="150"/>
      <c r="BC253" s="150"/>
      <c r="BD253" s="150"/>
      <c r="BE253" s="150"/>
      <c r="BF253" s="150"/>
      <c r="BG253" s="150"/>
      <c r="BH253" s="150"/>
      <c r="BI253" s="150"/>
      <c r="BJ253" s="150"/>
      <c r="BK253" s="150"/>
      <c r="BL253" s="150"/>
      <c r="BM253" s="150"/>
    </row>
    <row r="254" spans="1:65" s="143" customFormat="1">
      <c r="A254" s="166"/>
      <c r="B254" s="167"/>
      <c r="C254" s="166"/>
      <c r="D254" s="137" t="s">
        <v>150</v>
      </c>
      <c r="E254" s="168"/>
      <c r="F254" s="169" t="s">
        <v>186</v>
      </c>
      <c r="G254" s="166"/>
      <c r="H254" s="170">
        <v>-0.33800000000000002</v>
      </c>
      <c r="I254" s="171"/>
      <c r="J254" s="166"/>
      <c r="K254" s="166"/>
      <c r="L254" s="167"/>
      <c r="M254" s="172"/>
      <c r="N254" s="166"/>
      <c r="O254" s="166"/>
      <c r="P254" s="166"/>
      <c r="Q254" s="166"/>
      <c r="R254" s="166"/>
      <c r="S254" s="166"/>
      <c r="T254" s="173"/>
      <c r="U254" s="166"/>
      <c r="V254" s="166"/>
      <c r="W254" s="166"/>
      <c r="X254" s="166"/>
      <c r="Y254" s="166"/>
      <c r="Z254" s="166"/>
      <c r="AA254" s="166"/>
      <c r="AB254" s="166"/>
      <c r="AC254" s="166"/>
      <c r="AD254" s="166"/>
      <c r="AE254" s="166"/>
      <c r="AF254" s="166"/>
      <c r="AG254" s="166"/>
      <c r="AH254" s="166"/>
      <c r="AI254" s="166"/>
      <c r="AJ254" s="166"/>
      <c r="AK254" s="166"/>
      <c r="AL254" s="166"/>
      <c r="AM254" s="166"/>
      <c r="AN254" s="166"/>
      <c r="AO254" s="166"/>
      <c r="AP254" s="166"/>
      <c r="AQ254" s="166"/>
      <c r="AR254" s="166"/>
      <c r="AS254" s="166"/>
      <c r="AT254" s="168" t="s">
        <v>150</v>
      </c>
      <c r="AU254" s="168" t="s">
        <v>81</v>
      </c>
      <c r="AV254" s="166" t="s">
        <v>160</v>
      </c>
      <c r="AW254" s="166" t="s">
        <v>33</v>
      </c>
      <c r="AX254" s="166" t="s">
        <v>71</v>
      </c>
      <c r="AY254" s="168" t="s">
        <v>138</v>
      </c>
      <c r="AZ254" s="166"/>
      <c r="BA254" s="166"/>
      <c r="BB254" s="166"/>
      <c r="BC254" s="166"/>
      <c r="BD254" s="166"/>
      <c r="BE254" s="166"/>
      <c r="BF254" s="166"/>
      <c r="BG254" s="166"/>
      <c r="BH254" s="166"/>
      <c r="BI254" s="166"/>
      <c r="BJ254" s="166"/>
      <c r="BK254" s="166"/>
      <c r="BL254" s="166"/>
      <c r="BM254" s="166"/>
    </row>
    <row r="255" spans="1:65" s="150" customFormat="1">
      <c r="A255" s="143"/>
      <c r="B255" s="144"/>
      <c r="C255" s="143"/>
      <c r="D255" s="137" t="s">
        <v>150</v>
      </c>
      <c r="E255" s="145"/>
      <c r="F255" s="146" t="s">
        <v>885</v>
      </c>
      <c r="G255" s="143"/>
      <c r="H255" s="145"/>
      <c r="I255" s="147"/>
      <c r="J255" s="143"/>
      <c r="K255" s="143"/>
      <c r="L255" s="144"/>
      <c r="M255" s="148"/>
      <c r="N255" s="143"/>
      <c r="O255" s="143"/>
      <c r="P255" s="143"/>
      <c r="Q255" s="143"/>
      <c r="R255" s="143"/>
      <c r="S255" s="143"/>
      <c r="T255" s="149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5" t="s">
        <v>150</v>
      </c>
      <c r="AU255" s="145" t="s">
        <v>81</v>
      </c>
      <c r="AV255" s="143" t="s">
        <v>79</v>
      </c>
      <c r="AW255" s="143" t="s">
        <v>33</v>
      </c>
      <c r="AX255" s="143" t="s">
        <v>71</v>
      </c>
      <c r="AY255" s="145" t="s">
        <v>138</v>
      </c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</row>
    <row r="256" spans="1:65" s="150" customFormat="1">
      <c r="B256" s="151"/>
      <c r="D256" s="137" t="s">
        <v>150</v>
      </c>
      <c r="E256" s="152"/>
      <c r="F256" s="153" t="s">
        <v>886</v>
      </c>
      <c r="H256" s="154">
        <v>-7.84</v>
      </c>
      <c r="I256" s="155"/>
      <c r="L256" s="151"/>
      <c r="M256" s="156"/>
      <c r="T256" s="157"/>
      <c r="AT256" s="152" t="s">
        <v>150</v>
      </c>
      <c r="AU256" s="152" t="s">
        <v>81</v>
      </c>
      <c r="AV256" s="150" t="s">
        <v>81</v>
      </c>
      <c r="AW256" s="150" t="s">
        <v>33</v>
      </c>
      <c r="AX256" s="150" t="s">
        <v>71</v>
      </c>
      <c r="AY256" s="152" t="s">
        <v>138</v>
      </c>
    </row>
    <row r="257" spans="1:65" s="150" customFormat="1">
      <c r="B257" s="151"/>
      <c r="D257" s="137" t="s">
        <v>150</v>
      </c>
      <c r="E257" s="152"/>
      <c r="F257" s="153" t="s">
        <v>887</v>
      </c>
      <c r="H257" s="154">
        <v>-3.64</v>
      </c>
      <c r="I257" s="155"/>
      <c r="L257" s="151"/>
      <c r="M257" s="156"/>
      <c r="T257" s="157"/>
      <c r="AT257" s="152" t="s">
        <v>150</v>
      </c>
      <c r="AU257" s="152" t="s">
        <v>81</v>
      </c>
      <c r="AV257" s="150" t="s">
        <v>81</v>
      </c>
      <c r="AW257" s="150" t="s">
        <v>33</v>
      </c>
      <c r="AX257" s="150" t="s">
        <v>71</v>
      </c>
      <c r="AY257" s="152" t="s">
        <v>138</v>
      </c>
    </row>
    <row r="258" spans="1:65" s="150" customFormat="1">
      <c r="B258" s="151"/>
      <c r="D258" s="137" t="s">
        <v>150</v>
      </c>
      <c r="E258" s="152"/>
      <c r="F258" s="153" t="s">
        <v>888</v>
      </c>
      <c r="H258" s="154">
        <v>-8.1199999999999992</v>
      </c>
      <c r="I258" s="155"/>
      <c r="L258" s="151"/>
      <c r="M258" s="156"/>
      <c r="T258" s="157"/>
      <c r="AT258" s="152" t="s">
        <v>150</v>
      </c>
      <c r="AU258" s="152" t="s">
        <v>81</v>
      </c>
      <c r="AV258" s="150" t="s">
        <v>81</v>
      </c>
      <c r="AW258" s="150" t="s">
        <v>33</v>
      </c>
      <c r="AX258" s="150" t="s">
        <v>71</v>
      </c>
      <c r="AY258" s="152" t="s">
        <v>138</v>
      </c>
    </row>
    <row r="259" spans="1:65" s="150" customFormat="1">
      <c r="B259" s="151"/>
      <c r="D259" s="137" t="s">
        <v>150</v>
      </c>
      <c r="E259" s="152"/>
      <c r="F259" s="153" t="s">
        <v>889</v>
      </c>
      <c r="H259" s="154">
        <v>-2.1</v>
      </c>
      <c r="I259" s="155"/>
      <c r="L259" s="151"/>
      <c r="M259" s="156"/>
      <c r="T259" s="157"/>
      <c r="AT259" s="152" t="s">
        <v>150</v>
      </c>
      <c r="AU259" s="152" t="s">
        <v>81</v>
      </c>
      <c r="AV259" s="150" t="s">
        <v>81</v>
      </c>
      <c r="AW259" s="150" t="s">
        <v>33</v>
      </c>
      <c r="AX259" s="150" t="s">
        <v>71</v>
      </c>
      <c r="AY259" s="152" t="s">
        <v>138</v>
      </c>
    </row>
    <row r="260" spans="1:65" s="166" customFormat="1">
      <c r="A260" s="150"/>
      <c r="B260" s="151"/>
      <c r="C260" s="150"/>
      <c r="D260" s="137" t="s">
        <v>150</v>
      </c>
      <c r="E260" s="152"/>
      <c r="F260" s="153" t="s">
        <v>890</v>
      </c>
      <c r="G260" s="150"/>
      <c r="H260" s="154">
        <v>-1.05</v>
      </c>
      <c r="I260" s="155"/>
      <c r="J260" s="150"/>
      <c r="K260" s="150"/>
      <c r="L260" s="151"/>
      <c r="M260" s="156"/>
      <c r="N260" s="150"/>
      <c r="O260" s="150"/>
      <c r="P260" s="150"/>
      <c r="Q260" s="150"/>
      <c r="R260" s="150"/>
      <c r="S260" s="150"/>
      <c r="T260" s="157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/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2" t="s">
        <v>150</v>
      </c>
      <c r="AU260" s="152" t="s">
        <v>81</v>
      </c>
      <c r="AV260" s="150" t="s">
        <v>81</v>
      </c>
      <c r="AW260" s="150" t="s">
        <v>33</v>
      </c>
      <c r="AX260" s="150" t="s">
        <v>71</v>
      </c>
      <c r="AY260" s="152" t="s">
        <v>138</v>
      </c>
      <c r="AZ260" s="150"/>
      <c r="BA260" s="150"/>
      <c r="BB260" s="150"/>
      <c r="BC260" s="150"/>
      <c r="BD260" s="150"/>
      <c r="BE260" s="150"/>
      <c r="BF260" s="150"/>
      <c r="BG260" s="150"/>
      <c r="BH260" s="150"/>
      <c r="BI260" s="150"/>
      <c r="BJ260" s="150"/>
      <c r="BK260" s="150"/>
      <c r="BL260" s="150"/>
      <c r="BM260" s="150"/>
    </row>
    <row r="261" spans="1:65" s="143" customFormat="1">
      <c r="A261" s="166"/>
      <c r="B261" s="167"/>
      <c r="C261" s="166"/>
      <c r="D261" s="137" t="s">
        <v>150</v>
      </c>
      <c r="E261" s="168"/>
      <c r="F261" s="169" t="s">
        <v>186</v>
      </c>
      <c r="G261" s="166"/>
      <c r="H261" s="170">
        <v>-22.75</v>
      </c>
      <c r="I261" s="171"/>
      <c r="J261" s="166"/>
      <c r="K261" s="166"/>
      <c r="L261" s="167"/>
      <c r="M261" s="172"/>
      <c r="N261" s="166"/>
      <c r="O261" s="166"/>
      <c r="P261" s="166"/>
      <c r="Q261" s="166"/>
      <c r="R261" s="166"/>
      <c r="S261" s="166"/>
      <c r="T261" s="173"/>
      <c r="U261" s="166"/>
      <c r="V261" s="166"/>
      <c r="W261" s="166"/>
      <c r="X261" s="166"/>
      <c r="Y261" s="166"/>
      <c r="Z261" s="166"/>
      <c r="AA261" s="166"/>
      <c r="AB261" s="166"/>
      <c r="AC261" s="166"/>
      <c r="AD261" s="166"/>
      <c r="AE261" s="166"/>
      <c r="AF261" s="166"/>
      <c r="AG261" s="166"/>
      <c r="AH261" s="166"/>
      <c r="AI261" s="166"/>
      <c r="AJ261" s="166"/>
      <c r="AK261" s="166"/>
      <c r="AL261" s="166"/>
      <c r="AM261" s="166"/>
      <c r="AN261" s="166"/>
      <c r="AO261" s="166"/>
      <c r="AP261" s="166"/>
      <c r="AQ261" s="166"/>
      <c r="AR261" s="166"/>
      <c r="AS261" s="166"/>
      <c r="AT261" s="168" t="s">
        <v>150</v>
      </c>
      <c r="AU261" s="168" t="s">
        <v>81</v>
      </c>
      <c r="AV261" s="166" t="s">
        <v>160</v>
      </c>
      <c r="AW261" s="166" t="s">
        <v>33</v>
      </c>
      <c r="AX261" s="166" t="s">
        <v>71</v>
      </c>
      <c r="AY261" s="168" t="s">
        <v>138</v>
      </c>
      <c r="AZ261" s="166"/>
      <c r="BA261" s="166"/>
      <c r="BB261" s="166"/>
      <c r="BC261" s="166"/>
      <c r="BD261" s="166"/>
      <c r="BE261" s="166"/>
      <c r="BF261" s="166"/>
      <c r="BG261" s="166"/>
      <c r="BH261" s="166"/>
      <c r="BI261" s="166"/>
      <c r="BJ261" s="166"/>
      <c r="BK261" s="166"/>
      <c r="BL261" s="166"/>
      <c r="BM261" s="166"/>
    </row>
    <row r="262" spans="1:65" s="150" customFormat="1">
      <c r="A262" s="143"/>
      <c r="B262" s="144"/>
      <c r="C262" s="143"/>
      <c r="D262" s="137" t="s">
        <v>150</v>
      </c>
      <c r="E262" s="145"/>
      <c r="F262" s="146" t="s">
        <v>891</v>
      </c>
      <c r="G262" s="143"/>
      <c r="H262" s="145"/>
      <c r="I262" s="147"/>
      <c r="J262" s="143"/>
      <c r="K262" s="143"/>
      <c r="L262" s="144"/>
      <c r="M262" s="148"/>
      <c r="N262" s="143"/>
      <c r="O262" s="143"/>
      <c r="P262" s="143"/>
      <c r="Q262" s="143"/>
      <c r="R262" s="143"/>
      <c r="S262" s="143"/>
      <c r="T262" s="149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5" t="s">
        <v>150</v>
      </c>
      <c r="AU262" s="145" t="s">
        <v>81</v>
      </c>
      <c r="AV262" s="143" t="s">
        <v>79</v>
      </c>
      <c r="AW262" s="143" t="s">
        <v>33</v>
      </c>
      <c r="AX262" s="143" t="s">
        <v>71</v>
      </c>
      <c r="AY262" s="145" t="s">
        <v>138</v>
      </c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</row>
    <row r="263" spans="1:65" s="166" customFormat="1">
      <c r="A263" s="150"/>
      <c r="B263" s="151"/>
      <c r="C263" s="150"/>
      <c r="D263" s="137" t="s">
        <v>150</v>
      </c>
      <c r="E263" s="152"/>
      <c r="F263" s="153" t="s">
        <v>892</v>
      </c>
      <c r="G263" s="150"/>
      <c r="H263" s="154">
        <v>-2.262</v>
      </c>
      <c r="I263" s="155"/>
      <c r="J263" s="150"/>
      <c r="K263" s="150"/>
      <c r="L263" s="151"/>
      <c r="M263" s="156"/>
      <c r="N263" s="150"/>
      <c r="O263" s="150"/>
      <c r="P263" s="150"/>
      <c r="Q263" s="150"/>
      <c r="R263" s="150"/>
      <c r="S263" s="150"/>
      <c r="T263" s="157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2" t="s">
        <v>150</v>
      </c>
      <c r="AU263" s="152" t="s">
        <v>81</v>
      </c>
      <c r="AV263" s="150" t="s">
        <v>81</v>
      </c>
      <c r="AW263" s="150" t="s">
        <v>33</v>
      </c>
      <c r="AX263" s="150" t="s">
        <v>71</v>
      </c>
      <c r="AY263" s="152" t="s">
        <v>138</v>
      </c>
      <c r="AZ263" s="150"/>
      <c r="BA263" s="150"/>
      <c r="BB263" s="150"/>
      <c r="BC263" s="150"/>
      <c r="BD263" s="150"/>
      <c r="BE263" s="150"/>
      <c r="BF263" s="150"/>
      <c r="BG263" s="150"/>
      <c r="BH263" s="150"/>
      <c r="BI263" s="150"/>
      <c r="BJ263" s="150"/>
      <c r="BK263" s="150"/>
      <c r="BL263" s="150"/>
      <c r="BM263" s="150"/>
    </row>
    <row r="264" spans="1:65" s="143" customFormat="1">
      <c r="A264" s="166"/>
      <c r="B264" s="167"/>
      <c r="C264" s="166"/>
      <c r="D264" s="137" t="s">
        <v>150</v>
      </c>
      <c r="E264" s="168"/>
      <c r="F264" s="169" t="s">
        <v>186</v>
      </c>
      <c r="G264" s="166"/>
      <c r="H264" s="170">
        <v>-2.262</v>
      </c>
      <c r="I264" s="171"/>
      <c r="J264" s="166"/>
      <c r="K264" s="166"/>
      <c r="L264" s="167"/>
      <c r="M264" s="172"/>
      <c r="N264" s="166"/>
      <c r="O264" s="166"/>
      <c r="P264" s="166"/>
      <c r="Q264" s="166"/>
      <c r="R264" s="166"/>
      <c r="S264" s="166"/>
      <c r="T264" s="173"/>
      <c r="U264" s="166"/>
      <c r="V264" s="166"/>
      <c r="W264" s="166"/>
      <c r="X264" s="166"/>
      <c r="Y264" s="166"/>
      <c r="Z264" s="166"/>
      <c r="AA264" s="166"/>
      <c r="AB264" s="166"/>
      <c r="AC264" s="166"/>
      <c r="AD264" s="166"/>
      <c r="AE264" s="166"/>
      <c r="AF264" s="166"/>
      <c r="AG264" s="166"/>
      <c r="AH264" s="166"/>
      <c r="AI264" s="166"/>
      <c r="AJ264" s="166"/>
      <c r="AK264" s="166"/>
      <c r="AL264" s="166"/>
      <c r="AM264" s="166"/>
      <c r="AN264" s="166"/>
      <c r="AO264" s="166"/>
      <c r="AP264" s="166"/>
      <c r="AQ264" s="166"/>
      <c r="AR264" s="166"/>
      <c r="AS264" s="166"/>
      <c r="AT264" s="168" t="s">
        <v>150</v>
      </c>
      <c r="AU264" s="168" t="s">
        <v>81</v>
      </c>
      <c r="AV264" s="166" t="s">
        <v>160</v>
      </c>
      <c r="AW264" s="166" t="s">
        <v>33</v>
      </c>
      <c r="AX264" s="166" t="s">
        <v>71</v>
      </c>
      <c r="AY264" s="168" t="s">
        <v>138</v>
      </c>
      <c r="AZ264" s="166"/>
      <c r="BA264" s="166"/>
      <c r="BB264" s="166"/>
      <c r="BC264" s="166"/>
      <c r="BD264" s="166"/>
      <c r="BE264" s="166"/>
      <c r="BF264" s="166"/>
      <c r="BG264" s="166"/>
      <c r="BH264" s="166"/>
      <c r="BI264" s="166"/>
      <c r="BJ264" s="166"/>
      <c r="BK264" s="166"/>
      <c r="BL264" s="166"/>
      <c r="BM264" s="166"/>
    </row>
    <row r="265" spans="1:65" s="150" customFormat="1">
      <c r="A265" s="143"/>
      <c r="B265" s="144"/>
      <c r="C265" s="143"/>
      <c r="D265" s="137" t="s">
        <v>150</v>
      </c>
      <c r="E265" s="145"/>
      <c r="F265" s="146" t="s">
        <v>893</v>
      </c>
      <c r="G265" s="143"/>
      <c r="H265" s="145"/>
      <c r="I265" s="147"/>
      <c r="J265" s="143"/>
      <c r="K265" s="143"/>
      <c r="L265" s="144"/>
      <c r="M265" s="148"/>
      <c r="N265" s="143"/>
      <c r="O265" s="143"/>
      <c r="P265" s="143"/>
      <c r="Q265" s="143"/>
      <c r="R265" s="143"/>
      <c r="S265" s="143"/>
      <c r="T265" s="149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5" t="s">
        <v>150</v>
      </c>
      <c r="AU265" s="145" t="s">
        <v>81</v>
      </c>
      <c r="AV265" s="143" t="s">
        <v>79</v>
      </c>
      <c r="AW265" s="143" t="s">
        <v>33</v>
      </c>
      <c r="AX265" s="143" t="s">
        <v>71</v>
      </c>
      <c r="AY265" s="145" t="s">
        <v>138</v>
      </c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</row>
    <row r="266" spans="1:65" s="166" customFormat="1">
      <c r="A266" s="150"/>
      <c r="B266" s="151"/>
      <c r="C266" s="150"/>
      <c r="D266" s="137" t="s">
        <v>150</v>
      </c>
      <c r="E266" s="152"/>
      <c r="F266" s="153" t="s">
        <v>894</v>
      </c>
      <c r="G266" s="150"/>
      <c r="H266" s="154">
        <v>-0.27500000000000002</v>
      </c>
      <c r="I266" s="155"/>
      <c r="J266" s="150"/>
      <c r="K266" s="150"/>
      <c r="L266" s="151"/>
      <c r="M266" s="156"/>
      <c r="N266" s="150"/>
      <c r="O266" s="150"/>
      <c r="P266" s="150"/>
      <c r="Q266" s="150"/>
      <c r="R266" s="150"/>
      <c r="S266" s="150"/>
      <c r="T266" s="157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/>
      <c r="AH266" s="150"/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2" t="s">
        <v>150</v>
      </c>
      <c r="AU266" s="152" t="s">
        <v>81</v>
      </c>
      <c r="AV266" s="150" t="s">
        <v>81</v>
      </c>
      <c r="AW266" s="150" t="s">
        <v>33</v>
      </c>
      <c r="AX266" s="150" t="s">
        <v>71</v>
      </c>
      <c r="AY266" s="152" t="s">
        <v>138</v>
      </c>
      <c r="AZ266" s="150"/>
      <c r="BA266" s="150"/>
      <c r="BB266" s="150"/>
      <c r="BC266" s="150"/>
      <c r="BD266" s="150"/>
      <c r="BE266" s="150"/>
      <c r="BF266" s="150"/>
      <c r="BG266" s="150"/>
      <c r="BH266" s="150"/>
      <c r="BI266" s="150"/>
      <c r="BJ266" s="150"/>
      <c r="BK266" s="150"/>
      <c r="BL266" s="150"/>
      <c r="BM266" s="150"/>
    </row>
    <row r="267" spans="1:65" s="158" customFormat="1">
      <c r="A267" s="166"/>
      <c r="B267" s="167"/>
      <c r="C267" s="166"/>
      <c r="D267" s="137" t="s">
        <v>150</v>
      </c>
      <c r="E267" s="168"/>
      <c r="F267" s="169" t="s">
        <v>186</v>
      </c>
      <c r="G267" s="166"/>
      <c r="H267" s="170">
        <v>-0.27500000000000002</v>
      </c>
      <c r="I267" s="171"/>
      <c r="J267" s="166"/>
      <c r="K267" s="166"/>
      <c r="L267" s="167"/>
      <c r="M267" s="172"/>
      <c r="N267" s="166"/>
      <c r="O267" s="166"/>
      <c r="P267" s="166"/>
      <c r="Q267" s="166"/>
      <c r="R267" s="166"/>
      <c r="S267" s="166"/>
      <c r="T267" s="173"/>
      <c r="U267" s="166"/>
      <c r="V267" s="166"/>
      <c r="W267" s="166"/>
      <c r="X267" s="166"/>
      <c r="Y267" s="166"/>
      <c r="Z267" s="166"/>
      <c r="AA267" s="166"/>
      <c r="AB267" s="166"/>
      <c r="AC267" s="166"/>
      <c r="AD267" s="166"/>
      <c r="AE267" s="166"/>
      <c r="AF267" s="166"/>
      <c r="AG267" s="166"/>
      <c r="AH267" s="166"/>
      <c r="AI267" s="166"/>
      <c r="AJ267" s="166"/>
      <c r="AK267" s="166"/>
      <c r="AL267" s="166"/>
      <c r="AM267" s="166"/>
      <c r="AN267" s="166"/>
      <c r="AO267" s="166"/>
      <c r="AP267" s="166"/>
      <c r="AQ267" s="166"/>
      <c r="AR267" s="166"/>
      <c r="AS267" s="166"/>
      <c r="AT267" s="168" t="s">
        <v>150</v>
      </c>
      <c r="AU267" s="168" t="s">
        <v>81</v>
      </c>
      <c r="AV267" s="166" t="s">
        <v>160</v>
      </c>
      <c r="AW267" s="166" t="s">
        <v>33</v>
      </c>
      <c r="AX267" s="166" t="s">
        <v>71</v>
      </c>
      <c r="AY267" s="168" t="s">
        <v>138</v>
      </c>
      <c r="AZ267" s="166"/>
      <c r="BA267" s="166"/>
      <c r="BB267" s="166"/>
      <c r="BC267" s="166"/>
      <c r="BD267" s="166"/>
      <c r="BE267" s="166"/>
      <c r="BF267" s="166"/>
      <c r="BG267" s="166"/>
      <c r="BH267" s="166"/>
      <c r="BI267" s="166"/>
      <c r="BJ267" s="166"/>
      <c r="BK267" s="166"/>
      <c r="BL267" s="166"/>
      <c r="BM267" s="166"/>
    </row>
    <row r="268" spans="1:65" s="19" customFormat="1">
      <c r="A268" s="158"/>
      <c r="B268" s="159"/>
      <c r="C268" s="158"/>
      <c r="D268" s="137" t="s">
        <v>150</v>
      </c>
      <c r="E268" s="160"/>
      <c r="F268" s="161" t="s">
        <v>154</v>
      </c>
      <c r="G268" s="158"/>
      <c r="H268" s="162">
        <v>38.408999999999999</v>
      </c>
      <c r="I268" s="163"/>
      <c r="J268" s="158"/>
      <c r="K268" s="158"/>
      <c r="L268" s="159"/>
      <c r="M268" s="164"/>
      <c r="N268" s="158"/>
      <c r="O268" s="158"/>
      <c r="P268" s="158"/>
      <c r="Q268" s="158"/>
      <c r="R268" s="158"/>
      <c r="S268" s="158"/>
      <c r="T268" s="165"/>
      <c r="U268" s="158"/>
      <c r="V268" s="158"/>
      <c r="W268" s="158"/>
      <c r="X268" s="158"/>
      <c r="Y268" s="158"/>
      <c r="Z268" s="158"/>
      <c r="AA268" s="158"/>
      <c r="AB268" s="158"/>
      <c r="AC268" s="158"/>
      <c r="AD268" s="158"/>
      <c r="AE268" s="158"/>
      <c r="AF268" s="158"/>
      <c r="AG268" s="158"/>
      <c r="AH268" s="158"/>
      <c r="AI268" s="158"/>
      <c r="AJ268" s="158"/>
      <c r="AK268" s="158"/>
      <c r="AL268" s="158"/>
      <c r="AM268" s="158"/>
      <c r="AN268" s="158"/>
      <c r="AO268" s="158"/>
      <c r="AP268" s="158"/>
      <c r="AQ268" s="158"/>
      <c r="AR268" s="158"/>
      <c r="AS268" s="158"/>
      <c r="AT268" s="160" t="s">
        <v>150</v>
      </c>
      <c r="AU268" s="160" t="s">
        <v>81</v>
      </c>
      <c r="AV268" s="158" t="s">
        <v>145</v>
      </c>
      <c r="AW268" s="158" t="s">
        <v>33</v>
      </c>
      <c r="AX268" s="158" t="s">
        <v>79</v>
      </c>
      <c r="AY268" s="160" t="s">
        <v>138</v>
      </c>
      <c r="AZ268" s="158"/>
      <c r="BA268" s="158"/>
      <c r="BB268" s="158"/>
      <c r="BC268" s="158"/>
      <c r="BD268" s="158"/>
      <c r="BE268" s="158"/>
      <c r="BF268" s="158"/>
      <c r="BG268" s="158"/>
      <c r="BH268" s="158"/>
      <c r="BI268" s="158"/>
      <c r="BJ268" s="158"/>
      <c r="BK268" s="158"/>
      <c r="BL268" s="158"/>
      <c r="BM268" s="158"/>
    </row>
    <row r="269" spans="1:65" s="19" customFormat="1" ht="16.5" customHeight="1">
      <c r="B269" s="123"/>
      <c r="C269" s="174" t="s">
        <v>216</v>
      </c>
      <c r="D269" s="174" t="s">
        <v>205</v>
      </c>
      <c r="E269" s="175" t="s">
        <v>895</v>
      </c>
      <c r="F269" s="176" t="s">
        <v>896</v>
      </c>
      <c r="G269" s="177" t="s">
        <v>176</v>
      </c>
      <c r="H269" s="178">
        <v>62.89</v>
      </c>
      <c r="I269" s="179"/>
      <c r="J269" s="180">
        <f>ROUND(I269*H269,2)</f>
        <v>0</v>
      </c>
      <c r="K269" s="176" t="s">
        <v>144</v>
      </c>
      <c r="L269" s="181"/>
      <c r="M269" s="182"/>
      <c r="N269" s="183" t="s">
        <v>42</v>
      </c>
      <c r="P269" s="133">
        <f>O269*H269</f>
        <v>0</v>
      </c>
      <c r="Q269" s="133">
        <v>1</v>
      </c>
      <c r="R269" s="133">
        <f>Q269*H269</f>
        <v>62.89</v>
      </c>
      <c r="S269" s="133">
        <v>0</v>
      </c>
      <c r="T269" s="134">
        <f>S269*H269</f>
        <v>0</v>
      </c>
      <c r="AR269" s="135" t="s">
        <v>169</v>
      </c>
      <c r="AT269" s="135" t="s">
        <v>205</v>
      </c>
      <c r="AU269" s="135" t="s">
        <v>81</v>
      </c>
      <c r="AY269" s="7" t="s">
        <v>138</v>
      </c>
      <c r="BE269" s="136">
        <f>IF(N269="základní",J269,0)</f>
        <v>0</v>
      </c>
      <c r="BF269" s="136">
        <f>IF(N269="snížená",J269,0)</f>
        <v>0</v>
      </c>
      <c r="BG269" s="136">
        <f>IF(N269="zákl. přenesená",J269,0)</f>
        <v>0</v>
      </c>
      <c r="BH269" s="136">
        <f>IF(N269="sníž. přenesená",J269,0)</f>
        <v>0</v>
      </c>
      <c r="BI269" s="136">
        <f>IF(N269="nulová",J269,0)</f>
        <v>0</v>
      </c>
      <c r="BJ269" s="7" t="s">
        <v>79</v>
      </c>
      <c r="BK269" s="136">
        <f>ROUND(I269*H269,2)</f>
        <v>0</v>
      </c>
      <c r="BL269" s="7" t="s">
        <v>145</v>
      </c>
      <c r="BM269" s="135" t="s">
        <v>281</v>
      </c>
    </row>
    <row r="270" spans="1:65" s="143" customFormat="1">
      <c r="A270" s="19"/>
      <c r="B270" s="20"/>
      <c r="C270" s="19"/>
      <c r="D270" s="137" t="s">
        <v>146</v>
      </c>
      <c r="E270" s="19"/>
      <c r="F270" s="138" t="s">
        <v>896</v>
      </c>
      <c r="G270" s="19"/>
      <c r="H270" s="19"/>
      <c r="I270" s="139"/>
      <c r="J270" s="19"/>
      <c r="K270" s="19"/>
      <c r="L270" s="20"/>
      <c r="M270" s="140"/>
      <c r="N270" s="19"/>
      <c r="O270" s="19"/>
      <c r="P270" s="19"/>
      <c r="Q270" s="19"/>
      <c r="R270" s="19"/>
      <c r="S270" s="19"/>
      <c r="T270" s="41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7" t="s">
        <v>146</v>
      </c>
      <c r="AU270" s="7" t="s">
        <v>81</v>
      </c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</row>
    <row r="271" spans="1:65" s="150" customFormat="1">
      <c r="A271" s="143"/>
      <c r="B271" s="144"/>
      <c r="C271" s="143"/>
      <c r="D271" s="137" t="s">
        <v>150</v>
      </c>
      <c r="E271" s="145"/>
      <c r="F271" s="146" t="s">
        <v>897</v>
      </c>
      <c r="G271" s="143"/>
      <c r="H271" s="145"/>
      <c r="I271" s="147"/>
      <c r="J271" s="143"/>
      <c r="K271" s="143"/>
      <c r="L271" s="144"/>
      <c r="M271" s="148"/>
      <c r="N271" s="143"/>
      <c r="O271" s="143"/>
      <c r="P271" s="143"/>
      <c r="Q271" s="143"/>
      <c r="R271" s="143"/>
      <c r="S271" s="143"/>
      <c r="T271" s="149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5" t="s">
        <v>150</v>
      </c>
      <c r="AU271" s="145" t="s">
        <v>81</v>
      </c>
      <c r="AV271" s="143" t="s">
        <v>79</v>
      </c>
      <c r="AW271" s="143" t="s">
        <v>33</v>
      </c>
      <c r="AX271" s="143" t="s">
        <v>71</v>
      </c>
      <c r="AY271" s="145" t="s">
        <v>138</v>
      </c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</row>
    <row r="272" spans="1:65" s="150" customFormat="1">
      <c r="B272" s="151"/>
      <c r="D272" s="137" t="s">
        <v>150</v>
      </c>
      <c r="E272" s="152"/>
      <c r="F272" s="153" t="s">
        <v>898</v>
      </c>
      <c r="H272" s="154">
        <v>38.408999999999999</v>
      </c>
      <c r="I272" s="155"/>
      <c r="L272" s="151"/>
      <c r="M272" s="156"/>
      <c r="T272" s="157"/>
      <c r="AT272" s="152" t="s">
        <v>150</v>
      </c>
      <c r="AU272" s="152" t="s">
        <v>81</v>
      </c>
      <c r="AV272" s="150" t="s">
        <v>81</v>
      </c>
      <c r="AW272" s="150" t="s">
        <v>33</v>
      </c>
      <c r="AX272" s="150" t="s">
        <v>71</v>
      </c>
      <c r="AY272" s="152" t="s">
        <v>138</v>
      </c>
    </row>
    <row r="273" spans="1:65" s="150" customFormat="1">
      <c r="B273" s="151"/>
      <c r="D273" s="137" t="s">
        <v>150</v>
      </c>
      <c r="E273" s="152"/>
      <c r="F273" s="153" t="s">
        <v>899</v>
      </c>
      <c r="H273" s="154">
        <v>-2.464</v>
      </c>
      <c r="I273" s="155"/>
      <c r="L273" s="151"/>
      <c r="M273" s="156"/>
      <c r="T273" s="157"/>
      <c r="AT273" s="152" t="s">
        <v>150</v>
      </c>
      <c r="AU273" s="152" t="s">
        <v>81</v>
      </c>
      <c r="AV273" s="150" t="s">
        <v>81</v>
      </c>
      <c r="AW273" s="150" t="s">
        <v>33</v>
      </c>
      <c r="AX273" s="150" t="s">
        <v>71</v>
      </c>
      <c r="AY273" s="152" t="s">
        <v>138</v>
      </c>
    </row>
    <row r="274" spans="1:65" s="158" customFormat="1">
      <c r="A274" s="150"/>
      <c r="B274" s="151"/>
      <c r="C274" s="150"/>
      <c r="D274" s="137" t="s">
        <v>150</v>
      </c>
      <c r="E274" s="152"/>
      <c r="F274" s="153" t="s">
        <v>900</v>
      </c>
      <c r="G274" s="150"/>
      <c r="H274" s="154">
        <v>-4.5</v>
      </c>
      <c r="I274" s="155"/>
      <c r="J274" s="150"/>
      <c r="K274" s="150"/>
      <c r="L274" s="151"/>
      <c r="M274" s="156"/>
      <c r="N274" s="150"/>
      <c r="O274" s="150"/>
      <c r="P274" s="150"/>
      <c r="Q274" s="150"/>
      <c r="R274" s="150"/>
      <c r="S274" s="150"/>
      <c r="T274" s="157"/>
      <c r="U274" s="150"/>
      <c r="V274" s="150"/>
      <c r="W274" s="150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/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2" t="s">
        <v>150</v>
      </c>
      <c r="AU274" s="152" t="s">
        <v>81</v>
      </c>
      <c r="AV274" s="150" t="s">
        <v>81</v>
      </c>
      <c r="AW274" s="150" t="s">
        <v>33</v>
      </c>
      <c r="AX274" s="150" t="s">
        <v>71</v>
      </c>
      <c r="AY274" s="152" t="s">
        <v>138</v>
      </c>
      <c r="AZ274" s="150"/>
      <c r="BA274" s="150"/>
      <c r="BB274" s="150"/>
      <c r="BC274" s="150"/>
      <c r="BD274" s="150"/>
      <c r="BE274" s="150"/>
      <c r="BF274" s="150"/>
      <c r="BG274" s="150"/>
      <c r="BH274" s="150"/>
      <c r="BI274" s="150"/>
      <c r="BJ274" s="150"/>
      <c r="BK274" s="150"/>
      <c r="BL274" s="150"/>
      <c r="BM274" s="150"/>
    </row>
    <row r="275" spans="1:65" s="150" customFormat="1">
      <c r="A275" s="158"/>
      <c r="B275" s="159"/>
      <c r="C275" s="158"/>
      <c r="D275" s="137" t="s">
        <v>150</v>
      </c>
      <c r="E275" s="160"/>
      <c r="F275" s="161" t="s">
        <v>154</v>
      </c>
      <c r="G275" s="158"/>
      <c r="H275" s="162">
        <v>31.445</v>
      </c>
      <c r="I275" s="163"/>
      <c r="J275" s="158"/>
      <c r="K275" s="158"/>
      <c r="L275" s="159"/>
      <c r="M275" s="164"/>
      <c r="N275" s="158"/>
      <c r="O275" s="158"/>
      <c r="P275" s="158"/>
      <c r="Q275" s="158"/>
      <c r="R275" s="158"/>
      <c r="S275" s="158"/>
      <c r="T275" s="165"/>
      <c r="U275" s="158"/>
      <c r="V275" s="158"/>
      <c r="W275" s="158"/>
      <c r="X275" s="158"/>
      <c r="Y275" s="158"/>
      <c r="Z275" s="158"/>
      <c r="AA275" s="158"/>
      <c r="AB275" s="158"/>
      <c r="AC275" s="158"/>
      <c r="AD275" s="158"/>
      <c r="AE275" s="158"/>
      <c r="AF275" s="158"/>
      <c r="AG275" s="158"/>
      <c r="AH275" s="158"/>
      <c r="AI275" s="158"/>
      <c r="AJ275" s="158"/>
      <c r="AK275" s="158"/>
      <c r="AL275" s="158"/>
      <c r="AM275" s="158"/>
      <c r="AN275" s="158"/>
      <c r="AO275" s="158"/>
      <c r="AP275" s="158"/>
      <c r="AQ275" s="158"/>
      <c r="AR275" s="158"/>
      <c r="AS275" s="158"/>
      <c r="AT275" s="160" t="s">
        <v>150</v>
      </c>
      <c r="AU275" s="160" t="s">
        <v>81</v>
      </c>
      <c r="AV275" s="158" t="s">
        <v>145</v>
      </c>
      <c r="AW275" s="158" t="s">
        <v>33</v>
      </c>
      <c r="AX275" s="158" t="s">
        <v>71</v>
      </c>
      <c r="AY275" s="160" t="s">
        <v>138</v>
      </c>
      <c r="AZ275" s="158"/>
      <c r="BA275" s="158"/>
      <c r="BB275" s="158"/>
      <c r="BC275" s="158"/>
      <c r="BD275" s="158"/>
      <c r="BE275" s="158"/>
      <c r="BF275" s="158"/>
      <c r="BG275" s="158"/>
      <c r="BH275" s="158"/>
      <c r="BI275" s="158"/>
      <c r="BJ275" s="158"/>
      <c r="BK275" s="158"/>
      <c r="BL275" s="158"/>
      <c r="BM275" s="158"/>
    </row>
    <row r="276" spans="1:65" s="158" customFormat="1">
      <c r="A276" s="150"/>
      <c r="B276" s="151"/>
      <c r="C276" s="150"/>
      <c r="D276" s="137" t="s">
        <v>150</v>
      </c>
      <c r="E276" s="152"/>
      <c r="F276" s="153" t="s">
        <v>901</v>
      </c>
      <c r="G276" s="150"/>
      <c r="H276" s="154">
        <v>62.89</v>
      </c>
      <c r="I276" s="155"/>
      <c r="J276" s="150"/>
      <c r="K276" s="150"/>
      <c r="L276" s="151"/>
      <c r="M276" s="156"/>
      <c r="N276" s="150"/>
      <c r="O276" s="150"/>
      <c r="P276" s="150"/>
      <c r="Q276" s="150"/>
      <c r="R276" s="150"/>
      <c r="S276" s="150"/>
      <c r="T276" s="157"/>
      <c r="U276" s="150"/>
      <c r="V276" s="150"/>
      <c r="W276" s="150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/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2" t="s">
        <v>150</v>
      </c>
      <c r="AU276" s="152" t="s">
        <v>81</v>
      </c>
      <c r="AV276" s="150" t="s">
        <v>81</v>
      </c>
      <c r="AW276" s="150" t="s">
        <v>33</v>
      </c>
      <c r="AX276" s="150" t="s">
        <v>71</v>
      </c>
      <c r="AY276" s="152" t="s">
        <v>138</v>
      </c>
      <c r="AZ276" s="150"/>
      <c r="BA276" s="150"/>
      <c r="BB276" s="150"/>
      <c r="BC276" s="150"/>
      <c r="BD276" s="150"/>
      <c r="BE276" s="150"/>
      <c r="BF276" s="150"/>
      <c r="BG276" s="150"/>
      <c r="BH276" s="150"/>
      <c r="BI276" s="150"/>
      <c r="BJ276" s="150"/>
      <c r="BK276" s="150"/>
      <c r="BL276" s="150"/>
      <c r="BM276" s="150"/>
    </row>
    <row r="277" spans="1:65" s="19" customFormat="1">
      <c r="A277" s="158"/>
      <c r="B277" s="159"/>
      <c r="C277" s="158"/>
      <c r="D277" s="137" t="s">
        <v>150</v>
      </c>
      <c r="E277" s="160"/>
      <c r="F277" s="161" t="s">
        <v>154</v>
      </c>
      <c r="G277" s="158"/>
      <c r="H277" s="162">
        <v>62.89</v>
      </c>
      <c r="I277" s="163"/>
      <c r="J277" s="158"/>
      <c r="K277" s="158"/>
      <c r="L277" s="159"/>
      <c r="M277" s="164"/>
      <c r="N277" s="158"/>
      <c r="O277" s="158"/>
      <c r="P277" s="158"/>
      <c r="Q277" s="158"/>
      <c r="R277" s="158"/>
      <c r="S277" s="158"/>
      <c r="T277" s="165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8"/>
      <c r="AF277" s="158"/>
      <c r="AG277" s="158"/>
      <c r="AH277" s="158"/>
      <c r="AI277" s="158"/>
      <c r="AJ277" s="158"/>
      <c r="AK277" s="158"/>
      <c r="AL277" s="158"/>
      <c r="AM277" s="158"/>
      <c r="AN277" s="158"/>
      <c r="AO277" s="158"/>
      <c r="AP277" s="158"/>
      <c r="AQ277" s="158"/>
      <c r="AR277" s="158"/>
      <c r="AS277" s="158"/>
      <c r="AT277" s="160" t="s">
        <v>150</v>
      </c>
      <c r="AU277" s="160" t="s">
        <v>81</v>
      </c>
      <c r="AV277" s="158" t="s">
        <v>145</v>
      </c>
      <c r="AW277" s="158" t="s">
        <v>33</v>
      </c>
      <c r="AX277" s="158" t="s">
        <v>79</v>
      </c>
      <c r="AY277" s="160" t="s">
        <v>138</v>
      </c>
      <c r="AZ277" s="158"/>
      <c r="BA277" s="158"/>
      <c r="BB277" s="158"/>
      <c r="BC277" s="158"/>
      <c r="BD277" s="158"/>
      <c r="BE277" s="158"/>
      <c r="BF277" s="158"/>
      <c r="BG277" s="158"/>
      <c r="BH277" s="158"/>
      <c r="BI277" s="158"/>
      <c r="BJ277" s="158"/>
      <c r="BK277" s="158"/>
      <c r="BL277" s="158"/>
      <c r="BM277" s="158"/>
    </row>
    <row r="278" spans="1:65" s="19" customFormat="1" ht="16.5" customHeight="1">
      <c r="B278" s="123"/>
      <c r="C278" s="124" t="s">
        <v>7</v>
      </c>
      <c r="D278" s="124" t="s">
        <v>140</v>
      </c>
      <c r="E278" s="125" t="s">
        <v>902</v>
      </c>
      <c r="F278" s="126" t="s">
        <v>903</v>
      </c>
      <c r="G278" s="127" t="s">
        <v>143</v>
      </c>
      <c r="H278" s="128">
        <v>25.798999999999999</v>
      </c>
      <c r="I278" s="129"/>
      <c r="J278" s="130">
        <f>ROUND(I278*H278,2)</f>
        <v>0</v>
      </c>
      <c r="K278" s="126" t="s">
        <v>144</v>
      </c>
      <c r="L278" s="20"/>
      <c r="M278" s="131"/>
      <c r="N278" s="132" t="s">
        <v>42</v>
      </c>
      <c r="P278" s="133">
        <f>O278*H278</f>
        <v>0</v>
      </c>
      <c r="Q278" s="133">
        <v>0</v>
      </c>
      <c r="R278" s="133">
        <f>Q278*H278</f>
        <v>0</v>
      </c>
      <c r="S278" s="133">
        <v>0</v>
      </c>
      <c r="T278" s="134">
        <f>S278*H278</f>
        <v>0</v>
      </c>
      <c r="AR278" s="135" t="s">
        <v>145</v>
      </c>
      <c r="AT278" s="135" t="s">
        <v>140</v>
      </c>
      <c r="AU278" s="135" t="s">
        <v>81</v>
      </c>
      <c r="AY278" s="7" t="s">
        <v>138</v>
      </c>
      <c r="BE278" s="136">
        <f>IF(N278="základní",J278,0)</f>
        <v>0</v>
      </c>
      <c r="BF278" s="136">
        <f>IF(N278="snížená",J278,0)</f>
        <v>0</v>
      </c>
      <c r="BG278" s="136">
        <f>IF(N278="zákl. přenesená",J278,0)</f>
        <v>0</v>
      </c>
      <c r="BH278" s="136">
        <f>IF(N278="sníž. přenesená",J278,0)</f>
        <v>0</v>
      </c>
      <c r="BI278" s="136">
        <f>IF(N278="nulová",J278,0)</f>
        <v>0</v>
      </c>
      <c r="BJ278" s="7" t="s">
        <v>79</v>
      </c>
      <c r="BK278" s="136">
        <f>ROUND(I278*H278,2)</f>
        <v>0</v>
      </c>
      <c r="BL278" s="7" t="s">
        <v>145</v>
      </c>
      <c r="BM278" s="135" t="s">
        <v>284</v>
      </c>
    </row>
    <row r="279" spans="1:65" s="19" customFormat="1" ht="19.2">
      <c r="B279" s="20"/>
      <c r="D279" s="137" t="s">
        <v>146</v>
      </c>
      <c r="F279" s="138" t="s">
        <v>904</v>
      </c>
      <c r="I279" s="139"/>
      <c r="L279" s="20"/>
      <c r="M279" s="140"/>
      <c r="T279" s="41"/>
      <c r="AT279" s="7" t="s">
        <v>146</v>
      </c>
      <c r="AU279" s="7" t="s">
        <v>81</v>
      </c>
    </row>
    <row r="280" spans="1:65" s="143" customFormat="1">
      <c r="A280" s="19"/>
      <c r="B280" s="20"/>
      <c r="C280" s="19"/>
      <c r="D280" s="141" t="s">
        <v>148</v>
      </c>
      <c r="E280" s="19"/>
      <c r="F280" s="142" t="s">
        <v>905</v>
      </c>
      <c r="G280" s="19"/>
      <c r="H280" s="19"/>
      <c r="I280" s="139"/>
      <c r="J280" s="19"/>
      <c r="K280" s="19"/>
      <c r="L280" s="20"/>
      <c r="M280" s="140"/>
      <c r="N280" s="19"/>
      <c r="O280" s="19"/>
      <c r="P280" s="19"/>
      <c r="Q280" s="19"/>
      <c r="R280" s="19"/>
      <c r="S280" s="19"/>
      <c r="T280" s="41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7" t="s">
        <v>148</v>
      </c>
      <c r="AU280" s="7" t="s">
        <v>81</v>
      </c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</row>
    <row r="281" spans="1:65" s="143" customFormat="1">
      <c r="B281" s="144"/>
      <c r="D281" s="137" t="s">
        <v>150</v>
      </c>
      <c r="E281" s="145"/>
      <c r="F281" s="146" t="s">
        <v>795</v>
      </c>
      <c r="H281" s="145"/>
      <c r="I281" s="147"/>
      <c r="L281" s="144"/>
      <c r="M281" s="148"/>
      <c r="T281" s="149"/>
      <c r="AT281" s="145" t="s">
        <v>150</v>
      </c>
      <c r="AU281" s="145" t="s">
        <v>81</v>
      </c>
      <c r="AV281" s="143" t="s">
        <v>79</v>
      </c>
      <c r="AW281" s="143" t="s">
        <v>33</v>
      </c>
      <c r="AX281" s="143" t="s">
        <v>71</v>
      </c>
      <c r="AY281" s="145" t="s">
        <v>138</v>
      </c>
    </row>
    <row r="282" spans="1:65" s="150" customFormat="1">
      <c r="A282" s="143"/>
      <c r="B282" s="144"/>
      <c r="C282" s="143"/>
      <c r="D282" s="137" t="s">
        <v>150</v>
      </c>
      <c r="E282" s="145"/>
      <c r="F282" s="146" t="s">
        <v>809</v>
      </c>
      <c r="G282" s="143"/>
      <c r="H282" s="145"/>
      <c r="I282" s="147"/>
      <c r="J282" s="143"/>
      <c r="K282" s="143"/>
      <c r="L282" s="144"/>
      <c r="M282" s="148"/>
      <c r="N282" s="143"/>
      <c r="O282" s="143"/>
      <c r="P282" s="143"/>
      <c r="Q282" s="143"/>
      <c r="R282" s="143"/>
      <c r="S282" s="143"/>
      <c r="T282" s="149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5" t="s">
        <v>150</v>
      </c>
      <c r="AU282" s="145" t="s">
        <v>81</v>
      </c>
      <c r="AV282" s="143" t="s">
        <v>79</v>
      </c>
      <c r="AW282" s="143" t="s">
        <v>33</v>
      </c>
      <c r="AX282" s="143" t="s">
        <v>71</v>
      </c>
      <c r="AY282" s="145" t="s">
        <v>138</v>
      </c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</row>
    <row r="283" spans="1:65" s="150" customFormat="1">
      <c r="B283" s="151"/>
      <c r="D283" s="137" t="s">
        <v>150</v>
      </c>
      <c r="E283" s="152"/>
      <c r="F283" s="153" t="s">
        <v>906</v>
      </c>
      <c r="H283" s="154">
        <v>2.2749999999999999</v>
      </c>
      <c r="I283" s="155"/>
      <c r="L283" s="151"/>
      <c r="M283" s="156"/>
      <c r="T283" s="157"/>
      <c r="AT283" s="152" t="s">
        <v>150</v>
      </c>
      <c r="AU283" s="152" t="s">
        <v>81</v>
      </c>
      <c r="AV283" s="150" t="s">
        <v>81</v>
      </c>
      <c r="AW283" s="150" t="s">
        <v>33</v>
      </c>
      <c r="AX283" s="150" t="s">
        <v>71</v>
      </c>
      <c r="AY283" s="152" t="s">
        <v>138</v>
      </c>
    </row>
    <row r="284" spans="1:65" s="166" customFormat="1">
      <c r="A284" s="150"/>
      <c r="B284" s="151"/>
      <c r="C284" s="150"/>
      <c r="D284" s="137" t="s">
        <v>150</v>
      </c>
      <c r="E284" s="152"/>
      <c r="F284" s="153" t="s">
        <v>907</v>
      </c>
      <c r="G284" s="150"/>
      <c r="H284" s="154">
        <v>5.1130000000000004</v>
      </c>
      <c r="I284" s="155"/>
      <c r="J284" s="150"/>
      <c r="K284" s="150"/>
      <c r="L284" s="151"/>
      <c r="M284" s="156"/>
      <c r="N284" s="150"/>
      <c r="O284" s="150"/>
      <c r="P284" s="150"/>
      <c r="Q284" s="150"/>
      <c r="R284" s="150"/>
      <c r="S284" s="150"/>
      <c r="T284" s="157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2" t="s">
        <v>150</v>
      </c>
      <c r="AU284" s="152" t="s">
        <v>81</v>
      </c>
      <c r="AV284" s="150" t="s">
        <v>81</v>
      </c>
      <c r="AW284" s="150" t="s">
        <v>33</v>
      </c>
      <c r="AX284" s="150" t="s">
        <v>71</v>
      </c>
      <c r="AY284" s="152" t="s">
        <v>138</v>
      </c>
      <c r="AZ284" s="150"/>
      <c r="BA284" s="150"/>
      <c r="BB284" s="150"/>
      <c r="BC284" s="150"/>
      <c r="BD284" s="150"/>
      <c r="BE284" s="150"/>
      <c r="BF284" s="150"/>
      <c r="BG284" s="150"/>
      <c r="BH284" s="150"/>
      <c r="BI284" s="150"/>
      <c r="BJ284" s="150"/>
      <c r="BK284" s="150"/>
      <c r="BL284" s="150"/>
      <c r="BM284" s="150"/>
    </row>
    <row r="285" spans="1:65" s="143" customFormat="1">
      <c r="A285" s="166"/>
      <c r="B285" s="167"/>
      <c r="C285" s="166"/>
      <c r="D285" s="137" t="s">
        <v>150</v>
      </c>
      <c r="E285" s="168"/>
      <c r="F285" s="169" t="s">
        <v>186</v>
      </c>
      <c r="G285" s="166"/>
      <c r="H285" s="170">
        <v>7.3879999999999999</v>
      </c>
      <c r="I285" s="171"/>
      <c r="J285" s="166"/>
      <c r="K285" s="166"/>
      <c r="L285" s="167"/>
      <c r="M285" s="172"/>
      <c r="N285" s="166"/>
      <c r="O285" s="166"/>
      <c r="P285" s="166"/>
      <c r="Q285" s="166"/>
      <c r="R285" s="166"/>
      <c r="S285" s="166"/>
      <c r="T285" s="173"/>
      <c r="U285" s="166"/>
      <c r="V285" s="166"/>
      <c r="W285" s="166"/>
      <c r="X285" s="166"/>
      <c r="Y285" s="166"/>
      <c r="Z285" s="166"/>
      <c r="AA285" s="166"/>
      <c r="AB285" s="166"/>
      <c r="AC285" s="166"/>
      <c r="AD285" s="166"/>
      <c r="AE285" s="166"/>
      <c r="AF285" s="166"/>
      <c r="AG285" s="166"/>
      <c r="AH285" s="166"/>
      <c r="AI285" s="166"/>
      <c r="AJ285" s="166"/>
      <c r="AK285" s="166"/>
      <c r="AL285" s="166"/>
      <c r="AM285" s="166"/>
      <c r="AN285" s="166"/>
      <c r="AO285" s="166"/>
      <c r="AP285" s="166"/>
      <c r="AQ285" s="166"/>
      <c r="AR285" s="166"/>
      <c r="AS285" s="166"/>
      <c r="AT285" s="168" t="s">
        <v>150</v>
      </c>
      <c r="AU285" s="168" t="s">
        <v>81</v>
      </c>
      <c r="AV285" s="166" t="s">
        <v>160</v>
      </c>
      <c r="AW285" s="166" t="s">
        <v>33</v>
      </c>
      <c r="AX285" s="166" t="s">
        <v>71</v>
      </c>
      <c r="AY285" s="168" t="s">
        <v>138</v>
      </c>
      <c r="AZ285" s="166"/>
      <c r="BA285" s="166"/>
      <c r="BB285" s="166"/>
      <c r="BC285" s="166"/>
      <c r="BD285" s="166"/>
      <c r="BE285" s="166"/>
      <c r="BF285" s="166"/>
      <c r="BG285" s="166"/>
      <c r="BH285" s="166"/>
      <c r="BI285" s="166"/>
      <c r="BJ285" s="166"/>
      <c r="BK285" s="166"/>
      <c r="BL285" s="166"/>
      <c r="BM285" s="166"/>
    </row>
    <row r="286" spans="1:65" s="150" customFormat="1">
      <c r="A286" s="143"/>
      <c r="B286" s="144"/>
      <c r="C286" s="143"/>
      <c r="D286" s="137" t="s">
        <v>150</v>
      </c>
      <c r="E286" s="145"/>
      <c r="F286" s="146" t="s">
        <v>814</v>
      </c>
      <c r="G286" s="143"/>
      <c r="H286" s="145"/>
      <c r="I286" s="147"/>
      <c r="J286" s="143"/>
      <c r="K286" s="143"/>
      <c r="L286" s="144"/>
      <c r="M286" s="148"/>
      <c r="N286" s="143"/>
      <c r="O286" s="143"/>
      <c r="P286" s="143"/>
      <c r="Q286" s="143"/>
      <c r="R286" s="143"/>
      <c r="S286" s="143"/>
      <c r="T286" s="149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5" t="s">
        <v>150</v>
      </c>
      <c r="AU286" s="145" t="s">
        <v>81</v>
      </c>
      <c r="AV286" s="143" t="s">
        <v>79</v>
      </c>
      <c r="AW286" s="143" t="s">
        <v>33</v>
      </c>
      <c r="AX286" s="143" t="s">
        <v>71</v>
      </c>
      <c r="AY286" s="145" t="s">
        <v>138</v>
      </c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</row>
    <row r="287" spans="1:65" s="166" customFormat="1">
      <c r="A287" s="150"/>
      <c r="B287" s="151"/>
      <c r="C287" s="150"/>
      <c r="D287" s="137" t="s">
        <v>150</v>
      </c>
      <c r="E287" s="152"/>
      <c r="F287" s="153" t="s">
        <v>908</v>
      </c>
      <c r="G287" s="150"/>
      <c r="H287" s="154">
        <v>4.2640000000000002</v>
      </c>
      <c r="I287" s="155"/>
      <c r="J287" s="150"/>
      <c r="K287" s="150"/>
      <c r="L287" s="151"/>
      <c r="M287" s="156"/>
      <c r="N287" s="150"/>
      <c r="O287" s="150"/>
      <c r="P287" s="150"/>
      <c r="Q287" s="150"/>
      <c r="R287" s="150"/>
      <c r="S287" s="150"/>
      <c r="T287" s="157"/>
      <c r="U287" s="150"/>
      <c r="V287" s="150"/>
      <c r="W287" s="150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/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2" t="s">
        <v>150</v>
      </c>
      <c r="AU287" s="152" t="s">
        <v>81</v>
      </c>
      <c r="AV287" s="150" t="s">
        <v>81</v>
      </c>
      <c r="AW287" s="150" t="s">
        <v>33</v>
      </c>
      <c r="AX287" s="150" t="s">
        <v>71</v>
      </c>
      <c r="AY287" s="152" t="s">
        <v>138</v>
      </c>
      <c r="AZ287" s="150"/>
      <c r="BA287" s="150"/>
      <c r="BB287" s="150"/>
      <c r="BC287" s="150"/>
      <c r="BD287" s="150"/>
      <c r="BE287" s="150"/>
      <c r="BF287" s="150"/>
      <c r="BG287" s="150"/>
      <c r="BH287" s="150"/>
      <c r="BI287" s="150"/>
      <c r="BJ287" s="150"/>
      <c r="BK287" s="150"/>
      <c r="BL287" s="150"/>
      <c r="BM287" s="150"/>
    </row>
    <row r="288" spans="1:65" s="143" customFormat="1">
      <c r="A288" s="166"/>
      <c r="B288" s="167"/>
      <c r="C288" s="166"/>
      <c r="D288" s="137" t="s">
        <v>150</v>
      </c>
      <c r="E288" s="168"/>
      <c r="F288" s="169" t="s">
        <v>186</v>
      </c>
      <c r="G288" s="166"/>
      <c r="H288" s="170">
        <v>4.2640000000000002</v>
      </c>
      <c r="I288" s="171"/>
      <c r="J288" s="166"/>
      <c r="K288" s="166"/>
      <c r="L288" s="167"/>
      <c r="M288" s="172"/>
      <c r="N288" s="166"/>
      <c r="O288" s="166"/>
      <c r="P288" s="166"/>
      <c r="Q288" s="166"/>
      <c r="R288" s="166"/>
      <c r="S288" s="166"/>
      <c r="T288" s="173"/>
      <c r="U288" s="166"/>
      <c r="V288" s="166"/>
      <c r="W288" s="166"/>
      <c r="X288" s="166"/>
      <c r="Y288" s="166"/>
      <c r="Z288" s="166"/>
      <c r="AA288" s="166"/>
      <c r="AB288" s="166"/>
      <c r="AC288" s="166"/>
      <c r="AD288" s="166"/>
      <c r="AE288" s="166"/>
      <c r="AF288" s="166"/>
      <c r="AG288" s="166"/>
      <c r="AH288" s="166"/>
      <c r="AI288" s="166"/>
      <c r="AJ288" s="166"/>
      <c r="AK288" s="166"/>
      <c r="AL288" s="166"/>
      <c r="AM288" s="166"/>
      <c r="AN288" s="166"/>
      <c r="AO288" s="166"/>
      <c r="AP288" s="166"/>
      <c r="AQ288" s="166"/>
      <c r="AR288" s="166"/>
      <c r="AS288" s="166"/>
      <c r="AT288" s="168" t="s">
        <v>150</v>
      </c>
      <c r="AU288" s="168" t="s">
        <v>81</v>
      </c>
      <c r="AV288" s="166" t="s">
        <v>160</v>
      </c>
      <c r="AW288" s="166" t="s">
        <v>33</v>
      </c>
      <c r="AX288" s="166" t="s">
        <v>71</v>
      </c>
      <c r="AY288" s="168" t="s">
        <v>138</v>
      </c>
      <c r="AZ288" s="166"/>
      <c r="BA288" s="166"/>
      <c r="BB288" s="166"/>
      <c r="BC288" s="166"/>
      <c r="BD288" s="166"/>
      <c r="BE288" s="166"/>
      <c r="BF288" s="166"/>
      <c r="BG288" s="166"/>
      <c r="BH288" s="166"/>
      <c r="BI288" s="166"/>
      <c r="BJ288" s="166"/>
      <c r="BK288" s="166"/>
      <c r="BL288" s="166"/>
      <c r="BM288" s="166"/>
    </row>
    <row r="289" spans="1:65" s="150" customFormat="1">
      <c r="A289" s="143"/>
      <c r="B289" s="144"/>
      <c r="C289" s="143"/>
      <c r="D289" s="137" t="s">
        <v>150</v>
      </c>
      <c r="E289" s="145"/>
      <c r="F289" s="146" t="s">
        <v>816</v>
      </c>
      <c r="G289" s="143"/>
      <c r="H289" s="145"/>
      <c r="I289" s="147"/>
      <c r="J289" s="143"/>
      <c r="K289" s="143"/>
      <c r="L289" s="144"/>
      <c r="M289" s="148"/>
      <c r="N289" s="143"/>
      <c r="O289" s="143"/>
      <c r="P289" s="143"/>
      <c r="Q289" s="143"/>
      <c r="R289" s="143"/>
      <c r="S289" s="143"/>
      <c r="T289" s="149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5" t="s">
        <v>150</v>
      </c>
      <c r="AU289" s="145" t="s">
        <v>81</v>
      </c>
      <c r="AV289" s="143" t="s">
        <v>79</v>
      </c>
      <c r="AW289" s="143" t="s">
        <v>33</v>
      </c>
      <c r="AX289" s="143" t="s">
        <v>71</v>
      </c>
      <c r="AY289" s="145" t="s">
        <v>138</v>
      </c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</row>
    <row r="290" spans="1:65" s="150" customFormat="1">
      <c r="B290" s="151"/>
      <c r="D290" s="137" t="s">
        <v>150</v>
      </c>
      <c r="E290" s="152"/>
      <c r="F290" s="153" t="s">
        <v>909</v>
      </c>
      <c r="H290" s="154">
        <v>6.8</v>
      </c>
      <c r="I290" s="155"/>
      <c r="L290" s="151"/>
      <c r="M290" s="156"/>
      <c r="T290" s="157"/>
      <c r="AT290" s="152" t="s">
        <v>150</v>
      </c>
      <c r="AU290" s="152" t="s">
        <v>81</v>
      </c>
      <c r="AV290" s="150" t="s">
        <v>81</v>
      </c>
      <c r="AW290" s="150" t="s">
        <v>33</v>
      </c>
      <c r="AX290" s="150" t="s">
        <v>71</v>
      </c>
      <c r="AY290" s="152" t="s">
        <v>138</v>
      </c>
    </row>
    <row r="291" spans="1:65" s="166" customFormat="1">
      <c r="A291" s="150"/>
      <c r="B291" s="151"/>
      <c r="C291" s="150"/>
      <c r="D291" s="137" t="s">
        <v>150</v>
      </c>
      <c r="E291" s="152"/>
      <c r="F291" s="153" t="s">
        <v>910</v>
      </c>
      <c r="G291" s="150"/>
      <c r="H291" s="154">
        <v>3.3119999999999998</v>
      </c>
      <c r="I291" s="155"/>
      <c r="J291" s="150"/>
      <c r="K291" s="150"/>
      <c r="L291" s="151"/>
      <c r="M291" s="156"/>
      <c r="N291" s="150"/>
      <c r="O291" s="150"/>
      <c r="P291" s="150"/>
      <c r="Q291" s="150"/>
      <c r="R291" s="150"/>
      <c r="S291" s="150"/>
      <c r="T291" s="157"/>
      <c r="U291" s="150"/>
      <c r="V291" s="150"/>
      <c r="W291" s="150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/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2" t="s">
        <v>150</v>
      </c>
      <c r="AU291" s="152" t="s">
        <v>81</v>
      </c>
      <c r="AV291" s="150" t="s">
        <v>81</v>
      </c>
      <c r="AW291" s="150" t="s">
        <v>33</v>
      </c>
      <c r="AX291" s="150" t="s">
        <v>71</v>
      </c>
      <c r="AY291" s="152" t="s">
        <v>138</v>
      </c>
      <c r="AZ291" s="150"/>
      <c r="BA291" s="150"/>
      <c r="BB291" s="150"/>
      <c r="BC291" s="150"/>
      <c r="BD291" s="150"/>
      <c r="BE291" s="150"/>
      <c r="BF291" s="150"/>
      <c r="BG291" s="150"/>
      <c r="BH291" s="150"/>
      <c r="BI291" s="150"/>
      <c r="BJ291" s="150"/>
      <c r="BK291" s="150"/>
      <c r="BL291" s="150"/>
      <c r="BM291" s="150"/>
    </row>
    <row r="292" spans="1:65" s="143" customFormat="1">
      <c r="A292" s="166"/>
      <c r="B292" s="167"/>
      <c r="C292" s="166"/>
      <c r="D292" s="137" t="s">
        <v>150</v>
      </c>
      <c r="E292" s="168"/>
      <c r="F292" s="169" t="s">
        <v>186</v>
      </c>
      <c r="G292" s="166"/>
      <c r="H292" s="170">
        <v>10.112</v>
      </c>
      <c r="I292" s="171"/>
      <c r="J292" s="166"/>
      <c r="K292" s="166"/>
      <c r="L292" s="167"/>
      <c r="M292" s="172"/>
      <c r="N292" s="166"/>
      <c r="O292" s="166"/>
      <c r="P292" s="166"/>
      <c r="Q292" s="166"/>
      <c r="R292" s="166"/>
      <c r="S292" s="166"/>
      <c r="T292" s="173"/>
      <c r="U292" s="166"/>
      <c r="V292" s="166"/>
      <c r="W292" s="166"/>
      <c r="X292" s="166"/>
      <c r="Y292" s="166"/>
      <c r="Z292" s="166"/>
      <c r="AA292" s="166"/>
      <c r="AB292" s="166"/>
      <c r="AC292" s="166"/>
      <c r="AD292" s="166"/>
      <c r="AE292" s="166"/>
      <c r="AF292" s="166"/>
      <c r="AG292" s="166"/>
      <c r="AH292" s="166"/>
      <c r="AI292" s="166"/>
      <c r="AJ292" s="166"/>
      <c r="AK292" s="166"/>
      <c r="AL292" s="166"/>
      <c r="AM292" s="166"/>
      <c r="AN292" s="166"/>
      <c r="AO292" s="166"/>
      <c r="AP292" s="166"/>
      <c r="AQ292" s="166"/>
      <c r="AR292" s="166"/>
      <c r="AS292" s="166"/>
      <c r="AT292" s="168" t="s">
        <v>150</v>
      </c>
      <c r="AU292" s="168" t="s">
        <v>81</v>
      </c>
      <c r="AV292" s="166" t="s">
        <v>160</v>
      </c>
      <c r="AW292" s="166" t="s">
        <v>33</v>
      </c>
      <c r="AX292" s="166" t="s">
        <v>71</v>
      </c>
      <c r="AY292" s="168" t="s">
        <v>138</v>
      </c>
      <c r="AZ292" s="166"/>
      <c r="BA292" s="166"/>
      <c r="BB292" s="166"/>
      <c r="BC292" s="166"/>
      <c r="BD292" s="166"/>
      <c r="BE292" s="166"/>
      <c r="BF292" s="166"/>
      <c r="BG292" s="166"/>
      <c r="BH292" s="166"/>
      <c r="BI292" s="166"/>
      <c r="BJ292" s="166"/>
      <c r="BK292" s="166"/>
      <c r="BL292" s="166"/>
      <c r="BM292" s="166"/>
    </row>
    <row r="293" spans="1:65" s="150" customFormat="1">
      <c r="A293" s="143"/>
      <c r="B293" s="144"/>
      <c r="C293" s="143"/>
      <c r="D293" s="137" t="s">
        <v>150</v>
      </c>
      <c r="E293" s="145"/>
      <c r="F293" s="146" t="s">
        <v>825</v>
      </c>
      <c r="G293" s="143"/>
      <c r="H293" s="145"/>
      <c r="I293" s="147"/>
      <c r="J293" s="143"/>
      <c r="K293" s="143"/>
      <c r="L293" s="144"/>
      <c r="M293" s="148"/>
      <c r="N293" s="143"/>
      <c r="O293" s="143"/>
      <c r="P293" s="143"/>
      <c r="Q293" s="143"/>
      <c r="R293" s="143"/>
      <c r="S293" s="143"/>
      <c r="T293" s="149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5" t="s">
        <v>150</v>
      </c>
      <c r="AU293" s="145" t="s">
        <v>81</v>
      </c>
      <c r="AV293" s="143" t="s">
        <v>79</v>
      </c>
      <c r="AW293" s="143" t="s">
        <v>33</v>
      </c>
      <c r="AX293" s="143" t="s">
        <v>71</v>
      </c>
      <c r="AY293" s="145" t="s">
        <v>138</v>
      </c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</row>
    <row r="294" spans="1:65" s="166" customFormat="1">
      <c r="A294" s="150"/>
      <c r="B294" s="151"/>
      <c r="C294" s="150"/>
      <c r="D294" s="137" t="s">
        <v>150</v>
      </c>
      <c r="E294" s="152"/>
      <c r="F294" s="153" t="s">
        <v>911</v>
      </c>
      <c r="G294" s="150"/>
      <c r="H294" s="154">
        <v>2.76</v>
      </c>
      <c r="I294" s="155"/>
      <c r="J294" s="150"/>
      <c r="K294" s="150"/>
      <c r="L294" s="151"/>
      <c r="M294" s="156"/>
      <c r="N294" s="150"/>
      <c r="O294" s="150"/>
      <c r="P294" s="150"/>
      <c r="Q294" s="150"/>
      <c r="R294" s="150"/>
      <c r="S294" s="150"/>
      <c r="T294" s="157"/>
      <c r="U294" s="150"/>
      <c r="V294" s="150"/>
      <c r="W294" s="150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/>
      <c r="AH294" s="150"/>
      <c r="AI294" s="150"/>
      <c r="AJ294" s="150"/>
      <c r="AK294" s="150"/>
      <c r="AL294" s="150"/>
      <c r="AM294" s="150"/>
      <c r="AN294" s="150"/>
      <c r="AO294" s="150"/>
      <c r="AP294" s="150"/>
      <c r="AQ294" s="150"/>
      <c r="AR294" s="150"/>
      <c r="AS294" s="150"/>
      <c r="AT294" s="152" t="s">
        <v>150</v>
      </c>
      <c r="AU294" s="152" t="s">
        <v>81</v>
      </c>
      <c r="AV294" s="150" t="s">
        <v>81</v>
      </c>
      <c r="AW294" s="150" t="s">
        <v>33</v>
      </c>
      <c r="AX294" s="150" t="s">
        <v>71</v>
      </c>
      <c r="AY294" s="152" t="s">
        <v>138</v>
      </c>
      <c r="AZ294" s="150"/>
      <c r="BA294" s="150"/>
      <c r="BB294" s="150"/>
      <c r="BC294" s="150"/>
      <c r="BD294" s="150"/>
      <c r="BE294" s="150"/>
      <c r="BF294" s="150"/>
      <c r="BG294" s="150"/>
      <c r="BH294" s="150"/>
      <c r="BI294" s="150"/>
      <c r="BJ294" s="150"/>
      <c r="BK294" s="150"/>
      <c r="BL294" s="150"/>
      <c r="BM294" s="150"/>
    </row>
    <row r="295" spans="1:65" s="143" customFormat="1">
      <c r="A295" s="166"/>
      <c r="B295" s="167"/>
      <c r="C295" s="166"/>
      <c r="D295" s="137" t="s">
        <v>150</v>
      </c>
      <c r="E295" s="168"/>
      <c r="F295" s="169" t="s">
        <v>186</v>
      </c>
      <c r="G295" s="166"/>
      <c r="H295" s="170">
        <v>2.76</v>
      </c>
      <c r="I295" s="171"/>
      <c r="J295" s="166"/>
      <c r="K295" s="166"/>
      <c r="L295" s="167"/>
      <c r="M295" s="172"/>
      <c r="N295" s="166"/>
      <c r="O295" s="166"/>
      <c r="P295" s="166"/>
      <c r="Q295" s="166"/>
      <c r="R295" s="166"/>
      <c r="S295" s="166"/>
      <c r="T295" s="173"/>
      <c r="U295" s="166"/>
      <c r="V295" s="166"/>
      <c r="W295" s="166"/>
      <c r="X295" s="166"/>
      <c r="Y295" s="166"/>
      <c r="Z295" s="166"/>
      <c r="AA295" s="166"/>
      <c r="AB295" s="166"/>
      <c r="AC295" s="166"/>
      <c r="AD295" s="166"/>
      <c r="AE295" s="166"/>
      <c r="AF295" s="166"/>
      <c r="AG295" s="166"/>
      <c r="AH295" s="166"/>
      <c r="AI295" s="166"/>
      <c r="AJ295" s="166"/>
      <c r="AK295" s="166"/>
      <c r="AL295" s="166"/>
      <c r="AM295" s="166"/>
      <c r="AN295" s="166"/>
      <c r="AO295" s="166"/>
      <c r="AP295" s="166"/>
      <c r="AQ295" s="166"/>
      <c r="AR295" s="166"/>
      <c r="AS295" s="166"/>
      <c r="AT295" s="168" t="s">
        <v>150</v>
      </c>
      <c r="AU295" s="168" t="s">
        <v>81</v>
      </c>
      <c r="AV295" s="166" t="s">
        <v>160</v>
      </c>
      <c r="AW295" s="166" t="s">
        <v>33</v>
      </c>
      <c r="AX295" s="166" t="s">
        <v>71</v>
      </c>
      <c r="AY295" s="168" t="s">
        <v>138</v>
      </c>
      <c r="AZ295" s="166"/>
      <c r="BA295" s="166"/>
      <c r="BB295" s="166"/>
      <c r="BC295" s="166"/>
      <c r="BD295" s="166"/>
      <c r="BE295" s="166"/>
      <c r="BF295" s="166"/>
      <c r="BG295" s="166"/>
      <c r="BH295" s="166"/>
      <c r="BI295" s="166"/>
      <c r="BJ295" s="166"/>
      <c r="BK295" s="166"/>
      <c r="BL295" s="166"/>
      <c r="BM295" s="166"/>
    </row>
    <row r="296" spans="1:65" s="150" customFormat="1">
      <c r="A296" s="143"/>
      <c r="B296" s="144"/>
      <c r="C296" s="143"/>
      <c r="D296" s="137" t="s">
        <v>150</v>
      </c>
      <c r="E296" s="145"/>
      <c r="F296" s="146" t="s">
        <v>819</v>
      </c>
      <c r="G296" s="143"/>
      <c r="H296" s="145"/>
      <c r="I296" s="147"/>
      <c r="J296" s="143"/>
      <c r="K296" s="143"/>
      <c r="L296" s="144"/>
      <c r="M296" s="148"/>
      <c r="N296" s="143"/>
      <c r="O296" s="143"/>
      <c r="P296" s="143"/>
      <c r="Q296" s="143"/>
      <c r="R296" s="143"/>
      <c r="S296" s="143"/>
      <c r="T296" s="149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5" t="s">
        <v>150</v>
      </c>
      <c r="AU296" s="145" t="s">
        <v>81</v>
      </c>
      <c r="AV296" s="143" t="s">
        <v>79</v>
      </c>
      <c r="AW296" s="143" t="s">
        <v>33</v>
      </c>
      <c r="AX296" s="143" t="s">
        <v>71</v>
      </c>
      <c r="AY296" s="145" t="s">
        <v>138</v>
      </c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</row>
    <row r="297" spans="1:65" s="166" customFormat="1">
      <c r="A297" s="150"/>
      <c r="B297" s="151"/>
      <c r="C297" s="150"/>
      <c r="D297" s="137" t="s">
        <v>150</v>
      </c>
      <c r="E297" s="152"/>
      <c r="F297" s="153" t="s">
        <v>912</v>
      </c>
      <c r="G297" s="150"/>
      <c r="H297" s="154">
        <v>1.2749999999999999</v>
      </c>
      <c r="I297" s="155"/>
      <c r="J297" s="150"/>
      <c r="K297" s="150"/>
      <c r="L297" s="151"/>
      <c r="M297" s="156"/>
      <c r="N297" s="150"/>
      <c r="O297" s="150"/>
      <c r="P297" s="150"/>
      <c r="Q297" s="150"/>
      <c r="R297" s="150"/>
      <c r="S297" s="150"/>
      <c r="T297" s="157"/>
      <c r="U297" s="150"/>
      <c r="V297" s="150"/>
      <c r="W297" s="150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/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2" t="s">
        <v>150</v>
      </c>
      <c r="AU297" s="152" t="s">
        <v>81</v>
      </c>
      <c r="AV297" s="150" t="s">
        <v>81</v>
      </c>
      <c r="AW297" s="150" t="s">
        <v>33</v>
      </c>
      <c r="AX297" s="150" t="s">
        <v>71</v>
      </c>
      <c r="AY297" s="152" t="s">
        <v>138</v>
      </c>
      <c r="AZ297" s="150"/>
      <c r="BA297" s="150"/>
      <c r="BB297" s="150"/>
      <c r="BC297" s="150"/>
      <c r="BD297" s="150"/>
      <c r="BE297" s="150"/>
      <c r="BF297" s="150"/>
      <c r="BG297" s="150"/>
      <c r="BH297" s="150"/>
      <c r="BI297" s="150"/>
      <c r="BJ297" s="150"/>
      <c r="BK297" s="150"/>
      <c r="BL297" s="150"/>
      <c r="BM297" s="150"/>
    </row>
    <row r="298" spans="1:65" s="158" customFormat="1">
      <c r="A298" s="166"/>
      <c r="B298" s="167"/>
      <c r="C298" s="166"/>
      <c r="D298" s="137" t="s">
        <v>150</v>
      </c>
      <c r="E298" s="168"/>
      <c r="F298" s="169" t="s">
        <v>186</v>
      </c>
      <c r="G298" s="166"/>
      <c r="H298" s="170">
        <v>1.2749999999999999</v>
      </c>
      <c r="I298" s="171"/>
      <c r="J298" s="166"/>
      <c r="K298" s="166"/>
      <c r="L298" s="167"/>
      <c r="M298" s="172"/>
      <c r="N298" s="166"/>
      <c r="O298" s="166"/>
      <c r="P298" s="166"/>
      <c r="Q298" s="166"/>
      <c r="R298" s="166"/>
      <c r="S298" s="166"/>
      <c r="T298" s="173"/>
      <c r="U298" s="166"/>
      <c r="V298" s="166"/>
      <c r="W298" s="166"/>
      <c r="X298" s="166"/>
      <c r="Y298" s="166"/>
      <c r="Z298" s="166"/>
      <c r="AA298" s="166"/>
      <c r="AB298" s="166"/>
      <c r="AC298" s="166"/>
      <c r="AD298" s="166"/>
      <c r="AE298" s="166"/>
      <c r="AF298" s="166"/>
      <c r="AG298" s="166"/>
      <c r="AH298" s="166"/>
      <c r="AI298" s="166"/>
      <c r="AJ298" s="166"/>
      <c r="AK298" s="166"/>
      <c r="AL298" s="166"/>
      <c r="AM298" s="166"/>
      <c r="AN298" s="166"/>
      <c r="AO298" s="166"/>
      <c r="AP298" s="166"/>
      <c r="AQ298" s="166"/>
      <c r="AR298" s="166"/>
      <c r="AS298" s="166"/>
      <c r="AT298" s="168" t="s">
        <v>150</v>
      </c>
      <c r="AU298" s="168" t="s">
        <v>81</v>
      </c>
      <c r="AV298" s="166" t="s">
        <v>160</v>
      </c>
      <c r="AW298" s="166" t="s">
        <v>33</v>
      </c>
      <c r="AX298" s="166" t="s">
        <v>71</v>
      </c>
      <c r="AY298" s="168" t="s">
        <v>138</v>
      </c>
      <c r="AZ298" s="166"/>
      <c r="BA298" s="166"/>
      <c r="BB298" s="166"/>
      <c r="BC298" s="166"/>
      <c r="BD298" s="166"/>
      <c r="BE298" s="166"/>
      <c r="BF298" s="166"/>
      <c r="BG298" s="166"/>
      <c r="BH298" s="166"/>
      <c r="BI298" s="166"/>
      <c r="BJ298" s="166"/>
      <c r="BK298" s="166"/>
      <c r="BL298" s="166"/>
      <c r="BM298" s="166"/>
    </row>
    <row r="299" spans="1:65" s="19" customFormat="1">
      <c r="A299" s="158"/>
      <c r="B299" s="159"/>
      <c r="C299" s="158"/>
      <c r="D299" s="137" t="s">
        <v>150</v>
      </c>
      <c r="E299" s="160"/>
      <c r="F299" s="161" t="s">
        <v>154</v>
      </c>
      <c r="G299" s="158"/>
      <c r="H299" s="162">
        <v>25.798999999999999</v>
      </c>
      <c r="I299" s="163"/>
      <c r="J299" s="158"/>
      <c r="K299" s="158"/>
      <c r="L299" s="159"/>
      <c r="M299" s="164"/>
      <c r="N299" s="158"/>
      <c r="O299" s="158"/>
      <c r="P299" s="158"/>
      <c r="Q299" s="158"/>
      <c r="R299" s="158"/>
      <c r="S299" s="158"/>
      <c r="T299" s="165"/>
      <c r="U299" s="158"/>
      <c r="V299" s="158"/>
      <c r="W299" s="158"/>
      <c r="X299" s="158"/>
      <c r="Y299" s="158"/>
      <c r="Z299" s="158"/>
      <c r="AA299" s="158"/>
      <c r="AB299" s="158"/>
      <c r="AC299" s="158"/>
      <c r="AD299" s="158"/>
      <c r="AE299" s="158"/>
      <c r="AF299" s="158"/>
      <c r="AG299" s="158"/>
      <c r="AH299" s="158"/>
      <c r="AI299" s="158"/>
      <c r="AJ299" s="158"/>
      <c r="AK299" s="158"/>
      <c r="AL299" s="158"/>
      <c r="AM299" s="158"/>
      <c r="AN299" s="158"/>
      <c r="AO299" s="158"/>
      <c r="AP299" s="158"/>
      <c r="AQ299" s="158"/>
      <c r="AR299" s="158"/>
      <c r="AS299" s="158"/>
      <c r="AT299" s="160" t="s">
        <v>150</v>
      </c>
      <c r="AU299" s="160" t="s">
        <v>81</v>
      </c>
      <c r="AV299" s="158" t="s">
        <v>145</v>
      </c>
      <c r="AW299" s="158" t="s">
        <v>33</v>
      </c>
      <c r="AX299" s="158" t="s">
        <v>79</v>
      </c>
      <c r="AY299" s="160" t="s">
        <v>138</v>
      </c>
      <c r="AZ299" s="158"/>
      <c r="BA299" s="158"/>
      <c r="BB299" s="158"/>
      <c r="BC299" s="158"/>
      <c r="BD299" s="158"/>
      <c r="BE299" s="158"/>
      <c r="BF299" s="158"/>
      <c r="BG299" s="158"/>
      <c r="BH299" s="158"/>
      <c r="BI299" s="158"/>
      <c r="BJ299" s="158"/>
      <c r="BK299" s="158"/>
      <c r="BL299" s="158"/>
      <c r="BM299" s="158"/>
    </row>
    <row r="300" spans="1:65" s="19" customFormat="1" ht="16.5" customHeight="1">
      <c r="B300" s="123"/>
      <c r="C300" s="174" t="s">
        <v>226</v>
      </c>
      <c r="D300" s="174" t="s">
        <v>205</v>
      </c>
      <c r="E300" s="175" t="s">
        <v>913</v>
      </c>
      <c r="F300" s="176" t="s">
        <v>914</v>
      </c>
      <c r="G300" s="177" t="s">
        <v>176</v>
      </c>
      <c r="H300" s="178">
        <v>51.597999999999999</v>
      </c>
      <c r="I300" s="179"/>
      <c r="J300" s="180">
        <f>ROUND(I300*H300,2)</f>
        <v>0</v>
      </c>
      <c r="K300" s="176" t="s">
        <v>144</v>
      </c>
      <c r="L300" s="181"/>
      <c r="M300" s="182"/>
      <c r="N300" s="183" t="s">
        <v>42</v>
      </c>
      <c r="P300" s="133">
        <f>O300*H300</f>
        <v>0</v>
      </c>
      <c r="Q300" s="133">
        <v>1</v>
      </c>
      <c r="R300" s="133">
        <f>Q300*H300</f>
        <v>51.597999999999999</v>
      </c>
      <c r="S300" s="133">
        <v>0</v>
      </c>
      <c r="T300" s="134">
        <f>S300*H300</f>
        <v>0</v>
      </c>
      <c r="AR300" s="135" t="s">
        <v>169</v>
      </c>
      <c r="AT300" s="135" t="s">
        <v>205</v>
      </c>
      <c r="AU300" s="135" t="s">
        <v>81</v>
      </c>
      <c r="AY300" s="7" t="s">
        <v>138</v>
      </c>
      <c r="BE300" s="136">
        <f>IF(N300="základní",J300,0)</f>
        <v>0</v>
      </c>
      <c r="BF300" s="136">
        <f>IF(N300="snížená",J300,0)</f>
        <v>0</v>
      </c>
      <c r="BG300" s="136">
        <f>IF(N300="zákl. přenesená",J300,0)</f>
        <v>0</v>
      </c>
      <c r="BH300" s="136">
        <f>IF(N300="sníž. přenesená",J300,0)</f>
        <v>0</v>
      </c>
      <c r="BI300" s="136">
        <f>IF(N300="nulová",J300,0)</f>
        <v>0</v>
      </c>
      <c r="BJ300" s="7" t="s">
        <v>79</v>
      </c>
      <c r="BK300" s="136">
        <f>ROUND(I300*H300,2)</f>
        <v>0</v>
      </c>
      <c r="BL300" s="7" t="s">
        <v>145</v>
      </c>
      <c r="BM300" s="135" t="s">
        <v>292</v>
      </c>
    </row>
    <row r="301" spans="1:65" s="150" customFormat="1">
      <c r="A301" s="19"/>
      <c r="B301" s="20"/>
      <c r="C301" s="19"/>
      <c r="D301" s="137" t="s">
        <v>146</v>
      </c>
      <c r="E301" s="19"/>
      <c r="F301" s="138" t="s">
        <v>914</v>
      </c>
      <c r="G301" s="19"/>
      <c r="H301" s="19"/>
      <c r="I301" s="139"/>
      <c r="J301" s="19"/>
      <c r="K301" s="19"/>
      <c r="L301" s="20"/>
      <c r="M301" s="140"/>
      <c r="N301" s="19"/>
      <c r="O301" s="19"/>
      <c r="P301" s="19"/>
      <c r="Q301" s="19"/>
      <c r="R301" s="19"/>
      <c r="S301" s="19"/>
      <c r="T301" s="41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7" t="s">
        <v>146</v>
      </c>
      <c r="AU301" s="7" t="s">
        <v>81</v>
      </c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</row>
    <row r="302" spans="1:65" s="158" customFormat="1">
      <c r="A302" s="150"/>
      <c r="B302" s="151"/>
      <c r="C302" s="150"/>
      <c r="D302" s="137" t="s">
        <v>150</v>
      </c>
      <c r="E302" s="152"/>
      <c r="F302" s="153" t="s">
        <v>915</v>
      </c>
      <c r="G302" s="150"/>
      <c r="H302" s="154">
        <v>51.597999999999999</v>
      </c>
      <c r="I302" s="155"/>
      <c r="J302" s="150"/>
      <c r="K302" s="150"/>
      <c r="L302" s="151"/>
      <c r="M302" s="156"/>
      <c r="N302" s="150"/>
      <c r="O302" s="150"/>
      <c r="P302" s="150"/>
      <c r="Q302" s="150"/>
      <c r="R302" s="150"/>
      <c r="S302" s="150"/>
      <c r="T302" s="157"/>
      <c r="U302" s="150"/>
      <c r="V302" s="150"/>
      <c r="W302" s="150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/>
      <c r="AH302" s="150"/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2" t="s">
        <v>150</v>
      </c>
      <c r="AU302" s="152" t="s">
        <v>81</v>
      </c>
      <c r="AV302" s="150" t="s">
        <v>81</v>
      </c>
      <c r="AW302" s="150" t="s">
        <v>33</v>
      </c>
      <c r="AX302" s="150" t="s">
        <v>71</v>
      </c>
      <c r="AY302" s="152" t="s">
        <v>138</v>
      </c>
      <c r="AZ302" s="150"/>
      <c r="BA302" s="150"/>
      <c r="BB302" s="150"/>
      <c r="BC302" s="150"/>
      <c r="BD302" s="150"/>
      <c r="BE302" s="150"/>
      <c r="BF302" s="150"/>
      <c r="BG302" s="150"/>
      <c r="BH302" s="150"/>
      <c r="BI302" s="150"/>
      <c r="BJ302" s="150"/>
      <c r="BK302" s="150"/>
      <c r="BL302" s="150"/>
      <c r="BM302" s="150"/>
    </row>
    <row r="303" spans="1:65" s="110" customFormat="1">
      <c r="A303" s="158"/>
      <c r="B303" s="159"/>
      <c r="C303" s="158"/>
      <c r="D303" s="137" t="s">
        <v>150</v>
      </c>
      <c r="E303" s="160"/>
      <c r="F303" s="161" t="s">
        <v>154</v>
      </c>
      <c r="G303" s="158"/>
      <c r="H303" s="162">
        <v>51.597999999999999</v>
      </c>
      <c r="I303" s="163"/>
      <c r="J303" s="158"/>
      <c r="K303" s="158"/>
      <c r="L303" s="159"/>
      <c r="M303" s="164"/>
      <c r="N303" s="158"/>
      <c r="O303" s="158"/>
      <c r="P303" s="158"/>
      <c r="Q303" s="158"/>
      <c r="R303" s="158"/>
      <c r="S303" s="158"/>
      <c r="T303" s="165"/>
      <c r="U303" s="158"/>
      <c r="V303" s="158"/>
      <c r="W303" s="158"/>
      <c r="X303" s="158"/>
      <c r="Y303" s="158"/>
      <c r="Z303" s="158"/>
      <c r="AA303" s="158"/>
      <c r="AB303" s="158"/>
      <c r="AC303" s="158"/>
      <c r="AD303" s="158"/>
      <c r="AE303" s="158"/>
      <c r="AF303" s="158"/>
      <c r="AG303" s="158"/>
      <c r="AH303" s="158"/>
      <c r="AI303" s="158"/>
      <c r="AJ303" s="158"/>
      <c r="AK303" s="158"/>
      <c r="AL303" s="158"/>
      <c r="AM303" s="158"/>
      <c r="AN303" s="158"/>
      <c r="AO303" s="158"/>
      <c r="AP303" s="158"/>
      <c r="AQ303" s="158"/>
      <c r="AR303" s="158"/>
      <c r="AS303" s="158"/>
      <c r="AT303" s="160" t="s">
        <v>150</v>
      </c>
      <c r="AU303" s="160" t="s">
        <v>81</v>
      </c>
      <c r="AV303" s="158" t="s">
        <v>145</v>
      </c>
      <c r="AW303" s="158" t="s">
        <v>33</v>
      </c>
      <c r="AX303" s="158" t="s">
        <v>79</v>
      </c>
      <c r="AY303" s="160" t="s">
        <v>138</v>
      </c>
      <c r="AZ303" s="158"/>
      <c r="BA303" s="158"/>
      <c r="BB303" s="158"/>
      <c r="BC303" s="158"/>
      <c r="BD303" s="158"/>
      <c r="BE303" s="158"/>
      <c r="BF303" s="158"/>
      <c r="BG303" s="158"/>
      <c r="BH303" s="158"/>
      <c r="BI303" s="158"/>
      <c r="BJ303" s="158"/>
      <c r="BK303" s="158"/>
      <c r="BL303" s="158"/>
      <c r="BM303" s="158"/>
    </row>
    <row r="304" spans="1:65" s="19" customFormat="1" ht="22.95" customHeight="1">
      <c r="A304" s="110"/>
      <c r="B304" s="111"/>
      <c r="C304" s="110"/>
      <c r="D304" s="112" t="s">
        <v>70</v>
      </c>
      <c r="E304" s="121" t="s">
        <v>81</v>
      </c>
      <c r="F304" s="121" t="s">
        <v>181</v>
      </c>
      <c r="G304" s="110"/>
      <c r="H304" s="110"/>
      <c r="I304" s="114"/>
      <c r="J304" s="122">
        <f>BK304</f>
        <v>0</v>
      </c>
      <c r="K304" s="110"/>
      <c r="L304" s="111"/>
      <c r="M304" s="116"/>
      <c r="N304" s="110"/>
      <c r="O304" s="110"/>
      <c r="P304" s="117">
        <f>SUM(P305:P333)</f>
        <v>0</v>
      </c>
      <c r="Q304" s="110"/>
      <c r="R304" s="117">
        <f>SUM(R305:R333)</f>
        <v>25.371862335050004</v>
      </c>
      <c r="S304" s="110"/>
      <c r="T304" s="118">
        <f>SUM(T305:T333)</f>
        <v>0</v>
      </c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  <c r="AM304" s="110"/>
      <c r="AN304" s="110"/>
      <c r="AO304" s="110"/>
      <c r="AP304" s="110"/>
      <c r="AQ304" s="110"/>
      <c r="AR304" s="112" t="s">
        <v>79</v>
      </c>
      <c r="AS304" s="110"/>
      <c r="AT304" s="119" t="s">
        <v>70</v>
      </c>
      <c r="AU304" s="119" t="s">
        <v>79</v>
      </c>
      <c r="AV304" s="110"/>
      <c r="AW304" s="110"/>
      <c r="AX304" s="110"/>
      <c r="AY304" s="112" t="s">
        <v>138</v>
      </c>
      <c r="AZ304" s="110"/>
      <c r="BA304" s="110"/>
      <c r="BB304" s="110"/>
      <c r="BC304" s="110"/>
      <c r="BD304" s="110"/>
      <c r="BE304" s="110"/>
      <c r="BF304" s="110"/>
      <c r="BG304" s="110"/>
      <c r="BH304" s="110"/>
      <c r="BI304" s="110"/>
      <c r="BJ304" s="110"/>
      <c r="BK304" s="120">
        <f>SUM(BK305:BK333)</f>
        <v>0</v>
      </c>
      <c r="BL304" s="110"/>
      <c r="BM304" s="110"/>
    </row>
    <row r="305" spans="1:65" s="19" customFormat="1" ht="16.5" customHeight="1">
      <c r="B305" s="123"/>
      <c r="C305" s="124" t="s">
        <v>289</v>
      </c>
      <c r="D305" s="124" t="s">
        <v>140</v>
      </c>
      <c r="E305" s="125" t="s">
        <v>916</v>
      </c>
      <c r="F305" s="126" t="s">
        <v>917</v>
      </c>
      <c r="G305" s="127" t="s">
        <v>143</v>
      </c>
      <c r="H305" s="128">
        <v>12.622</v>
      </c>
      <c r="I305" s="129"/>
      <c r="J305" s="130">
        <f>ROUND(I305*H305,2)</f>
        <v>0</v>
      </c>
      <c r="K305" s="126" t="s">
        <v>144</v>
      </c>
      <c r="L305" s="20"/>
      <c r="M305" s="131"/>
      <c r="N305" s="132" t="s">
        <v>42</v>
      </c>
      <c r="P305" s="133">
        <f>O305*H305</f>
        <v>0</v>
      </c>
      <c r="Q305" s="133">
        <v>1.665</v>
      </c>
      <c r="R305" s="133">
        <f>Q305*H305</f>
        <v>21.015630000000002</v>
      </c>
      <c r="S305" s="133">
        <v>0</v>
      </c>
      <c r="T305" s="134">
        <f>S305*H305</f>
        <v>0</v>
      </c>
      <c r="AR305" s="135" t="s">
        <v>145</v>
      </c>
      <c r="AT305" s="135" t="s">
        <v>140</v>
      </c>
      <c r="AU305" s="135" t="s">
        <v>81</v>
      </c>
      <c r="AY305" s="7" t="s">
        <v>138</v>
      </c>
      <c r="BE305" s="136">
        <f>IF(N305="základní",J305,0)</f>
        <v>0</v>
      </c>
      <c r="BF305" s="136">
        <f>IF(N305="snížená",J305,0)</f>
        <v>0</v>
      </c>
      <c r="BG305" s="136">
        <f>IF(N305="zákl. přenesená",J305,0)</f>
        <v>0</v>
      </c>
      <c r="BH305" s="136">
        <f>IF(N305="sníž. přenesená",J305,0)</f>
        <v>0</v>
      </c>
      <c r="BI305" s="136">
        <f>IF(N305="nulová",J305,0)</f>
        <v>0</v>
      </c>
      <c r="BJ305" s="7" t="s">
        <v>79</v>
      </c>
      <c r="BK305" s="136">
        <f>ROUND(I305*H305,2)</f>
        <v>0</v>
      </c>
      <c r="BL305" s="7" t="s">
        <v>145</v>
      </c>
      <c r="BM305" s="135" t="s">
        <v>384</v>
      </c>
    </row>
    <row r="306" spans="1:65" s="19" customFormat="1" ht="19.2">
      <c r="B306" s="20"/>
      <c r="D306" s="137" t="s">
        <v>146</v>
      </c>
      <c r="F306" s="138" t="s">
        <v>918</v>
      </c>
      <c r="I306" s="139"/>
      <c r="L306" s="20"/>
      <c r="M306" s="140"/>
      <c r="T306" s="41"/>
      <c r="AT306" s="7" t="s">
        <v>146</v>
      </c>
      <c r="AU306" s="7" t="s">
        <v>81</v>
      </c>
    </row>
    <row r="307" spans="1:65" s="143" customFormat="1">
      <c r="A307" s="19"/>
      <c r="B307" s="20"/>
      <c r="C307" s="19"/>
      <c r="D307" s="141" t="s">
        <v>148</v>
      </c>
      <c r="E307" s="19"/>
      <c r="F307" s="142" t="s">
        <v>919</v>
      </c>
      <c r="G307" s="19"/>
      <c r="H307" s="19"/>
      <c r="I307" s="139"/>
      <c r="J307" s="19"/>
      <c r="K307" s="19"/>
      <c r="L307" s="20"/>
      <c r="M307" s="140"/>
      <c r="N307" s="19"/>
      <c r="O307" s="19"/>
      <c r="P307" s="19"/>
      <c r="Q307" s="19"/>
      <c r="R307" s="19"/>
      <c r="S307" s="19"/>
      <c r="T307" s="41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7" t="s">
        <v>148</v>
      </c>
      <c r="AU307" s="7" t="s">
        <v>81</v>
      </c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</row>
    <row r="308" spans="1:65" s="143" customFormat="1">
      <c r="B308" s="144"/>
      <c r="D308" s="137" t="s">
        <v>150</v>
      </c>
      <c r="E308" s="145"/>
      <c r="F308" s="146" t="s">
        <v>795</v>
      </c>
      <c r="H308" s="145"/>
      <c r="I308" s="147"/>
      <c r="L308" s="144"/>
      <c r="M308" s="148"/>
      <c r="T308" s="149"/>
      <c r="AT308" s="145" t="s">
        <v>150</v>
      </c>
      <c r="AU308" s="145" t="s">
        <v>81</v>
      </c>
      <c r="AV308" s="143" t="s">
        <v>79</v>
      </c>
      <c r="AW308" s="143" t="s">
        <v>33</v>
      </c>
      <c r="AX308" s="143" t="s">
        <v>71</v>
      </c>
      <c r="AY308" s="145" t="s">
        <v>138</v>
      </c>
    </row>
    <row r="309" spans="1:65" s="150" customFormat="1">
      <c r="A309" s="143"/>
      <c r="B309" s="144"/>
      <c r="C309" s="143"/>
      <c r="D309" s="137" t="s">
        <v>150</v>
      </c>
      <c r="E309" s="145"/>
      <c r="F309" s="146" t="s">
        <v>920</v>
      </c>
      <c r="G309" s="143"/>
      <c r="H309" s="145"/>
      <c r="I309" s="147"/>
      <c r="J309" s="143"/>
      <c r="K309" s="143"/>
      <c r="L309" s="144"/>
      <c r="M309" s="148"/>
      <c r="N309" s="143"/>
      <c r="O309" s="143"/>
      <c r="P309" s="143"/>
      <c r="Q309" s="143"/>
      <c r="R309" s="143"/>
      <c r="S309" s="143"/>
      <c r="T309" s="149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5" t="s">
        <v>150</v>
      </c>
      <c r="AU309" s="145" t="s">
        <v>81</v>
      </c>
      <c r="AV309" s="143" t="s">
        <v>79</v>
      </c>
      <c r="AW309" s="143" t="s">
        <v>33</v>
      </c>
      <c r="AX309" s="143" t="s">
        <v>71</v>
      </c>
      <c r="AY309" s="145" t="s">
        <v>138</v>
      </c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</row>
    <row r="310" spans="1:65" s="150" customFormat="1">
      <c r="B310" s="151"/>
      <c r="D310" s="137" t="s">
        <v>150</v>
      </c>
      <c r="E310" s="152"/>
      <c r="F310" s="153" t="s">
        <v>921</v>
      </c>
      <c r="H310" s="154">
        <v>17.341999999999999</v>
      </c>
      <c r="I310" s="155"/>
      <c r="L310" s="151"/>
      <c r="M310" s="156"/>
      <c r="T310" s="157"/>
      <c r="AT310" s="152" t="s">
        <v>150</v>
      </c>
      <c r="AU310" s="152" t="s">
        <v>81</v>
      </c>
      <c r="AV310" s="150" t="s">
        <v>81</v>
      </c>
      <c r="AW310" s="150" t="s">
        <v>33</v>
      </c>
      <c r="AX310" s="150" t="s">
        <v>71</v>
      </c>
      <c r="AY310" s="152" t="s">
        <v>138</v>
      </c>
    </row>
    <row r="311" spans="1:65" s="150" customFormat="1">
      <c r="B311" s="151"/>
      <c r="D311" s="137" t="s">
        <v>150</v>
      </c>
      <c r="E311" s="152"/>
      <c r="F311" s="153" t="s">
        <v>922</v>
      </c>
      <c r="H311" s="154">
        <v>-2.262</v>
      </c>
      <c r="I311" s="155"/>
      <c r="L311" s="151"/>
      <c r="M311" s="156"/>
      <c r="T311" s="157"/>
      <c r="AT311" s="152" t="s">
        <v>150</v>
      </c>
      <c r="AU311" s="152" t="s">
        <v>81</v>
      </c>
      <c r="AV311" s="150" t="s">
        <v>81</v>
      </c>
      <c r="AW311" s="150" t="s">
        <v>33</v>
      </c>
      <c r="AX311" s="150" t="s">
        <v>71</v>
      </c>
      <c r="AY311" s="152" t="s">
        <v>138</v>
      </c>
    </row>
    <row r="312" spans="1:65" s="158" customFormat="1">
      <c r="A312" s="150"/>
      <c r="B312" s="151"/>
      <c r="C312" s="150"/>
      <c r="D312" s="137" t="s">
        <v>150</v>
      </c>
      <c r="E312" s="152"/>
      <c r="F312" s="153" t="s">
        <v>923</v>
      </c>
      <c r="G312" s="150"/>
      <c r="H312" s="154">
        <v>-2.4580000000000002</v>
      </c>
      <c r="I312" s="155"/>
      <c r="J312" s="150"/>
      <c r="K312" s="150"/>
      <c r="L312" s="151"/>
      <c r="M312" s="156"/>
      <c r="N312" s="150"/>
      <c r="O312" s="150"/>
      <c r="P312" s="150"/>
      <c r="Q312" s="150"/>
      <c r="R312" s="150"/>
      <c r="S312" s="150"/>
      <c r="T312" s="157"/>
      <c r="U312" s="150"/>
      <c r="V312" s="150"/>
      <c r="W312" s="150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/>
      <c r="AH312" s="150"/>
      <c r="AI312" s="150"/>
      <c r="AJ312" s="150"/>
      <c r="AK312" s="150"/>
      <c r="AL312" s="150"/>
      <c r="AM312" s="150"/>
      <c r="AN312" s="150"/>
      <c r="AO312" s="150"/>
      <c r="AP312" s="150"/>
      <c r="AQ312" s="150"/>
      <c r="AR312" s="150"/>
      <c r="AS312" s="150"/>
      <c r="AT312" s="152" t="s">
        <v>150</v>
      </c>
      <c r="AU312" s="152" t="s">
        <v>81</v>
      </c>
      <c r="AV312" s="150" t="s">
        <v>81</v>
      </c>
      <c r="AW312" s="150" t="s">
        <v>33</v>
      </c>
      <c r="AX312" s="150" t="s">
        <v>71</v>
      </c>
      <c r="AY312" s="152" t="s">
        <v>138</v>
      </c>
      <c r="AZ312" s="150"/>
      <c r="BA312" s="150"/>
      <c r="BB312" s="150"/>
      <c r="BC312" s="150"/>
      <c r="BD312" s="150"/>
      <c r="BE312" s="150"/>
      <c r="BF312" s="150"/>
      <c r="BG312" s="150"/>
      <c r="BH312" s="150"/>
      <c r="BI312" s="150"/>
      <c r="BJ312" s="150"/>
      <c r="BK312" s="150"/>
      <c r="BL312" s="150"/>
      <c r="BM312" s="150"/>
    </row>
    <row r="313" spans="1:65" s="19" customFormat="1">
      <c r="A313" s="158"/>
      <c r="B313" s="159"/>
      <c r="C313" s="158"/>
      <c r="D313" s="137" t="s">
        <v>150</v>
      </c>
      <c r="E313" s="160"/>
      <c r="F313" s="161" t="s">
        <v>154</v>
      </c>
      <c r="G313" s="158"/>
      <c r="H313" s="162">
        <v>12.622</v>
      </c>
      <c r="I313" s="163"/>
      <c r="J313" s="158"/>
      <c r="K313" s="158"/>
      <c r="L313" s="159"/>
      <c r="M313" s="164"/>
      <c r="N313" s="158"/>
      <c r="O313" s="158"/>
      <c r="P313" s="158"/>
      <c r="Q313" s="158"/>
      <c r="R313" s="158"/>
      <c r="S313" s="158"/>
      <c r="T313" s="165"/>
      <c r="U313" s="158"/>
      <c r="V313" s="158"/>
      <c r="W313" s="158"/>
      <c r="X313" s="158"/>
      <c r="Y313" s="158"/>
      <c r="Z313" s="158"/>
      <c r="AA313" s="158"/>
      <c r="AB313" s="158"/>
      <c r="AC313" s="158"/>
      <c r="AD313" s="158"/>
      <c r="AE313" s="158"/>
      <c r="AF313" s="158"/>
      <c r="AG313" s="158"/>
      <c r="AH313" s="158"/>
      <c r="AI313" s="158"/>
      <c r="AJ313" s="158"/>
      <c r="AK313" s="158"/>
      <c r="AL313" s="158"/>
      <c r="AM313" s="158"/>
      <c r="AN313" s="158"/>
      <c r="AO313" s="158"/>
      <c r="AP313" s="158"/>
      <c r="AQ313" s="158"/>
      <c r="AR313" s="158"/>
      <c r="AS313" s="158"/>
      <c r="AT313" s="160" t="s">
        <v>150</v>
      </c>
      <c r="AU313" s="160" t="s">
        <v>81</v>
      </c>
      <c r="AV313" s="158" t="s">
        <v>145</v>
      </c>
      <c r="AW313" s="158" t="s">
        <v>33</v>
      </c>
      <c r="AX313" s="158" t="s">
        <v>79</v>
      </c>
      <c r="AY313" s="160" t="s">
        <v>138</v>
      </c>
      <c r="AZ313" s="158"/>
      <c r="BA313" s="158"/>
      <c r="BB313" s="158"/>
      <c r="BC313" s="158"/>
      <c r="BD313" s="158"/>
      <c r="BE313" s="158"/>
      <c r="BF313" s="158"/>
      <c r="BG313" s="158"/>
      <c r="BH313" s="158"/>
      <c r="BI313" s="158"/>
      <c r="BJ313" s="158"/>
      <c r="BK313" s="158"/>
      <c r="BL313" s="158"/>
      <c r="BM313" s="158"/>
    </row>
    <row r="314" spans="1:65" s="19" customFormat="1" ht="16.5" customHeight="1">
      <c r="B314" s="123"/>
      <c r="C314" s="124" t="s">
        <v>235</v>
      </c>
      <c r="D314" s="124" t="s">
        <v>140</v>
      </c>
      <c r="E314" s="125" t="s">
        <v>924</v>
      </c>
      <c r="F314" s="126" t="s">
        <v>925</v>
      </c>
      <c r="G314" s="127" t="s">
        <v>225</v>
      </c>
      <c r="H314" s="128">
        <v>27.675000000000001</v>
      </c>
      <c r="I314" s="129"/>
      <c r="J314" s="130">
        <f>ROUND(I314*H314,2)</f>
        <v>0</v>
      </c>
      <c r="K314" s="126" t="s">
        <v>144</v>
      </c>
      <c r="L314" s="20"/>
      <c r="M314" s="131"/>
      <c r="N314" s="132" t="s">
        <v>42</v>
      </c>
      <c r="P314" s="133">
        <f>O314*H314</f>
        <v>0</v>
      </c>
      <c r="Q314" s="133">
        <v>2.6668599999999997E-4</v>
      </c>
      <c r="R314" s="133">
        <f>Q314*H314</f>
        <v>7.3805350499999995E-3</v>
      </c>
      <c r="S314" s="133">
        <v>0</v>
      </c>
      <c r="T314" s="134">
        <f>S314*H314</f>
        <v>0</v>
      </c>
      <c r="AR314" s="135" t="s">
        <v>145</v>
      </c>
      <c r="AT314" s="135" t="s">
        <v>140</v>
      </c>
      <c r="AU314" s="135" t="s">
        <v>81</v>
      </c>
      <c r="AY314" s="7" t="s">
        <v>138</v>
      </c>
      <c r="BE314" s="136">
        <f>IF(N314="základní",J314,0)</f>
        <v>0</v>
      </c>
      <c r="BF314" s="136">
        <f>IF(N314="snížená",J314,0)</f>
        <v>0</v>
      </c>
      <c r="BG314" s="136">
        <f>IF(N314="zákl. přenesená",J314,0)</f>
        <v>0</v>
      </c>
      <c r="BH314" s="136">
        <f>IF(N314="sníž. přenesená",J314,0)</f>
        <v>0</v>
      </c>
      <c r="BI314" s="136">
        <f>IF(N314="nulová",J314,0)</f>
        <v>0</v>
      </c>
      <c r="BJ314" s="7" t="s">
        <v>79</v>
      </c>
      <c r="BK314" s="136">
        <f>ROUND(I314*H314,2)</f>
        <v>0</v>
      </c>
      <c r="BL314" s="7" t="s">
        <v>145</v>
      </c>
      <c r="BM314" s="135" t="s">
        <v>519</v>
      </c>
    </row>
    <row r="315" spans="1:65" s="19" customFormat="1" ht="19.2">
      <c r="B315" s="20"/>
      <c r="D315" s="137" t="s">
        <v>146</v>
      </c>
      <c r="F315" s="138" t="s">
        <v>926</v>
      </c>
      <c r="I315" s="139"/>
      <c r="L315" s="20"/>
      <c r="M315" s="140"/>
      <c r="T315" s="41"/>
      <c r="AT315" s="7" t="s">
        <v>146</v>
      </c>
      <c r="AU315" s="7" t="s">
        <v>81</v>
      </c>
    </row>
    <row r="316" spans="1:65" s="143" customFormat="1">
      <c r="A316" s="19"/>
      <c r="B316" s="20"/>
      <c r="C316" s="19"/>
      <c r="D316" s="141" t="s">
        <v>148</v>
      </c>
      <c r="E316" s="19"/>
      <c r="F316" s="142" t="s">
        <v>927</v>
      </c>
      <c r="G316" s="19"/>
      <c r="H316" s="19"/>
      <c r="I316" s="139"/>
      <c r="J316" s="19"/>
      <c r="K316" s="19"/>
      <c r="L316" s="20"/>
      <c r="M316" s="140"/>
      <c r="N316" s="19"/>
      <c r="O316" s="19"/>
      <c r="P316" s="19"/>
      <c r="Q316" s="19"/>
      <c r="R316" s="19"/>
      <c r="S316" s="19"/>
      <c r="T316" s="41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7" t="s">
        <v>148</v>
      </c>
      <c r="AU316" s="7" t="s">
        <v>81</v>
      </c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</row>
    <row r="317" spans="1:65" s="143" customFormat="1">
      <c r="B317" s="144"/>
      <c r="D317" s="137" t="s">
        <v>150</v>
      </c>
      <c r="E317" s="145"/>
      <c r="F317" s="146" t="s">
        <v>795</v>
      </c>
      <c r="H317" s="145"/>
      <c r="I317" s="147"/>
      <c r="L317" s="144"/>
      <c r="M317" s="148"/>
      <c r="T317" s="149"/>
      <c r="AT317" s="145" t="s">
        <v>150</v>
      </c>
      <c r="AU317" s="145" t="s">
        <v>81</v>
      </c>
      <c r="AV317" s="143" t="s">
        <v>79</v>
      </c>
      <c r="AW317" s="143" t="s">
        <v>33</v>
      </c>
      <c r="AX317" s="143" t="s">
        <v>71</v>
      </c>
      <c r="AY317" s="145" t="s">
        <v>138</v>
      </c>
    </row>
    <row r="318" spans="1:65" s="150" customFormat="1">
      <c r="A318" s="143"/>
      <c r="B318" s="144"/>
      <c r="C318" s="143"/>
      <c r="D318" s="137" t="s">
        <v>150</v>
      </c>
      <c r="E318" s="145"/>
      <c r="F318" s="146" t="s">
        <v>928</v>
      </c>
      <c r="G318" s="143"/>
      <c r="H318" s="145"/>
      <c r="I318" s="147"/>
      <c r="J318" s="143"/>
      <c r="K318" s="143"/>
      <c r="L318" s="144"/>
      <c r="M318" s="148"/>
      <c r="N318" s="143"/>
      <c r="O318" s="143"/>
      <c r="P318" s="143"/>
      <c r="Q318" s="143"/>
      <c r="R318" s="143"/>
      <c r="S318" s="143"/>
      <c r="T318" s="149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5" t="s">
        <v>150</v>
      </c>
      <c r="AU318" s="145" t="s">
        <v>81</v>
      </c>
      <c r="AV318" s="143" t="s">
        <v>79</v>
      </c>
      <c r="AW318" s="143" t="s">
        <v>33</v>
      </c>
      <c r="AX318" s="143" t="s">
        <v>71</v>
      </c>
      <c r="AY318" s="145" t="s">
        <v>138</v>
      </c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</row>
    <row r="319" spans="1:65" s="150" customFormat="1">
      <c r="B319" s="151"/>
      <c r="D319" s="137" t="s">
        <v>150</v>
      </c>
      <c r="E319" s="152"/>
      <c r="F319" s="153" t="s">
        <v>929</v>
      </c>
      <c r="H319" s="154">
        <v>4.915</v>
      </c>
      <c r="I319" s="155"/>
      <c r="L319" s="151"/>
      <c r="M319" s="156"/>
      <c r="T319" s="157"/>
      <c r="AT319" s="152" t="s">
        <v>150</v>
      </c>
      <c r="AU319" s="152" t="s">
        <v>81</v>
      </c>
      <c r="AV319" s="150" t="s">
        <v>81</v>
      </c>
      <c r="AW319" s="150" t="s">
        <v>33</v>
      </c>
      <c r="AX319" s="150" t="s">
        <v>71</v>
      </c>
      <c r="AY319" s="152" t="s">
        <v>138</v>
      </c>
    </row>
    <row r="320" spans="1:65" s="150" customFormat="1">
      <c r="B320" s="151"/>
      <c r="D320" s="137" t="s">
        <v>150</v>
      </c>
      <c r="E320" s="152"/>
      <c r="F320" s="153" t="s">
        <v>930</v>
      </c>
      <c r="H320" s="154">
        <v>7.68</v>
      </c>
      <c r="I320" s="155"/>
      <c r="L320" s="151"/>
      <c r="M320" s="156"/>
      <c r="T320" s="157"/>
      <c r="AT320" s="152" t="s">
        <v>150</v>
      </c>
      <c r="AU320" s="152" t="s">
        <v>81</v>
      </c>
      <c r="AV320" s="150" t="s">
        <v>81</v>
      </c>
      <c r="AW320" s="150" t="s">
        <v>33</v>
      </c>
      <c r="AX320" s="150" t="s">
        <v>71</v>
      </c>
      <c r="AY320" s="152" t="s">
        <v>138</v>
      </c>
    </row>
    <row r="321" spans="1:65" s="158" customFormat="1">
      <c r="A321" s="150"/>
      <c r="B321" s="151"/>
      <c r="C321" s="150"/>
      <c r="D321" s="137" t="s">
        <v>150</v>
      </c>
      <c r="E321" s="152"/>
      <c r="F321" s="153" t="s">
        <v>931</v>
      </c>
      <c r="G321" s="150"/>
      <c r="H321" s="154">
        <v>15.08</v>
      </c>
      <c r="I321" s="155"/>
      <c r="J321" s="150"/>
      <c r="K321" s="150"/>
      <c r="L321" s="151"/>
      <c r="M321" s="156"/>
      <c r="N321" s="150"/>
      <c r="O321" s="150"/>
      <c r="P321" s="150"/>
      <c r="Q321" s="150"/>
      <c r="R321" s="150"/>
      <c r="S321" s="150"/>
      <c r="T321" s="157"/>
      <c r="U321" s="150"/>
      <c r="V321" s="150"/>
      <c r="W321" s="150"/>
      <c r="X321" s="150"/>
      <c r="Y321" s="150"/>
      <c r="Z321" s="150"/>
      <c r="AA321" s="150"/>
      <c r="AB321" s="150"/>
      <c r="AC321" s="150"/>
      <c r="AD321" s="150"/>
      <c r="AE321" s="150"/>
      <c r="AF321" s="150"/>
      <c r="AG321" s="150"/>
      <c r="AH321" s="150"/>
      <c r="AI321" s="150"/>
      <c r="AJ321" s="150"/>
      <c r="AK321" s="150"/>
      <c r="AL321" s="150"/>
      <c r="AM321" s="150"/>
      <c r="AN321" s="150"/>
      <c r="AO321" s="150"/>
      <c r="AP321" s="150"/>
      <c r="AQ321" s="150"/>
      <c r="AR321" s="150"/>
      <c r="AS321" s="150"/>
      <c r="AT321" s="152" t="s">
        <v>150</v>
      </c>
      <c r="AU321" s="152" t="s">
        <v>81</v>
      </c>
      <c r="AV321" s="150" t="s">
        <v>81</v>
      </c>
      <c r="AW321" s="150" t="s">
        <v>33</v>
      </c>
      <c r="AX321" s="150" t="s">
        <v>71</v>
      </c>
      <c r="AY321" s="152" t="s">
        <v>138</v>
      </c>
      <c r="AZ321" s="150"/>
      <c r="BA321" s="150"/>
      <c r="BB321" s="150"/>
      <c r="BC321" s="150"/>
      <c r="BD321" s="150"/>
      <c r="BE321" s="150"/>
      <c r="BF321" s="150"/>
      <c r="BG321" s="150"/>
      <c r="BH321" s="150"/>
      <c r="BI321" s="150"/>
      <c r="BJ321" s="150"/>
      <c r="BK321" s="150"/>
      <c r="BL321" s="150"/>
      <c r="BM321" s="150"/>
    </row>
    <row r="322" spans="1:65" s="19" customFormat="1">
      <c r="A322" s="158"/>
      <c r="B322" s="159"/>
      <c r="C322" s="158"/>
      <c r="D322" s="137" t="s">
        <v>150</v>
      </c>
      <c r="E322" s="160"/>
      <c r="F322" s="161" t="s">
        <v>154</v>
      </c>
      <c r="G322" s="158"/>
      <c r="H322" s="162">
        <v>27.675000000000001</v>
      </c>
      <c r="I322" s="163"/>
      <c r="J322" s="158"/>
      <c r="K322" s="158"/>
      <c r="L322" s="159"/>
      <c r="M322" s="164"/>
      <c r="N322" s="158"/>
      <c r="O322" s="158"/>
      <c r="P322" s="158"/>
      <c r="Q322" s="158"/>
      <c r="R322" s="158"/>
      <c r="S322" s="158"/>
      <c r="T322" s="165"/>
      <c r="U322" s="158"/>
      <c r="V322" s="158"/>
      <c r="W322" s="158"/>
      <c r="X322" s="158"/>
      <c r="Y322" s="158"/>
      <c r="Z322" s="158"/>
      <c r="AA322" s="158"/>
      <c r="AB322" s="158"/>
      <c r="AC322" s="158"/>
      <c r="AD322" s="158"/>
      <c r="AE322" s="158"/>
      <c r="AF322" s="158"/>
      <c r="AG322" s="158"/>
      <c r="AH322" s="158"/>
      <c r="AI322" s="158"/>
      <c r="AJ322" s="158"/>
      <c r="AK322" s="158"/>
      <c r="AL322" s="158"/>
      <c r="AM322" s="158"/>
      <c r="AN322" s="158"/>
      <c r="AO322" s="158"/>
      <c r="AP322" s="158"/>
      <c r="AQ322" s="158"/>
      <c r="AR322" s="158"/>
      <c r="AS322" s="158"/>
      <c r="AT322" s="160" t="s">
        <v>150</v>
      </c>
      <c r="AU322" s="160" t="s">
        <v>81</v>
      </c>
      <c r="AV322" s="158" t="s">
        <v>145</v>
      </c>
      <c r="AW322" s="158" t="s">
        <v>33</v>
      </c>
      <c r="AX322" s="158" t="s">
        <v>79</v>
      </c>
      <c r="AY322" s="160" t="s">
        <v>138</v>
      </c>
      <c r="AZ322" s="158"/>
      <c r="BA322" s="158"/>
      <c r="BB322" s="158"/>
      <c r="BC322" s="158"/>
      <c r="BD322" s="158"/>
      <c r="BE322" s="158"/>
      <c r="BF322" s="158"/>
      <c r="BG322" s="158"/>
      <c r="BH322" s="158"/>
      <c r="BI322" s="158"/>
      <c r="BJ322" s="158"/>
      <c r="BK322" s="158"/>
      <c r="BL322" s="158"/>
      <c r="BM322" s="158"/>
    </row>
    <row r="323" spans="1:65" s="19" customFormat="1" ht="16.5" customHeight="1">
      <c r="B323" s="123"/>
      <c r="C323" s="174" t="s">
        <v>520</v>
      </c>
      <c r="D323" s="174" t="s">
        <v>205</v>
      </c>
      <c r="E323" s="175" t="s">
        <v>932</v>
      </c>
      <c r="F323" s="176" t="s">
        <v>933</v>
      </c>
      <c r="G323" s="177" t="s">
        <v>225</v>
      </c>
      <c r="H323" s="178">
        <v>29.059000000000001</v>
      </c>
      <c r="I323" s="179"/>
      <c r="J323" s="180">
        <f>ROUND(I323*H323,2)</f>
        <v>0</v>
      </c>
      <c r="K323" s="176" t="s">
        <v>144</v>
      </c>
      <c r="L323" s="181"/>
      <c r="M323" s="182"/>
      <c r="N323" s="183" t="s">
        <v>42</v>
      </c>
      <c r="P323" s="133">
        <f>O323*H323</f>
        <v>0</v>
      </c>
      <c r="Q323" s="133">
        <v>2.0000000000000001E-4</v>
      </c>
      <c r="R323" s="133">
        <f>Q323*H323</f>
        <v>5.8118000000000006E-3</v>
      </c>
      <c r="S323" s="133">
        <v>0</v>
      </c>
      <c r="T323" s="134">
        <f>S323*H323</f>
        <v>0</v>
      </c>
      <c r="AR323" s="135" t="s">
        <v>169</v>
      </c>
      <c r="AT323" s="135" t="s">
        <v>205</v>
      </c>
      <c r="AU323" s="135" t="s">
        <v>81</v>
      </c>
      <c r="AY323" s="7" t="s">
        <v>138</v>
      </c>
      <c r="BE323" s="136">
        <f>IF(N323="základní",J323,0)</f>
        <v>0</v>
      </c>
      <c r="BF323" s="136">
        <f>IF(N323="snížená",J323,0)</f>
        <v>0</v>
      </c>
      <c r="BG323" s="136">
        <f>IF(N323="zákl. přenesená",J323,0)</f>
        <v>0</v>
      </c>
      <c r="BH323" s="136">
        <f>IF(N323="sníž. přenesená",J323,0)</f>
        <v>0</v>
      </c>
      <c r="BI323" s="136">
        <f>IF(N323="nulová",J323,0)</f>
        <v>0</v>
      </c>
      <c r="BJ323" s="7" t="s">
        <v>79</v>
      </c>
      <c r="BK323" s="136">
        <f>ROUND(I323*H323,2)</f>
        <v>0</v>
      </c>
      <c r="BL323" s="7" t="s">
        <v>145</v>
      </c>
      <c r="BM323" s="135" t="s">
        <v>523</v>
      </c>
    </row>
    <row r="324" spans="1:65" s="150" customFormat="1">
      <c r="A324" s="19"/>
      <c r="B324" s="20"/>
      <c r="C324" s="19"/>
      <c r="D324" s="137" t="s">
        <v>146</v>
      </c>
      <c r="E324" s="19"/>
      <c r="F324" s="138" t="s">
        <v>933</v>
      </c>
      <c r="G324" s="19"/>
      <c r="H324" s="19"/>
      <c r="I324" s="139"/>
      <c r="J324" s="19"/>
      <c r="K324" s="19"/>
      <c r="L324" s="20"/>
      <c r="M324" s="140"/>
      <c r="N324" s="19"/>
      <c r="O324" s="19"/>
      <c r="P324" s="19"/>
      <c r="Q324" s="19"/>
      <c r="R324" s="19"/>
      <c r="S324" s="19"/>
      <c r="T324" s="41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7" t="s">
        <v>146</v>
      </c>
      <c r="AU324" s="7" t="s">
        <v>81</v>
      </c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</row>
    <row r="325" spans="1:65" s="158" customFormat="1">
      <c r="A325" s="150"/>
      <c r="B325" s="151"/>
      <c r="C325" s="150"/>
      <c r="D325" s="137" t="s">
        <v>150</v>
      </c>
      <c r="E325" s="152"/>
      <c r="F325" s="153" t="s">
        <v>934</v>
      </c>
      <c r="G325" s="150"/>
      <c r="H325" s="154">
        <v>29.059000000000001</v>
      </c>
      <c r="I325" s="155"/>
      <c r="J325" s="150"/>
      <c r="K325" s="150"/>
      <c r="L325" s="151"/>
      <c r="M325" s="156"/>
      <c r="N325" s="150"/>
      <c r="O325" s="150"/>
      <c r="P325" s="150"/>
      <c r="Q325" s="150"/>
      <c r="R325" s="150"/>
      <c r="S325" s="150"/>
      <c r="T325" s="157"/>
      <c r="U325" s="150"/>
      <c r="V325" s="150"/>
      <c r="W325" s="150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/>
      <c r="AH325" s="150"/>
      <c r="AI325" s="150"/>
      <c r="AJ325" s="150"/>
      <c r="AK325" s="150"/>
      <c r="AL325" s="150"/>
      <c r="AM325" s="150"/>
      <c r="AN325" s="150"/>
      <c r="AO325" s="150"/>
      <c r="AP325" s="150"/>
      <c r="AQ325" s="150"/>
      <c r="AR325" s="150"/>
      <c r="AS325" s="150"/>
      <c r="AT325" s="152" t="s">
        <v>150</v>
      </c>
      <c r="AU325" s="152" t="s">
        <v>81</v>
      </c>
      <c r="AV325" s="150" t="s">
        <v>81</v>
      </c>
      <c r="AW325" s="150" t="s">
        <v>33</v>
      </c>
      <c r="AX325" s="150" t="s">
        <v>71</v>
      </c>
      <c r="AY325" s="152" t="s">
        <v>138</v>
      </c>
      <c r="AZ325" s="150"/>
      <c r="BA325" s="150"/>
      <c r="BB325" s="150"/>
      <c r="BC325" s="150"/>
      <c r="BD325" s="150"/>
      <c r="BE325" s="150"/>
      <c r="BF325" s="150"/>
      <c r="BG325" s="150"/>
      <c r="BH325" s="150"/>
      <c r="BI325" s="150"/>
      <c r="BJ325" s="150"/>
      <c r="BK325" s="150"/>
      <c r="BL325" s="150"/>
      <c r="BM325" s="150"/>
    </row>
    <row r="326" spans="1:65" s="19" customFormat="1">
      <c r="A326" s="158"/>
      <c r="B326" s="159"/>
      <c r="C326" s="158"/>
      <c r="D326" s="137" t="s">
        <v>150</v>
      </c>
      <c r="E326" s="160"/>
      <c r="F326" s="161" t="s">
        <v>154</v>
      </c>
      <c r="G326" s="158"/>
      <c r="H326" s="162">
        <v>29.059000000000001</v>
      </c>
      <c r="I326" s="163"/>
      <c r="J326" s="158"/>
      <c r="K326" s="158"/>
      <c r="L326" s="159"/>
      <c r="M326" s="164"/>
      <c r="N326" s="158"/>
      <c r="O326" s="158"/>
      <c r="P326" s="158"/>
      <c r="Q326" s="158"/>
      <c r="R326" s="158"/>
      <c r="S326" s="158"/>
      <c r="T326" s="165"/>
      <c r="U326" s="158"/>
      <c r="V326" s="158"/>
      <c r="W326" s="158"/>
      <c r="X326" s="158"/>
      <c r="Y326" s="158"/>
      <c r="Z326" s="158"/>
      <c r="AA326" s="158"/>
      <c r="AB326" s="158"/>
      <c r="AC326" s="158"/>
      <c r="AD326" s="158"/>
      <c r="AE326" s="158"/>
      <c r="AF326" s="158"/>
      <c r="AG326" s="158"/>
      <c r="AH326" s="158"/>
      <c r="AI326" s="158"/>
      <c r="AJ326" s="158"/>
      <c r="AK326" s="158"/>
      <c r="AL326" s="158"/>
      <c r="AM326" s="158"/>
      <c r="AN326" s="158"/>
      <c r="AO326" s="158"/>
      <c r="AP326" s="158"/>
      <c r="AQ326" s="158"/>
      <c r="AR326" s="158"/>
      <c r="AS326" s="158"/>
      <c r="AT326" s="160" t="s">
        <v>150</v>
      </c>
      <c r="AU326" s="160" t="s">
        <v>81</v>
      </c>
      <c r="AV326" s="158" t="s">
        <v>145</v>
      </c>
      <c r="AW326" s="158" t="s">
        <v>33</v>
      </c>
      <c r="AX326" s="158" t="s">
        <v>79</v>
      </c>
      <c r="AY326" s="160" t="s">
        <v>138</v>
      </c>
      <c r="AZ326" s="158"/>
      <c r="BA326" s="158"/>
      <c r="BB326" s="158"/>
      <c r="BC326" s="158"/>
      <c r="BD326" s="158"/>
      <c r="BE326" s="158"/>
      <c r="BF326" s="158"/>
      <c r="BG326" s="158"/>
      <c r="BH326" s="158"/>
      <c r="BI326" s="158"/>
      <c r="BJ326" s="158"/>
      <c r="BK326" s="158"/>
      <c r="BL326" s="158"/>
      <c r="BM326" s="158"/>
    </row>
    <row r="327" spans="1:65" s="19" customFormat="1" ht="16.5" customHeight="1">
      <c r="B327" s="123"/>
      <c r="C327" s="124" t="s">
        <v>241</v>
      </c>
      <c r="D327" s="124" t="s">
        <v>140</v>
      </c>
      <c r="E327" s="125" t="s">
        <v>935</v>
      </c>
      <c r="F327" s="126" t="s">
        <v>936</v>
      </c>
      <c r="G327" s="127" t="s">
        <v>143</v>
      </c>
      <c r="H327" s="128">
        <v>2.262</v>
      </c>
      <c r="I327" s="129"/>
      <c r="J327" s="130">
        <f>ROUND(I327*H327,2)</f>
        <v>0</v>
      </c>
      <c r="K327" s="126" t="s">
        <v>144</v>
      </c>
      <c r="L327" s="20"/>
      <c r="M327" s="131"/>
      <c r="N327" s="132" t="s">
        <v>42</v>
      </c>
      <c r="P327" s="133">
        <f>O327*H327</f>
        <v>0</v>
      </c>
      <c r="Q327" s="133">
        <v>1.92</v>
      </c>
      <c r="R327" s="133">
        <f>Q327*H327</f>
        <v>4.3430400000000002</v>
      </c>
      <c r="S327" s="133">
        <v>0</v>
      </c>
      <c r="T327" s="134">
        <f>S327*H327</f>
        <v>0</v>
      </c>
      <c r="AR327" s="135" t="s">
        <v>145</v>
      </c>
      <c r="AT327" s="135" t="s">
        <v>140</v>
      </c>
      <c r="AU327" s="135" t="s">
        <v>81</v>
      </c>
      <c r="AY327" s="7" t="s">
        <v>138</v>
      </c>
      <c r="BE327" s="136">
        <f>IF(N327="základní",J327,0)</f>
        <v>0</v>
      </c>
      <c r="BF327" s="136">
        <f>IF(N327="snížená",J327,0)</f>
        <v>0</v>
      </c>
      <c r="BG327" s="136">
        <f>IF(N327="zákl. přenesená",J327,0)</f>
        <v>0</v>
      </c>
      <c r="BH327" s="136">
        <f>IF(N327="sníž. přenesená",J327,0)</f>
        <v>0</v>
      </c>
      <c r="BI327" s="136">
        <f>IF(N327="nulová",J327,0)</f>
        <v>0</v>
      </c>
      <c r="BJ327" s="7" t="s">
        <v>79</v>
      </c>
      <c r="BK327" s="136">
        <f>ROUND(I327*H327,2)</f>
        <v>0</v>
      </c>
      <c r="BL327" s="7" t="s">
        <v>145</v>
      </c>
      <c r="BM327" s="135" t="s">
        <v>526</v>
      </c>
    </row>
    <row r="328" spans="1:65" s="19" customFormat="1">
      <c r="B328" s="20"/>
      <c r="D328" s="137" t="s">
        <v>146</v>
      </c>
      <c r="F328" s="138" t="s">
        <v>936</v>
      </c>
      <c r="I328" s="139"/>
      <c r="L328" s="20"/>
      <c r="M328" s="140"/>
      <c r="T328" s="41"/>
      <c r="AT328" s="7" t="s">
        <v>146</v>
      </c>
      <c r="AU328" s="7" t="s">
        <v>81</v>
      </c>
    </row>
    <row r="329" spans="1:65" s="143" customFormat="1">
      <c r="A329" s="19"/>
      <c r="B329" s="20"/>
      <c r="C329" s="19"/>
      <c r="D329" s="141" t="s">
        <v>148</v>
      </c>
      <c r="E329" s="19"/>
      <c r="F329" s="142" t="s">
        <v>937</v>
      </c>
      <c r="G329" s="19"/>
      <c r="H329" s="19"/>
      <c r="I329" s="139"/>
      <c r="J329" s="19"/>
      <c r="K329" s="19"/>
      <c r="L329" s="20"/>
      <c r="M329" s="140"/>
      <c r="N329" s="19"/>
      <c r="O329" s="19"/>
      <c r="P329" s="19"/>
      <c r="Q329" s="19"/>
      <c r="R329" s="19"/>
      <c r="S329" s="19"/>
      <c r="T329" s="41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7" t="s">
        <v>148</v>
      </c>
      <c r="AU329" s="7" t="s">
        <v>81</v>
      </c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</row>
    <row r="330" spans="1:65" s="143" customFormat="1">
      <c r="B330" s="144"/>
      <c r="D330" s="137" t="s">
        <v>150</v>
      </c>
      <c r="E330" s="145"/>
      <c r="F330" s="146" t="s">
        <v>795</v>
      </c>
      <c r="H330" s="145"/>
      <c r="I330" s="147"/>
      <c r="L330" s="144"/>
      <c r="M330" s="148"/>
      <c r="T330" s="149"/>
      <c r="AT330" s="145" t="s">
        <v>150</v>
      </c>
      <c r="AU330" s="145" t="s">
        <v>81</v>
      </c>
      <c r="AV330" s="143" t="s">
        <v>79</v>
      </c>
      <c r="AW330" s="143" t="s">
        <v>33</v>
      </c>
      <c r="AX330" s="143" t="s">
        <v>71</v>
      </c>
      <c r="AY330" s="145" t="s">
        <v>138</v>
      </c>
    </row>
    <row r="331" spans="1:65" s="150" customFormat="1">
      <c r="A331" s="143"/>
      <c r="B331" s="144"/>
      <c r="C331" s="143"/>
      <c r="D331" s="137" t="s">
        <v>150</v>
      </c>
      <c r="E331" s="145"/>
      <c r="F331" s="146" t="s">
        <v>920</v>
      </c>
      <c r="G331" s="143"/>
      <c r="H331" s="145"/>
      <c r="I331" s="147"/>
      <c r="J331" s="143"/>
      <c r="K331" s="143"/>
      <c r="L331" s="144"/>
      <c r="M331" s="148"/>
      <c r="N331" s="143"/>
      <c r="O331" s="143"/>
      <c r="P331" s="143"/>
      <c r="Q331" s="143"/>
      <c r="R331" s="143"/>
      <c r="S331" s="143"/>
      <c r="T331" s="149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5" t="s">
        <v>150</v>
      </c>
      <c r="AU331" s="145" t="s">
        <v>81</v>
      </c>
      <c r="AV331" s="143" t="s">
        <v>79</v>
      </c>
      <c r="AW331" s="143" t="s">
        <v>33</v>
      </c>
      <c r="AX331" s="143" t="s">
        <v>71</v>
      </c>
      <c r="AY331" s="145" t="s">
        <v>138</v>
      </c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</row>
    <row r="332" spans="1:65" s="158" customFormat="1">
      <c r="A332" s="150"/>
      <c r="B332" s="151"/>
      <c r="C332" s="150"/>
      <c r="D332" s="137" t="s">
        <v>150</v>
      </c>
      <c r="E332" s="152"/>
      <c r="F332" s="153" t="s">
        <v>938</v>
      </c>
      <c r="G332" s="150"/>
      <c r="H332" s="154">
        <v>2.262</v>
      </c>
      <c r="I332" s="155"/>
      <c r="J332" s="150"/>
      <c r="K332" s="150"/>
      <c r="L332" s="151"/>
      <c r="M332" s="156"/>
      <c r="N332" s="150"/>
      <c r="O332" s="150"/>
      <c r="P332" s="150"/>
      <c r="Q332" s="150"/>
      <c r="R332" s="150"/>
      <c r="S332" s="150"/>
      <c r="T332" s="157"/>
      <c r="U332" s="150"/>
      <c r="V332" s="150"/>
      <c r="W332" s="150"/>
      <c r="X332" s="150"/>
      <c r="Y332" s="150"/>
      <c r="Z332" s="150"/>
      <c r="AA332" s="150"/>
      <c r="AB332" s="150"/>
      <c r="AC332" s="150"/>
      <c r="AD332" s="150"/>
      <c r="AE332" s="150"/>
      <c r="AF332" s="150"/>
      <c r="AG332" s="150"/>
      <c r="AH332" s="150"/>
      <c r="AI332" s="150"/>
      <c r="AJ332" s="150"/>
      <c r="AK332" s="150"/>
      <c r="AL332" s="150"/>
      <c r="AM332" s="150"/>
      <c r="AN332" s="150"/>
      <c r="AO332" s="150"/>
      <c r="AP332" s="150"/>
      <c r="AQ332" s="150"/>
      <c r="AR332" s="150"/>
      <c r="AS332" s="150"/>
      <c r="AT332" s="152" t="s">
        <v>150</v>
      </c>
      <c r="AU332" s="152" t="s">
        <v>81</v>
      </c>
      <c r="AV332" s="150" t="s">
        <v>81</v>
      </c>
      <c r="AW332" s="150" t="s">
        <v>33</v>
      </c>
      <c r="AX332" s="150" t="s">
        <v>71</v>
      </c>
      <c r="AY332" s="152" t="s">
        <v>138</v>
      </c>
      <c r="AZ332" s="150"/>
      <c r="BA332" s="150"/>
      <c r="BB332" s="150"/>
      <c r="BC332" s="150"/>
      <c r="BD332" s="150"/>
      <c r="BE332" s="150"/>
      <c r="BF332" s="150"/>
      <c r="BG332" s="150"/>
      <c r="BH332" s="150"/>
      <c r="BI332" s="150"/>
      <c r="BJ332" s="150"/>
      <c r="BK332" s="150"/>
      <c r="BL332" s="150"/>
      <c r="BM332" s="150"/>
    </row>
    <row r="333" spans="1:65" s="110" customFormat="1">
      <c r="A333" s="158"/>
      <c r="B333" s="159"/>
      <c r="C333" s="158"/>
      <c r="D333" s="137" t="s">
        <v>150</v>
      </c>
      <c r="E333" s="160"/>
      <c r="F333" s="161" t="s">
        <v>154</v>
      </c>
      <c r="G333" s="158"/>
      <c r="H333" s="162">
        <v>2.262</v>
      </c>
      <c r="I333" s="163"/>
      <c r="J333" s="158"/>
      <c r="K333" s="158"/>
      <c r="L333" s="159"/>
      <c r="M333" s="164"/>
      <c r="N333" s="158"/>
      <c r="O333" s="158"/>
      <c r="P333" s="158"/>
      <c r="Q333" s="158"/>
      <c r="R333" s="158"/>
      <c r="S333" s="158"/>
      <c r="T333" s="165"/>
      <c r="U333" s="158"/>
      <c r="V333" s="158"/>
      <c r="W333" s="158"/>
      <c r="X333" s="158"/>
      <c r="Y333" s="158"/>
      <c r="Z333" s="158"/>
      <c r="AA333" s="158"/>
      <c r="AB333" s="158"/>
      <c r="AC333" s="158"/>
      <c r="AD333" s="158"/>
      <c r="AE333" s="158"/>
      <c r="AF333" s="158"/>
      <c r="AG333" s="158"/>
      <c r="AH333" s="158"/>
      <c r="AI333" s="158"/>
      <c r="AJ333" s="158"/>
      <c r="AK333" s="158"/>
      <c r="AL333" s="158"/>
      <c r="AM333" s="158"/>
      <c r="AN333" s="158"/>
      <c r="AO333" s="158"/>
      <c r="AP333" s="158"/>
      <c r="AQ333" s="158"/>
      <c r="AR333" s="158"/>
      <c r="AS333" s="158"/>
      <c r="AT333" s="160" t="s">
        <v>150</v>
      </c>
      <c r="AU333" s="160" t="s">
        <v>81</v>
      </c>
      <c r="AV333" s="158" t="s">
        <v>145</v>
      </c>
      <c r="AW333" s="158" t="s">
        <v>33</v>
      </c>
      <c r="AX333" s="158" t="s">
        <v>79</v>
      </c>
      <c r="AY333" s="160" t="s">
        <v>138</v>
      </c>
      <c r="AZ333" s="158"/>
      <c r="BA333" s="158"/>
      <c r="BB333" s="158"/>
      <c r="BC333" s="158"/>
      <c r="BD333" s="158"/>
      <c r="BE333" s="158"/>
      <c r="BF333" s="158"/>
      <c r="BG333" s="158"/>
      <c r="BH333" s="158"/>
      <c r="BI333" s="158"/>
      <c r="BJ333" s="158"/>
      <c r="BK333" s="158"/>
      <c r="BL333" s="158"/>
      <c r="BM333" s="158"/>
    </row>
    <row r="334" spans="1:65" s="19" customFormat="1" ht="22.95" customHeight="1">
      <c r="A334" s="110"/>
      <c r="B334" s="111"/>
      <c r="C334" s="110"/>
      <c r="D334" s="112" t="s">
        <v>70</v>
      </c>
      <c r="E334" s="121" t="s">
        <v>145</v>
      </c>
      <c r="F334" s="121" t="s">
        <v>939</v>
      </c>
      <c r="G334" s="110"/>
      <c r="H334" s="110"/>
      <c r="I334" s="114"/>
      <c r="J334" s="122">
        <f>BK334</f>
        <v>0</v>
      </c>
      <c r="K334" s="110"/>
      <c r="L334" s="111"/>
      <c r="M334" s="116"/>
      <c r="N334" s="110"/>
      <c r="O334" s="110"/>
      <c r="P334" s="117">
        <f>SUM(P335:P370)</f>
        <v>0</v>
      </c>
      <c r="Q334" s="110"/>
      <c r="R334" s="117">
        <f>SUM(R335:R370)</f>
        <v>14.71017739</v>
      </c>
      <c r="S334" s="110"/>
      <c r="T334" s="118">
        <f>SUM(T335:T370)</f>
        <v>0</v>
      </c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110"/>
      <c r="AH334" s="110"/>
      <c r="AI334" s="110"/>
      <c r="AJ334" s="110"/>
      <c r="AK334" s="110"/>
      <c r="AL334" s="110"/>
      <c r="AM334" s="110"/>
      <c r="AN334" s="110"/>
      <c r="AO334" s="110"/>
      <c r="AP334" s="110"/>
      <c r="AQ334" s="110"/>
      <c r="AR334" s="112" t="s">
        <v>79</v>
      </c>
      <c r="AS334" s="110"/>
      <c r="AT334" s="119" t="s">
        <v>70</v>
      </c>
      <c r="AU334" s="119" t="s">
        <v>79</v>
      </c>
      <c r="AV334" s="110"/>
      <c r="AW334" s="110"/>
      <c r="AX334" s="110"/>
      <c r="AY334" s="112" t="s">
        <v>138</v>
      </c>
      <c r="AZ334" s="110"/>
      <c r="BA334" s="110"/>
      <c r="BB334" s="110"/>
      <c r="BC334" s="110"/>
      <c r="BD334" s="110"/>
      <c r="BE334" s="110"/>
      <c r="BF334" s="110"/>
      <c r="BG334" s="110"/>
      <c r="BH334" s="110"/>
      <c r="BI334" s="110"/>
      <c r="BJ334" s="110"/>
      <c r="BK334" s="120">
        <f>SUM(BK335:BK370)</f>
        <v>0</v>
      </c>
      <c r="BL334" s="110"/>
      <c r="BM334" s="110"/>
    </row>
    <row r="335" spans="1:65" s="19" customFormat="1" ht="16.5" customHeight="1">
      <c r="B335" s="123"/>
      <c r="C335" s="124" t="s">
        <v>527</v>
      </c>
      <c r="D335" s="124" t="s">
        <v>140</v>
      </c>
      <c r="E335" s="125" t="s">
        <v>940</v>
      </c>
      <c r="F335" s="126" t="s">
        <v>941</v>
      </c>
      <c r="G335" s="127" t="s">
        <v>143</v>
      </c>
      <c r="H335" s="128">
        <v>7.3289999999999997</v>
      </c>
      <c r="I335" s="129"/>
      <c r="J335" s="130">
        <f>ROUND(I335*H335,2)</f>
        <v>0</v>
      </c>
      <c r="K335" s="126" t="s">
        <v>144</v>
      </c>
      <c r="L335" s="20"/>
      <c r="M335" s="131"/>
      <c r="N335" s="132" t="s">
        <v>42</v>
      </c>
      <c r="P335" s="133">
        <f>O335*H335</f>
        <v>0</v>
      </c>
      <c r="Q335" s="133">
        <v>1.8907700000000001</v>
      </c>
      <c r="R335" s="133">
        <f>Q335*H335</f>
        <v>13.85745333</v>
      </c>
      <c r="S335" s="133">
        <v>0</v>
      </c>
      <c r="T335" s="134">
        <f>S335*H335</f>
        <v>0</v>
      </c>
      <c r="AR335" s="135" t="s">
        <v>145</v>
      </c>
      <c r="AT335" s="135" t="s">
        <v>140</v>
      </c>
      <c r="AU335" s="135" t="s">
        <v>81</v>
      </c>
      <c r="AY335" s="7" t="s">
        <v>138</v>
      </c>
      <c r="BE335" s="136">
        <f>IF(N335="základní",J335,0)</f>
        <v>0</v>
      </c>
      <c r="BF335" s="136">
        <f>IF(N335="snížená",J335,0)</f>
        <v>0</v>
      </c>
      <c r="BG335" s="136">
        <f>IF(N335="zákl. přenesená",J335,0)</f>
        <v>0</v>
      </c>
      <c r="BH335" s="136">
        <f>IF(N335="sníž. přenesená",J335,0)</f>
        <v>0</v>
      </c>
      <c r="BI335" s="136">
        <f>IF(N335="nulová",J335,0)</f>
        <v>0</v>
      </c>
      <c r="BJ335" s="7" t="s">
        <v>79</v>
      </c>
      <c r="BK335" s="136">
        <f>ROUND(I335*H335,2)</f>
        <v>0</v>
      </c>
      <c r="BL335" s="7" t="s">
        <v>145</v>
      </c>
      <c r="BM335" s="135" t="s">
        <v>530</v>
      </c>
    </row>
    <row r="336" spans="1:65" s="19" customFormat="1">
      <c r="B336" s="20"/>
      <c r="D336" s="137" t="s">
        <v>146</v>
      </c>
      <c r="F336" s="138" t="s">
        <v>942</v>
      </c>
      <c r="I336" s="139"/>
      <c r="L336" s="20"/>
      <c r="M336" s="140"/>
      <c r="T336" s="41"/>
      <c r="AT336" s="7" t="s">
        <v>146</v>
      </c>
      <c r="AU336" s="7" t="s">
        <v>81</v>
      </c>
    </row>
    <row r="337" spans="1:65" s="143" customFormat="1">
      <c r="A337" s="19"/>
      <c r="B337" s="20"/>
      <c r="C337" s="19"/>
      <c r="D337" s="141" t="s">
        <v>148</v>
      </c>
      <c r="E337" s="19"/>
      <c r="F337" s="142" t="s">
        <v>943</v>
      </c>
      <c r="G337" s="19"/>
      <c r="H337" s="19"/>
      <c r="I337" s="139"/>
      <c r="J337" s="19"/>
      <c r="K337" s="19"/>
      <c r="L337" s="20"/>
      <c r="M337" s="140"/>
      <c r="N337" s="19"/>
      <c r="O337" s="19"/>
      <c r="P337" s="19"/>
      <c r="Q337" s="19"/>
      <c r="R337" s="19"/>
      <c r="S337" s="19"/>
      <c r="T337" s="41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7" t="s">
        <v>148</v>
      </c>
      <c r="AU337" s="7" t="s">
        <v>81</v>
      </c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</row>
    <row r="338" spans="1:65" s="143" customFormat="1">
      <c r="B338" s="144"/>
      <c r="D338" s="137" t="s">
        <v>150</v>
      </c>
      <c r="E338" s="145"/>
      <c r="F338" s="146" t="s">
        <v>795</v>
      </c>
      <c r="H338" s="145"/>
      <c r="I338" s="147"/>
      <c r="L338" s="144"/>
      <c r="M338" s="148"/>
      <c r="T338" s="149"/>
      <c r="AT338" s="145" t="s">
        <v>150</v>
      </c>
      <c r="AU338" s="145" t="s">
        <v>81</v>
      </c>
      <c r="AV338" s="143" t="s">
        <v>79</v>
      </c>
      <c r="AW338" s="143" t="s">
        <v>33</v>
      </c>
      <c r="AX338" s="143" t="s">
        <v>71</v>
      </c>
      <c r="AY338" s="145" t="s">
        <v>138</v>
      </c>
    </row>
    <row r="339" spans="1:65" s="150" customFormat="1">
      <c r="A339" s="143"/>
      <c r="B339" s="144"/>
      <c r="C339" s="143"/>
      <c r="D339" s="137" t="s">
        <v>150</v>
      </c>
      <c r="E339" s="145"/>
      <c r="F339" s="146" t="s">
        <v>809</v>
      </c>
      <c r="G339" s="143"/>
      <c r="H339" s="145"/>
      <c r="I339" s="147"/>
      <c r="J339" s="143"/>
      <c r="K339" s="143"/>
      <c r="L339" s="144"/>
      <c r="M339" s="148"/>
      <c r="N339" s="143"/>
      <c r="O339" s="143"/>
      <c r="P339" s="143"/>
      <c r="Q339" s="143"/>
      <c r="R339" s="143"/>
      <c r="S339" s="143"/>
      <c r="T339" s="149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5" t="s">
        <v>150</v>
      </c>
      <c r="AU339" s="145" t="s">
        <v>81</v>
      </c>
      <c r="AV339" s="143" t="s">
        <v>79</v>
      </c>
      <c r="AW339" s="143" t="s">
        <v>33</v>
      </c>
      <c r="AX339" s="143" t="s">
        <v>71</v>
      </c>
      <c r="AY339" s="145" t="s">
        <v>138</v>
      </c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</row>
    <row r="340" spans="1:65" s="150" customFormat="1">
      <c r="B340" s="151"/>
      <c r="D340" s="137" t="s">
        <v>150</v>
      </c>
      <c r="E340" s="152"/>
      <c r="F340" s="153" t="s">
        <v>944</v>
      </c>
      <c r="H340" s="154">
        <v>0.7</v>
      </c>
      <c r="I340" s="155"/>
      <c r="L340" s="151"/>
      <c r="M340" s="156"/>
      <c r="T340" s="157"/>
      <c r="AT340" s="152" t="s">
        <v>150</v>
      </c>
      <c r="AU340" s="152" t="s">
        <v>81</v>
      </c>
      <c r="AV340" s="150" t="s">
        <v>81</v>
      </c>
      <c r="AW340" s="150" t="s">
        <v>33</v>
      </c>
      <c r="AX340" s="150" t="s">
        <v>71</v>
      </c>
      <c r="AY340" s="152" t="s">
        <v>138</v>
      </c>
    </row>
    <row r="341" spans="1:65" s="150" customFormat="1">
      <c r="B341" s="151"/>
      <c r="D341" s="137" t="s">
        <v>150</v>
      </c>
      <c r="E341" s="152"/>
      <c r="F341" s="153" t="s">
        <v>945</v>
      </c>
      <c r="H341" s="154">
        <v>1.54</v>
      </c>
      <c r="I341" s="155"/>
      <c r="L341" s="151"/>
      <c r="M341" s="156"/>
      <c r="T341" s="157"/>
      <c r="AT341" s="152" t="s">
        <v>150</v>
      </c>
      <c r="AU341" s="152" t="s">
        <v>81</v>
      </c>
      <c r="AV341" s="150" t="s">
        <v>81</v>
      </c>
      <c r="AW341" s="150" t="s">
        <v>33</v>
      </c>
      <c r="AX341" s="150" t="s">
        <v>71</v>
      </c>
      <c r="AY341" s="152" t="s">
        <v>138</v>
      </c>
    </row>
    <row r="342" spans="1:65" s="150" customFormat="1">
      <c r="B342" s="151"/>
      <c r="D342" s="137" t="s">
        <v>150</v>
      </c>
      <c r="E342" s="152"/>
      <c r="F342" s="153" t="s">
        <v>946</v>
      </c>
      <c r="H342" s="154">
        <v>0.34499999999999997</v>
      </c>
      <c r="I342" s="155"/>
      <c r="L342" s="151"/>
      <c r="M342" s="156"/>
      <c r="T342" s="157"/>
      <c r="AT342" s="152" t="s">
        <v>150</v>
      </c>
      <c r="AU342" s="152" t="s">
        <v>81</v>
      </c>
      <c r="AV342" s="150" t="s">
        <v>81</v>
      </c>
      <c r="AW342" s="150" t="s">
        <v>33</v>
      </c>
      <c r="AX342" s="150" t="s">
        <v>71</v>
      </c>
      <c r="AY342" s="152" t="s">
        <v>138</v>
      </c>
    </row>
    <row r="343" spans="1:65" s="166" customFormat="1">
      <c r="A343" s="150"/>
      <c r="B343" s="151"/>
      <c r="C343" s="150"/>
      <c r="D343" s="137" t="s">
        <v>150</v>
      </c>
      <c r="E343" s="152"/>
      <c r="F343" s="153" t="s">
        <v>947</v>
      </c>
      <c r="G343" s="150"/>
      <c r="H343" s="154">
        <v>0.48399999999999999</v>
      </c>
      <c r="I343" s="155"/>
      <c r="J343" s="150"/>
      <c r="K343" s="150"/>
      <c r="L343" s="151"/>
      <c r="M343" s="156"/>
      <c r="N343" s="150"/>
      <c r="O343" s="150"/>
      <c r="P343" s="150"/>
      <c r="Q343" s="150"/>
      <c r="R343" s="150"/>
      <c r="S343" s="150"/>
      <c r="T343" s="157"/>
      <c r="U343" s="150"/>
      <c r="V343" s="150"/>
      <c r="W343" s="150"/>
      <c r="X343" s="150"/>
      <c r="Y343" s="150"/>
      <c r="Z343" s="150"/>
      <c r="AA343" s="150"/>
      <c r="AB343" s="150"/>
      <c r="AC343" s="150"/>
      <c r="AD343" s="150"/>
      <c r="AE343" s="150"/>
      <c r="AF343" s="150"/>
      <c r="AG343" s="150"/>
      <c r="AH343" s="150"/>
      <c r="AI343" s="150"/>
      <c r="AJ343" s="150"/>
      <c r="AK343" s="150"/>
      <c r="AL343" s="150"/>
      <c r="AM343" s="150"/>
      <c r="AN343" s="150"/>
      <c r="AO343" s="150"/>
      <c r="AP343" s="150"/>
      <c r="AQ343" s="150"/>
      <c r="AR343" s="150"/>
      <c r="AS343" s="150"/>
      <c r="AT343" s="152" t="s">
        <v>150</v>
      </c>
      <c r="AU343" s="152" t="s">
        <v>81</v>
      </c>
      <c r="AV343" s="150" t="s">
        <v>81</v>
      </c>
      <c r="AW343" s="150" t="s">
        <v>33</v>
      </c>
      <c r="AX343" s="150" t="s">
        <v>71</v>
      </c>
      <c r="AY343" s="152" t="s">
        <v>138</v>
      </c>
      <c r="AZ343" s="150"/>
      <c r="BA343" s="150"/>
      <c r="BB343" s="150"/>
      <c r="BC343" s="150"/>
      <c r="BD343" s="150"/>
      <c r="BE343" s="150"/>
      <c r="BF343" s="150"/>
      <c r="BG343" s="150"/>
      <c r="BH343" s="150"/>
      <c r="BI343" s="150"/>
      <c r="BJ343" s="150"/>
      <c r="BK343" s="150"/>
      <c r="BL343" s="150"/>
      <c r="BM343" s="150"/>
    </row>
    <row r="344" spans="1:65" s="143" customFormat="1">
      <c r="A344" s="166"/>
      <c r="B344" s="167"/>
      <c r="C344" s="166"/>
      <c r="D344" s="137" t="s">
        <v>150</v>
      </c>
      <c r="E344" s="168"/>
      <c r="F344" s="169" t="s">
        <v>186</v>
      </c>
      <c r="G344" s="166"/>
      <c r="H344" s="170">
        <v>3.069</v>
      </c>
      <c r="I344" s="171"/>
      <c r="J344" s="166"/>
      <c r="K344" s="166"/>
      <c r="L344" s="167"/>
      <c r="M344" s="172"/>
      <c r="N344" s="166"/>
      <c r="O344" s="166"/>
      <c r="P344" s="166"/>
      <c r="Q344" s="166"/>
      <c r="R344" s="166"/>
      <c r="S344" s="166"/>
      <c r="T344" s="173"/>
      <c r="U344" s="166"/>
      <c r="V344" s="166"/>
      <c r="W344" s="166"/>
      <c r="X344" s="166"/>
      <c r="Y344" s="166"/>
      <c r="Z344" s="166"/>
      <c r="AA344" s="166"/>
      <c r="AB344" s="166"/>
      <c r="AC344" s="166"/>
      <c r="AD344" s="166"/>
      <c r="AE344" s="166"/>
      <c r="AF344" s="166"/>
      <c r="AG344" s="166"/>
      <c r="AH344" s="166"/>
      <c r="AI344" s="166"/>
      <c r="AJ344" s="166"/>
      <c r="AK344" s="166"/>
      <c r="AL344" s="166"/>
      <c r="AM344" s="166"/>
      <c r="AN344" s="166"/>
      <c r="AO344" s="166"/>
      <c r="AP344" s="166"/>
      <c r="AQ344" s="166"/>
      <c r="AR344" s="166"/>
      <c r="AS344" s="166"/>
      <c r="AT344" s="168" t="s">
        <v>150</v>
      </c>
      <c r="AU344" s="168" t="s">
        <v>81</v>
      </c>
      <c r="AV344" s="166" t="s">
        <v>160</v>
      </c>
      <c r="AW344" s="166" t="s">
        <v>33</v>
      </c>
      <c r="AX344" s="166" t="s">
        <v>71</v>
      </c>
      <c r="AY344" s="168" t="s">
        <v>138</v>
      </c>
      <c r="AZ344" s="166"/>
      <c r="BA344" s="166"/>
      <c r="BB344" s="166"/>
      <c r="BC344" s="166"/>
      <c r="BD344" s="166"/>
      <c r="BE344" s="166"/>
      <c r="BF344" s="166"/>
      <c r="BG344" s="166"/>
      <c r="BH344" s="166"/>
      <c r="BI344" s="166"/>
      <c r="BJ344" s="166"/>
      <c r="BK344" s="166"/>
      <c r="BL344" s="166"/>
      <c r="BM344" s="166"/>
    </row>
    <row r="345" spans="1:65" s="150" customFormat="1">
      <c r="A345" s="143"/>
      <c r="B345" s="144"/>
      <c r="C345" s="143"/>
      <c r="D345" s="137" t="s">
        <v>150</v>
      </c>
      <c r="E345" s="145"/>
      <c r="F345" s="146" t="s">
        <v>814</v>
      </c>
      <c r="G345" s="143"/>
      <c r="H345" s="145"/>
      <c r="I345" s="147"/>
      <c r="J345" s="143"/>
      <c r="K345" s="143"/>
      <c r="L345" s="144"/>
      <c r="M345" s="148"/>
      <c r="N345" s="143"/>
      <c r="O345" s="143"/>
      <c r="P345" s="143"/>
      <c r="Q345" s="143"/>
      <c r="R345" s="143"/>
      <c r="S345" s="143"/>
      <c r="T345" s="149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5" t="s">
        <v>150</v>
      </c>
      <c r="AU345" s="145" t="s">
        <v>81</v>
      </c>
      <c r="AV345" s="143" t="s">
        <v>79</v>
      </c>
      <c r="AW345" s="143" t="s">
        <v>33</v>
      </c>
      <c r="AX345" s="143" t="s">
        <v>71</v>
      </c>
      <c r="AY345" s="145" t="s">
        <v>138</v>
      </c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</row>
    <row r="346" spans="1:65" s="166" customFormat="1">
      <c r="A346" s="150"/>
      <c r="B346" s="151"/>
      <c r="C346" s="150"/>
      <c r="D346" s="137" t="s">
        <v>150</v>
      </c>
      <c r="E346" s="152"/>
      <c r="F346" s="153" t="s">
        <v>948</v>
      </c>
      <c r="G346" s="150"/>
      <c r="H346" s="154">
        <v>1.04</v>
      </c>
      <c r="I346" s="155"/>
      <c r="J346" s="150"/>
      <c r="K346" s="150"/>
      <c r="L346" s="151"/>
      <c r="M346" s="156"/>
      <c r="N346" s="150"/>
      <c r="O346" s="150"/>
      <c r="P346" s="150"/>
      <c r="Q346" s="150"/>
      <c r="R346" s="150"/>
      <c r="S346" s="150"/>
      <c r="T346" s="157"/>
      <c r="U346" s="150"/>
      <c r="V346" s="150"/>
      <c r="W346" s="150"/>
      <c r="X346" s="150"/>
      <c r="Y346" s="150"/>
      <c r="Z346" s="150"/>
      <c r="AA346" s="150"/>
      <c r="AB346" s="150"/>
      <c r="AC346" s="150"/>
      <c r="AD346" s="150"/>
      <c r="AE346" s="150"/>
      <c r="AF346" s="150"/>
      <c r="AG346" s="150"/>
      <c r="AH346" s="150"/>
      <c r="AI346" s="150"/>
      <c r="AJ346" s="150"/>
      <c r="AK346" s="150"/>
      <c r="AL346" s="150"/>
      <c r="AM346" s="150"/>
      <c r="AN346" s="150"/>
      <c r="AO346" s="150"/>
      <c r="AP346" s="150"/>
      <c r="AQ346" s="150"/>
      <c r="AR346" s="150"/>
      <c r="AS346" s="150"/>
      <c r="AT346" s="152" t="s">
        <v>150</v>
      </c>
      <c r="AU346" s="152" t="s">
        <v>81</v>
      </c>
      <c r="AV346" s="150" t="s">
        <v>81</v>
      </c>
      <c r="AW346" s="150" t="s">
        <v>33</v>
      </c>
      <c r="AX346" s="150" t="s">
        <v>71</v>
      </c>
      <c r="AY346" s="152" t="s">
        <v>138</v>
      </c>
      <c r="AZ346" s="150"/>
      <c r="BA346" s="150"/>
      <c r="BB346" s="150"/>
      <c r="BC346" s="150"/>
      <c r="BD346" s="150"/>
      <c r="BE346" s="150"/>
      <c r="BF346" s="150"/>
      <c r="BG346" s="150"/>
      <c r="BH346" s="150"/>
      <c r="BI346" s="150"/>
      <c r="BJ346" s="150"/>
      <c r="BK346" s="150"/>
      <c r="BL346" s="150"/>
      <c r="BM346" s="150"/>
    </row>
    <row r="347" spans="1:65" s="143" customFormat="1">
      <c r="A347" s="166"/>
      <c r="B347" s="167"/>
      <c r="C347" s="166"/>
      <c r="D347" s="137" t="s">
        <v>150</v>
      </c>
      <c r="E347" s="168"/>
      <c r="F347" s="169" t="s">
        <v>186</v>
      </c>
      <c r="G347" s="166"/>
      <c r="H347" s="170">
        <v>1.04</v>
      </c>
      <c r="I347" s="171"/>
      <c r="J347" s="166"/>
      <c r="K347" s="166"/>
      <c r="L347" s="167"/>
      <c r="M347" s="172"/>
      <c r="N347" s="166"/>
      <c r="O347" s="166"/>
      <c r="P347" s="166"/>
      <c r="Q347" s="166"/>
      <c r="R347" s="166"/>
      <c r="S347" s="166"/>
      <c r="T347" s="173"/>
      <c r="U347" s="166"/>
      <c r="V347" s="166"/>
      <c r="W347" s="166"/>
      <c r="X347" s="166"/>
      <c r="Y347" s="166"/>
      <c r="Z347" s="166"/>
      <c r="AA347" s="166"/>
      <c r="AB347" s="166"/>
      <c r="AC347" s="166"/>
      <c r="AD347" s="166"/>
      <c r="AE347" s="166"/>
      <c r="AF347" s="166"/>
      <c r="AG347" s="166"/>
      <c r="AH347" s="166"/>
      <c r="AI347" s="166"/>
      <c r="AJ347" s="166"/>
      <c r="AK347" s="166"/>
      <c r="AL347" s="166"/>
      <c r="AM347" s="166"/>
      <c r="AN347" s="166"/>
      <c r="AO347" s="166"/>
      <c r="AP347" s="166"/>
      <c r="AQ347" s="166"/>
      <c r="AR347" s="166"/>
      <c r="AS347" s="166"/>
      <c r="AT347" s="168" t="s">
        <v>150</v>
      </c>
      <c r="AU347" s="168" t="s">
        <v>81</v>
      </c>
      <c r="AV347" s="166" t="s">
        <v>160</v>
      </c>
      <c r="AW347" s="166" t="s">
        <v>33</v>
      </c>
      <c r="AX347" s="166" t="s">
        <v>71</v>
      </c>
      <c r="AY347" s="168" t="s">
        <v>138</v>
      </c>
      <c r="AZ347" s="166"/>
      <c r="BA347" s="166"/>
      <c r="BB347" s="166"/>
      <c r="BC347" s="166"/>
      <c r="BD347" s="166"/>
      <c r="BE347" s="166"/>
      <c r="BF347" s="166"/>
      <c r="BG347" s="166"/>
      <c r="BH347" s="166"/>
      <c r="BI347" s="166"/>
      <c r="BJ347" s="166"/>
      <c r="BK347" s="166"/>
      <c r="BL347" s="166"/>
      <c r="BM347" s="166"/>
    </row>
    <row r="348" spans="1:65" s="150" customFormat="1">
      <c r="A348" s="143"/>
      <c r="B348" s="144"/>
      <c r="C348" s="143"/>
      <c r="D348" s="137" t="s">
        <v>150</v>
      </c>
      <c r="E348" s="145"/>
      <c r="F348" s="146" t="s">
        <v>816</v>
      </c>
      <c r="G348" s="143"/>
      <c r="H348" s="145"/>
      <c r="I348" s="147"/>
      <c r="J348" s="143"/>
      <c r="K348" s="143"/>
      <c r="L348" s="144"/>
      <c r="M348" s="148"/>
      <c r="N348" s="143"/>
      <c r="O348" s="143"/>
      <c r="P348" s="143"/>
      <c r="Q348" s="143"/>
      <c r="R348" s="143"/>
      <c r="S348" s="143"/>
      <c r="T348" s="149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5" t="s">
        <v>150</v>
      </c>
      <c r="AU348" s="145" t="s">
        <v>81</v>
      </c>
      <c r="AV348" s="143" t="s">
        <v>79</v>
      </c>
      <c r="AW348" s="143" t="s">
        <v>33</v>
      </c>
      <c r="AX348" s="143" t="s">
        <v>71</v>
      </c>
      <c r="AY348" s="145" t="s">
        <v>138</v>
      </c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</row>
    <row r="349" spans="1:65" s="150" customFormat="1">
      <c r="B349" s="151"/>
      <c r="D349" s="137" t="s">
        <v>150</v>
      </c>
      <c r="E349" s="152"/>
      <c r="F349" s="153" t="s">
        <v>949</v>
      </c>
      <c r="H349" s="154">
        <v>1.6</v>
      </c>
      <c r="I349" s="155"/>
      <c r="L349" s="151"/>
      <c r="M349" s="156"/>
      <c r="T349" s="157"/>
      <c r="AT349" s="152" t="s">
        <v>150</v>
      </c>
      <c r="AU349" s="152" t="s">
        <v>81</v>
      </c>
      <c r="AV349" s="150" t="s">
        <v>81</v>
      </c>
      <c r="AW349" s="150" t="s">
        <v>33</v>
      </c>
      <c r="AX349" s="150" t="s">
        <v>71</v>
      </c>
      <c r="AY349" s="152" t="s">
        <v>138</v>
      </c>
    </row>
    <row r="350" spans="1:65" s="166" customFormat="1">
      <c r="A350" s="150"/>
      <c r="B350" s="151"/>
      <c r="C350" s="150"/>
      <c r="D350" s="137" t="s">
        <v>150</v>
      </c>
      <c r="E350" s="152"/>
      <c r="F350" s="153" t="s">
        <v>950</v>
      </c>
      <c r="G350" s="150"/>
      <c r="H350" s="154">
        <v>0.72</v>
      </c>
      <c r="I350" s="155"/>
      <c r="J350" s="150"/>
      <c r="K350" s="150"/>
      <c r="L350" s="151"/>
      <c r="M350" s="156"/>
      <c r="N350" s="150"/>
      <c r="O350" s="150"/>
      <c r="P350" s="150"/>
      <c r="Q350" s="150"/>
      <c r="R350" s="150"/>
      <c r="S350" s="150"/>
      <c r="T350" s="157"/>
      <c r="U350" s="150"/>
      <c r="V350" s="150"/>
      <c r="W350" s="150"/>
      <c r="X350" s="150"/>
      <c r="Y350" s="150"/>
      <c r="Z350" s="150"/>
      <c r="AA350" s="150"/>
      <c r="AB350" s="150"/>
      <c r="AC350" s="150"/>
      <c r="AD350" s="150"/>
      <c r="AE350" s="150"/>
      <c r="AF350" s="150"/>
      <c r="AG350" s="150"/>
      <c r="AH350" s="150"/>
      <c r="AI350" s="150"/>
      <c r="AJ350" s="150"/>
      <c r="AK350" s="150"/>
      <c r="AL350" s="150"/>
      <c r="AM350" s="150"/>
      <c r="AN350" s="150"/>
      <c r="AO350" s="150"/>
      <c r="AP350" s="150"/>
      <c r="AQ350" s="150"/>
      <c r="AR350" s="150"/>
      <c r="AS350" s="150"/>
      <c r="AT350" s="152" t="s">
        <v>150</v>
      </c>
      <c r="AU350" s="152" t="s">
        <v>81</v>
      </c>
      <c r="AV350" s="150" t="s">
        <v>81</v>
      </c>
      <c r="AW350" s="150" t="s">
        <v>33</v>
      </c>
      <c r="AX350" s="150" t="s">
        <v>71</v>
      </c>
      <c r="AY350" s="152" t="s">
        <v>138</v>
      </c>
      <c r="AZ350" s="150"/>
      <c r="BA350" s="150"/>
      <c r="BB350" s="150"/>
      <c r="BC350" s="150"/>
      <c r="BD350" s="150"/>
      <c r="BE350" s="150"/>
      <c r="BF350" s="150"/>
      <c r="BG350" s="150"/>
      <c r="BH350" s="150"/>
      <c r="BI350" s="150"/>
      <c r="BJ350" s="150"/>
      <c r="BK350" s="150"/>
      <c r="BL350" s="150"/>
      <c r="BM350" s="150"/>
    </row>
    <row r="351" spans="1:65" s="143" customFormat="1">
      <c r="A351" s="166"/>
      <c r="B351" s="167"/>
      <c r="C351" s="166"/>
      <c r="D351" s="137" t="s">
        <v>150</v>
      </c>
      <c r="E351" s="168"/>
      <c r="F351" s="169" t="s">
        <v>186</v>
      </c>
      <c r="G351" s="166"/>
      <c r="H351" s="170">
        <v>2.3199999999999998</v>
      </c>
      <c r="I351" s="171"/>
      <c r="J351" s="166"/>
      <c r="K351" s="166"/>
      <c r="L351" s="167"/>
      <c r="M351" s="172"/>
      <c r="N351" s="166"/>
      <c r="O351" s="166"/>
      <c r="P351" s="166"/>
      <c r="Q351" s="166"/>
      <c r="R351" s="166"/>
      <c r="S351" s="166"/>
      <c r="T351" s="173"/>
      <c r="U351" s="166"/>
      <c r="V351" s="166"/>
      <c r="W351" s="166"/>
      <c r="X351" s="166"/>
      <c r="Y351" s="166"/>
      <c r="Z351" s="166"/>
      <c r="AA351" s="166"/>
      <c r="AB351" s="166"/>
      <c r="AC351" s="166"/>
      <c r="AD351" s="166"/>
      <c r="AE351" s="166"/>
      <c r="AF351" s="166"/>
      <c r="AG351" s="166"/>
      <c r="AH351" s="166"/>
      <c r="AI351" s="166"/>
      <c r="AJ351" s="166"/>
      <c r="AK351" s="166"/>
      <c r="AL351" s="166"/>
      <c r="AM351" s="166"/>
      <c r="AN351" s="166"/>
      <c r="AO351" s="166"/>
      <c r="AP351" s="166"/>
      <c r="AQ351" s="166"/>
      <c r="AR351" s="166"/>
      <c r="AS351" s="166"/>
      <c r="AT351" s="168" t="s">
        <v>150</v>
      </c>
      <c r="AU351" s="168" t="s">
        <v>81</v>
      </c>
      <c r="AV351" s="166" t="s">
        <v>160</v>
      </c>
      <c r="AW351" s="166" t="s">
        <v>33</v>
      </c>
      <c r="AX351" s="166" t="s">
        <v>71</v>
      </c>
      <c r="AY351" s="168" t="s">
        <v>138</v>
      </c>
      <c r="AZ351" s="166"/>
      <c r="BA351" s="166"/>
      <c r="BB351" s="166"/>
      <c r="BC351" s="166"/>
      <c r="BD351" s="166"/>
      <c r="BE351" s="166"/>
      <c r="BF351" s="166"/>
      <c r="BG351" s="166"/>
      <c r="BH351" s="166"/>
      <c r="BI351" s="166"/>
      <c r="BJ351" s="166"/>
      <c r="BK351" s="166"/>
      <c r="BL351" s="166"/>
      <c r="BM351" s="166"/>
    </row>
    <row r="352" spans="1:65" s="150" customFormat="1">
      <c r="A352" s="143"/>
      <c r="B352" s="144"/>
      <c r="C352" s="143"/>
      <c r="D352" s="137" t="s">
        <v>150</v>
      </c>
      <c r="E352" s="145"/>
      <c r="F352" s="146" t="s">
        <v>825</v>
      </c>
      <c r="G352" s="143"/>
      <c r="H352" s="145"/>
      <c r="I352" s="147"/>
      <c r="J352" s="143"/>
      <c r="K352" s="143"/>
      <c r="L352" s="144"/>
      <c r="M352" s="148"/>
      <c r="N352" s="143"/>
      <c r="O352" s="143"/>
      <c r="P352" s="143"/>
      <c r="Q352" s="143"/>
      <c r="R352" s="143"/>
      <c r="S352" s="143"/>
      <c r="T352" s="149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5" t="s">
        <v>150</v>
      </c>
      <c r="AU352" s="145" t="s">
        <v>81</v>
      </c>
      <c r="AV352" s="143" t="s">
        <v>79</v>
      </c>
      <c r="AW352" s="143" t="s">
        <v>33</v>
      </c>
      <c r="AX352" s="143" t="s">
        <v>71</v>
      </c>
      <c r="AY352" s="145" t="s">
        <v>138</v>
      </c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</row>
    <row r="353" spans="1:65" s="166" customFormat="1">
      <c r="A353" s="150"/>
      <c r="B353" s="151"/>
      <c r="C353" s="150"/>
      <c r="D353" s="137" t="s">
        <v>150</v>
      </c>
      <c r="E353" s="152"/>
      <c r="F353" s="153" t="s">
        <v>951</v>
      </c>
      <c r="G353" s="150"/>
      <c r="H353" s="154">
        <v>0.6</v>
      </c>
      <c r="I353" s="155"/>
      <c r="J353" s="150"/>
      <c r="K353" s="150"/>
      <c r="L353" s="151"/>
      <c r="M353" s="156"/>
      <c r="N353" s="150"/>
      <c r="O353" s="150"/>
      <c r="P353" s="150"/>
      <c r="Q353" s="150"/>
      <c r="R353" s="150"/>
      <c r="S353" s="150"/>
      <c r="T353" s="157"/>
      <c r="U353" s="150"/>
      <c r="V353" s="150"/>
      <c r="W353" s="150"/>
      <c r="X353" s="150"/>
      <c r="Y353" s="150"/>
      <c r="Z353" s="150"/>
      <c r="AA353" s="150"/>
      <c r="AB353" s="150"/>
      <c r="AC353" s="150"/>
      <c r="AD353" s="150"/>
      <c r="AE353" s="150"/>
      <c r="AF353" s="150"/>
      <c r="AG353" s="150"/>
      <c r="AH353" s="150"/>
      <c r="AI353" s="150"/>
      <c r="AJ353" s="150"/>
      <c r="AK353" s="150"/>
      <c r="AL353" s="150"/>
      <c r="AM353" s="150"/>
      <c r="AN353" s="150"/>
      <c r="AO353" s="150"/>
      <c r="AP353" s="150"/>
      <c r="AQ353" s="150"/>
      <c r="AR353" s="150"/>
      <c r="AS353" s="150"/>
      <c r="AT353" s="152" t="s">
        <v>150</v>
      </c>
      <c r="AU353" s="152" t="s">
        <v>81</v>
      </c>
      <c r="AV353" s="150" t="s">
        <v>81</v>
      </c>
      <c r="AW353" s="150" t="s">
        <v>33</v>
      </c>
      <c r="AX353" s="150" t="s">
        <v>71</v>
      </c>
      <c r="AY353" s="152" t="s">
        <v>138</v>
      </c>
      <c r="AZ353" s="150"/>
      <c r="BA353" s="150"/>
      <c r="BB353" s="150"/>
      <c r="BC353" s="150"/>
      <c r="BD353" s="150"/>
      <c r="BE353" s="150"/>
      <c r="BF353" s="150"/>
      <c r="BG353" s="150"/>
      <c r="BH353" s="150"/>
      <c r="BI353" s="150"/>
      <c r="BJ353" s="150"/>
      <c r="BK353" s="150"/>
      <c r="BL353" s="150"/>
      <c r="BM353" s="150"/>
    </row>
    <row r="354" spans="1:65" s="143" customFormat="1">
      <c r="A354" s="166"/>
      <c r="B354" s="167"/>
      <c r="C354" s="166"/>
      <c r="D354" s="137" t="s">
        <v>150</v>
      </c>
      <c r="E354" s="168"/>
      <c r="F354" s="169" t="s">
        <v>186</v>
      </c>
      <c r="G354" s="166"/>
      <c r="H354" s="170">
        <v>0.6</v>
      </c>
      <c r="I354" s="171"/>
      <c r="J354" s="166"/>
      <c r="K354" s="166"/>
      <c r="L354" s="167"/>
      <c r="M354" s="172"/>
      <c r="N354" s="166"/>
      <c r="O354" s="166"/>
      <c r="P354" s="166"/>
      <c r="Q354" s="166"/>
      <c r="R354" s="166"/>
      <c r="S354" s="166"/>
      <c r="T354" s="173"/>
      <c r="U354" s="166"/>
      <c r="V354" s="166"/>
      <c r="W354" s="166"/>
      <c r="X354" s="166"/>
      <c r="Y354" s="166"/>
      <c r="Z354" s="166"/>
      <c r="AA354" s="166"/>
      <c r="AB354" s="166"/>
      <c r="AC354" s="166"/>
      <c r="AD354" s="166"/>
      <c r="AE354" s="166"/>
      <c r="AF354" s="166"/>
      <c r="AG354" s="166"/>
      <c r="AH354" s="166"/>
      <c r="AI354" s="166"/>
      <c r="AJ354" s="166"/>
      <c r="AK354" s="166"/>
      <c r="AL354" s="166"/>
      <c r="AM354" s="166"/>
      <c r="AN354" s="166"/>
      <c r="AO354" s="166"/>
      <c r="AP354" s="166"/>
      <c r="AQ354" s="166"/>
      <c r="AR354" s="166"/>
      <c r="AS354" s="166"/>
      <c r="AT354" s="168" t="s">
        <v>150</v>
      </c>
      <c r="AU354" s="168" t="s">
        <v>81</v>
      </c>
      <c r="AV354" s="166" t="s">
        <v>160</v>
      </c>
      <c r="AW354" s="166" t="s">
        <v>33</v>
      </c>
      <c r="AX354" s="166" t="s">
        <v>71</v>
      </c>
      <c r="AY354" s="168" t="s">
        <v>138</v>
      </c>
      <c r="AZ354" s="166"/>
      <c r="BA354" s="166"/>
      <c r="BB354" s="166"/>
      <c r="BC354" s="166"/>
      <c r="BD354" s="166"/>
      <c r="BE354" s="166"/>
      <c r="BF354" s="166"/>
      <c r="BG354" s="166"/>
      <c r="BH354" s="166"/>
      <c r="BI354" s="166"/>
      <c r="BJ354" s="166"/>
      <c r="BK354" s="166"/>
      <c r="BL354" s="166"/>
      <c r="BM354" s="166"/>
    </row>
    <row r="355" spans="1:65" s="150" customFormat="1">
      <c r="A355" s="143"/>
      <c r="B355" s="144"/>
      <c r="C355" s="143"/>
      <c r="D355" s="137" t="s">
        <v>150</v>
      </c>
      <c r="E355" s="145"/>
      <c r="F355" s="146" t="s">
        <v>819</v>
      </c>
      <c r="G355" s="143"/>
      <c r="H355" s="145"/>
      <c r="I355" s="147"/>
      <c r="J355" s="143"/>
      <c r="K355" s="143"/>
      <c r="L355" s="144"/>
      <c r="M355" s="148"/>
      <c r="N355" s="143"/>
      <c r="O355" s="143"/>
      <c r="P355" s="143"/>
      <c r="Q355" s="143"/>
      <c r="R355" s="143"/>
      <c r="S355" s="143"/>
      <c r="T355" s="149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5" t="s">
        <v>150</v>
      </c>
      <c r="AU355" s="145" t="s">
        <v>81</v>
      </c>
      <c r="AV355" s="143" t="s">
        <v>79</v>
      </c>
      <c r="AW355" s="143" t="s">
        <v>33</v>
      </c>
      <c r="AX355" s="143" t="s">
        <v>71</v>
      </c>
      <c r="AY355" s="145" t="s">
        <v>138</v>
      </c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</row>
    <row r="356" spans="1:65" s="166" customFormat="1">
      <c r="A356" s="150"/>
      <c r="B356" s="151"/>
      <c r="C356" s="150"/>
      <c r="D356" s="137" t="s">
        <v>150</v>
      </c>
      <c r="E356" s="152"/>
      <c r="F356" s="153" t="s">
        <v>952</v>
      </c>
      <c r="G356" s="150"/>
      <c r="H356" s="154">
        <v>0.3</v>
      </c>
      <c r="I356" s="155"/>
      <c r="J356" s="150"/>
      <c r="K356" s="150"/>
      <c r="L356" s="151"/>
      <c r="M356" s="156"/>
      <c r="N356" s="150"/>
      <c r="O356" s="150"/>
      <c r="P356" s="150"/>
      <c r="Q356" s="150"/>
      <c r="R356" s="150"/>
      <c r="S356" s="150"/>
      <c r="T356" s="157"/>
      <c r="U356" s="150"/>
      <c r="V356" s="150"/>
      <c r="W356" s="150"/>
      <c r="X356" s="150"/>
      <c r="Y356" s="150"/>
      <c r="Z356" s="150"/>
      <c r="AA356" s="150"/>
      <c r="AB356" s="150"/>
      <c r="AC356" s="150"/>
      <c r="AD356" s="150"/>
      <c r="AE356" s="150"/>
      <c r="AF356" s="150"/>
      <c r="AG356" s="150"/>
      <c r="AH356" s="150"/>
      <c r="AI356" s="150"/>
      <c r="AJ356" s="150"/>
      <c r="AK356" s="150"/>
      <c r="AL356" s="150"/>
      <c r="AM356" s="150"/>
      <c r="AN356" s="150"/>
      <c r="AO356" s="150"/>
      <c r="AP356" s="150"/>
      <c r="AQ356" s="150"/>
      <c r="AR356" s="150"/>
      <c r="AS356" s="150"/>
      <c r="AT356" s="152" t="s">
        <v>150</v>
      </c>
      <c r="AU356" s="152" t="s">
        <v>81</v>
      </c>
      <c r="AV356" s="150" t="s">
        <v>81</v>
      </c>
      <c r="AW356" s="150" t="s">
        <v>33</v>
      </c>
      <c r="AX356" s="150" t="s">
        <v>71</v>
      </c>
      <c r="AY356" s="152" t="s">
        <v>138</v>
      </c>
      <c r="AZ356" s="150"/>
      <c r="BA356" s="150"/>
      <c r="BB356" s="150"/>
      <c r="BC356" s="150"/>
      <c r="BD356" s="150"/>
      <c r="BE356" s="150"/>
      <c r="BF356" s="150"/>
      <c r="BG356" s="150"/>
      <c r="BH356" s="150"/>
      <c r="BI356" s="150"/>
      <c r="BJ356" s="150"/>
      <c r="BK356" s="150"/>
      <c r="BL356" s="150"/>
      <c r="BM356" s="150"/>
    </row>
    <row r="357" spans="1:65" s="158" customFormat="1">
      <c r="A357" s="166"/>
      <c r="B357" s="167"/>
      <c r="C357" s="166"/>
      <c r="D357" s="137" t="s">
        <v>150</v>
      </c>
      <c r="E357" s="168"/>
      <c r="F357" s="169" t="s">
        <v>186</v>
      </c>
      <c r="G357" s="166"/>
      <c r="H357" s="170">
        <v>0.3</v>
      </c>
      <c r="I357" s="171"/>
      <c r="J357" s="166"/>
      <c r="K357" s="166"/>
      <c r="L357" s="167"/>
      <c r="M357" s="172"/>
      <c r="N357" s="166"/>
      <c r="O357" s="166"/>
      <c r="P357" s="166"/>
      <c r="Q357" s="166"/>
      <c r="R357" s="166"/>
      <c r="S357" s="166"/>
      <c r="T357" s="173"/>
      <c r="U357" s="166"/>
      <c r="V357" s="166"/>
      <c r="W357" s="166"/>
      <c r="X357" s="166"/>
      <c r="Y357" s="166"/>
      <c r="Z357" s="166"/>
      <c r="AA357" s="166"/>
      <c r="AB357" s="166"/>
      <c r="AC357" s="166"/>
      <c r="AD357" s="166"/>
      <c r="AE357" s="166"/>
      <c r="AF357" s="166"/>
      <c r="AG357" s="166"/>
      <c r="AH357" s="166"/>
      <c r="AI357" s="166"/>
      <c r="AJ357" s="166"/>
      <c r="AK357" s="166"/>
      <c r="AL357" s="166"/>
      <c r="AM357" s="166"/>
      <c r="AN357" s="166"/>
      <c r="AO357" s="166"/>
      <c r="AP357" s="166"/>
      <c r="AQ357" s="166"/>
      <c r="AR357" s="166"/>
      <c r="AS357" s="166"/>
      <c r="AT357" s="168" t="s">
        <v>150</v>
      </c>
      <c r="AU357" s="168" t="s">
        <v>81</v>
      </c>
      <c r="AV357" s="166" t="s">
        <v>160</v>
      </c>
      <c r="AW357" s="166" t="s">
        <v>33</v>
      </c>
      <c r="AX357" s="166" t="s">
        <v>71</v>
      </c>
      <c r="AY357" s="168" t="s">
        <v>138</v>
      </c>
      <c r="AZ357" s="166"/>
      <c r="BA357" s="166"/>
      <c r="BB357" s="166"/>
      <c r="BC357" s="166"/>
      <c r="BD357" s="166"/>
      <c r="BE357" s="166"/>
      <c r="BF357" s="166"/>
      <c r="BG357" s="166"/>
      <c r="BH357" s="166"/>
      <c r="BI357" s="166"/>
      <c r="BJ357" s="166"/>
      <c r="BK357" s="166"/>
      <c r="BL357" s="166"/>
      <c r="BM357" s="166"/>
    </row>
    <row r="358" spans="1:65" s="19" customFormat="1">
      <c r="A358" s="158"/>
      <c r="B358" s="159"/>
      <c r="C358" s="158"/>
      <c r="D358" s="137" t="s">
        <v>150</v>
      </c>
      <c r="E358" s="160"/>
      <c r="F358" s="161" t="s">
        <v>154</v>
      </c>
      <c r="G358" s="158"/>
      <c r="H358" s="162">
        <v>7.3289999999999997</v>
      </c>
      <c r="I358" s="163"/>
      <c r="J358" s="158"/>
      <c r="K358" s="158"/>
      <c r="L358" s="159"/>
      <c r="M358" s="164"/>
      <c r="N358" s="158"/>
      <c r="O358" s="158"/>
      <c r="P358" s="158"/>
      <c r="Q358" s="158"/>
      <c r="R358" s="158"/>
      <c r="S358" s="158"/>
      <c r="T358" s="165"/>
      <c r="U358" s="158"/>
      <c r="V358" s="158"/>
      <c r="W358" s="158"/>
      <c r="X358" s="158"/>
      <c r="Y358" s="158"/>
      <c r="Z358" s="158"/>
      <c r="AA358" s="158"/>
      <c r="AB358" s="158"/>
      <c r="AC358" s="158"/>
      <c r="AD358" s="158"/>
      <c r="AE358" s="158"/>
      <c r="AF358" s="158"/>
      <c r="AG358" s="158"/>
      <c r="AH358" s="158"/>
      <c r="AI358" s="158"/>
      <c r="AJ358" s="158"/>
      <c r="AK358" s="158"/>
      <c r="AL358" s="158"/>
      <c r="AM358" s="158"/>
      <c r="AN358" s="158"/>
      <c r="AO358" s="158"/>
      <c r="AP358" s="158"/>
      <c r="AQ358" s="158"/>
      <c r="AR358" s="158"/>
      <c r="AS358" s="158"/>
      <c r="AT358" s="160" t="s">
        <v>150</v>
      </c>
      <c r="AU358" s="160" t="s">
        <v>81</v>
      </c>
      <c r="AV358" s="158" t="s">
        <v>145</v>
      </c>
      <c r="AW358" s="158" t="s">
        <v>33</v>
      </c>
      <c r="AX358" s="158" t="s">
        <v>79</v>
      </c>
      <c r="AY358" s="160" t="s">
        <v>138</v>
      </c>
      <c r="AZ358" s="158"/>
      <c r="BA358" s="158"/>
      <c r="BB358" s="158"/>
      <c r="BC358" s="158"/>
      <c r="BD358" s="158"/>
      <c r="BE358" s="158"/>
      <c r="BF358" s="158"/>
      <c r="BG358" s="158"/>
      <c r="BH358" s="158"/>
      <c r="BI358" s="158"/>
      <c r="BJ358" s="158"/>
      <c r="BK358" s="158"/>
      <c r="BL358" s="158"/>
      <c r="BM358" s="158"/>
    </row>
    <row r="359" spans="1:65" s="19" customFormat="1" ht="21.75" customHeight="1">
      <c r="B359" s="123"/>
      <c r="C359" s="124" t="s">
        <v>249</v>
      </c>
      <c r="D359" s="124" t="s">
        <v>140</v>
      </c>
      <c r="E359" s="125" t="s">
        <v>953</v>
      </c>
      <c r="F359" s="126" t="s">
        <v>954</v>
      </c>
      <c r="G359" s="127" t="s">
        <v>143</v>
      </c>
      <c r="H359" s="128">
        <v>0.33800000000000002</v>
      </c>
      <c r="I359" s="129"/>
      <c r="J359" s="130">
        <f>ROUND(I359*H359,2)</f>
        <v>0</v>
      </c>
      <c r="K359" s="126" t="s">
        <v>144</v>
      </c>
      <c r="L359" s="20"/>
      <c r="M359" s="131"/>
      <c r="N359" s="132" t="s">
        <v>42</v>
      </c>
      <c r="P359" s="133">
        <f>O359*H359</f>
        <v>0</v>
      </c>
      <c r="Q359" s="133">
        <v>2.5018699999999998</v>
      </c>
      <c r="R359" s="133">
        <f>Q359*H359</f>
        <v>0.84563206000000002</v>
      </c>
      <c r="S359" s="133">
        <v>0</v>
      </c>
      <c r="T359" s="134">
        <f>S359*H359</f>
        <v>0</v>
      </c>
      <c r="AR359" s="135" t="s">
        <v>145</v>
      </c>
      <c r="AT359" s="135" t="s">
        <v>140</v>
      </c>
      <c r="AU359" s="135" t="s">
        <v>81</v>
      </c>
      <c r="AY359" s="7" t="s">
        <v>138</v>
      </c>
      <c r="BE359" s="136">
        <f>IF(N359="základní",J359,0)</f>
        <v>0</v>
      </c>
      <c r="BF359" s="136">
        <f>IF(N359="snížená",J359,0)</f>
        <v>0</v>
      </c>
      <c r="BG359" s="136">
        <f>IF(N359="zákl. přenesená",J359,0)</f>
        <v>0</v>
      </c>
      <c r="BH359" s="136">
        <f>IF(N359="sníž. přenesená",J359,0)</f>
        <v>0</v>
      </c>
      <c r="BI359" s="136">
        <f>IF(N359="nulová",J359,0)</f>
        <v>0</v>
      </c>
      <c r="BJ359" s="7" t="s">
        <v>79</v>
      </c>
      <c r="BK359" s="136">
        <f>ROUND(I359*H359,2)</f>
        <v>0</v>
      </c>
      <c r="BL359" s="7" t="s">
        <v>145</v>
      </c>
      <c r="BM359" s="135" t="s">
        <v>534</v>
      </c>
    </row>
    <row r="360" spans="1:65" s="19" customFormat="1" ht="19.2">
      <c r="B360" s="20"/>
      <c r="D360" s="137" t="s">
        <v>146</v>
      </c>
      <c r="F360" s="138" t="s">
        <v>955</v>
      </c>
      <c r="I360" s="139"/>
      <c r="L360" s="20"/>
      <c r="M360" s="140"/>
      <c r="T360" s="41"/>
      <c r="AT360" s="7" t="s">
        <v>146</v>
      </c>
      <c r="AU360" s="7" t="s">
        <v>81</v>
      </c>
    </row>
    <row r="361" spans="1:65" s="143" customFormat="1">
      <c r="A361" s="19"/>
      <c r="B361" s="20"/>
      <c r="C361" s="19"/>
      <c r="D361" s="141" t="s">
        <v>148</v>
      </c>
      <c r="E361" s="19"/>
      <c r="F361" s="142" t="s">
        <v>956</v>
      </c>
      <c r="G361" s="19"/>
      <c r="H361" s="19"/>
      <c r="I361" s="139"/>
      <c r="J361" s="19"/>
      <c r="K361" s="19"/>
      <c r="L361" s="20"/>
      <c r="M361" s="140"/>
      <c r="N361" s="19"/>
      <c r="O361" s="19"/>
      <c r="P361" s="19"/>
      <c r="Q361" s="19"/>
      <c r="R361" s="19"/>
      <c r="S361" s="19"/>
      <c r="T361" s="41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7" t="s">
        <v>148</v>
      </c>
      <c r="AU361" s="7" t="s">
        <v>81</v>
      </c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</row>
    <row r="362" spans="1:65" s="150" customFormat="1">
      <c r="A362" s="143"/>
      <c r="B362" s="144"/>
      <c r="C362" s="143"/>
      <c r="D362" s="137" t="s">
        <v>150</v>
      </c>
      <c r="E362" s="145"/>
      <c r="F362" s="146" t="s">
        <v>883</v>
      </c>
      <c r="G362" s="143"/>
      <c r="H362" s="145"/>
      <c r="I362" s="147"/>
      <c r="J362" s="143"/>
      <c r="K362" s="143"/>
      <c r="L362" s="144"/>
      <c r="M362" s="148"/>
      <c r="N362" s="143"/>
      <c r="O362" s="143"/>
      <c r="P362" s="143"/>
      <c r="Q362" s="143"/>
      <c r="R362" s="143"/>
      <c r="S362" s="143"/>
      <c r="T362" s="149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5" t="s">
        <v>150</v>
      </c>
      <c r="AU362" s="145" t="s">
        <v>81</v>
      </c>
      <c r="AV362" s="143" t="s">
        <v>79</v>
      </c>
      <c r="AW362" s="143" t="s">
        <v>33</v>
      </c>
      <c r="AX362" s="143" t="s">
        <v>71</v>
      </c>
      <c r="AY362" s="145" t="s">
        <v>138</v>
      </c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</row>
    <row r="363" spans="1:65" s="158" customFormat="1">
      <c r="A363" s="150"/>
      <c r="B363" s="151"/>
      <c r="C363" s="150"/>
      <c r="D363" s="137" t="s">
        <v>150</v>
      </c>
      <c r="E363" s="152"/>
      <c r="F363" s="153" t="s">
        <v>957</v>
      </c>
      <c r="G363" s="150"/>
      <c r="H363" s="154">
        <v>0.33800000000000002</v>
      </c>
      <c r="I363" s="155"/>
      <c r="J363" s="150"/>
      <c r="K363" s="150"/>
      <c r="L363" s="151"/>
      <c r="M363" s="156"/>
      <c r="N363" s="150"/>
      <c r="O363" s="150"/>
      <c r="P363" s="150"/>
      <c r="Q363" s="150"/>
      <c r="R363" s="150"/>
      <c r="S363" s="150"/>
      <c r="T363" s="157"/>
      <c r="U363" s="150"/>
      <c r="V363" s="150"/>
      <c r="W363" s="150"/>
      <c r="X363" s="150"/>
      <c r="Y363" s="150"/>
      <c r="Z363" s="150"/>
      <c r="AA363" s="150"/>
      <c r="AB363" s="150"/>
      <c r="AC363" s="150"/>
      <c r="AD363" s="150"/>
      <c r="AE363" s="150"/>
      <c r="AF363" s="150"/>
      <c r="AG363" s="150"/>
      <c r="AH363" s="150"/>
      <c r="AI363" s="150"/>
      <c r="AJ363" s="150"/>
      <c r="AK363" s="150"/>
      <c r="AL363" s="150"/>
      <c r="AM363" s="150"/>
      <c r="AN363" s="150"/>
      <c r="AO363" s="150"/>
      <c r="AP363" s="150"/>
      <c r="AQ363" s="150"/>
      <c r="AR363" s="150"/>
      <c r="AS363" s="150"/>
      <c r="AT363" s="152" t="s">
        <v>150</v>
      </c>
      <c r="AU363" s="152" t="s">
        <v>81</v>
      </c>
      <c r="AV363" s="150" t="s">
        <v>81</v>
      </c>
      <c r="AW363" s="150" t="s">
        <v>33</v>
      </c>
      <c r="AX363" s="150" t="s">
        <v>71</v>
      </c>
      <c r="AY363" s="152" t="s">
        <v>138</v>
      </c>
      <c r="AZ363" s="150"/>
      <c r="BA363" s="150"/>
      <c r="BB363" s="150"/>
      <c r="BC363" s="150"/>
      <c r="BD363" s="150"/>
      <c r="BE363" s="150"/>
      <c r="BF363" s="150"/>
      <c r="BG363" s="150"/>
      <c r="BH363" s="150"/>
      <c r="BI363" s="150"/>
      <c r="BJ363" s="150"/>
      <c r="BK363" s="150"/>
      <c r="BL363" s="150"/>
      <c r="BM363" s="150"/>
    </row>
    <row r="364" spans="1:65" s="19" customFormat="1">
      <c r="A364" s="158"/>
      <c r="B364" s="159"/>
      <c r="C364" s="158"/>
      <c r="D364" s="137" t="s">
        <v>150</v>
      </c>
      <c r="E364" s="160"/>
      <c r="F364" s="161" t="s">
        <v>154</v>
      </c>
      <c r="G364" s="158"/>
      <c r="H364" s="162">
        <v>0.33800000000000002</v>
      </c>
      <c r="I364" s="163"/>
      <c r="J364" s="158"/>
      <c r="K364" s="158"/>
      <c r="L364" s="159"/>
      <c r="M364" s="164"/>
      <c r="N364" s="158"/>
      <c r="O364" s="158"/>
      <c r="P364" s="158"/>
      <c r="Q364" s="158"/>
      <c r="R364" s="158"/>
      <c r="S364" s="158"/>
      <c r="T364" s="165"/>
      <c r="U364" s="158"/>
      <c r="V364" s="158"/>
      <c r="W364" s="158"/>
      <c r="X364" s="158"/>
      <c r="Y364" s="158"/>
      <c r="Z364" s="158"/>
      <c r="AA364" s="158"/>
      <c r="AB364" s="158"/>
      <c r="AC364" s="158"/>
      <c r="AD364" s="158"/>
      <c r="AE364" s="158"/>
      <c r="AF364" s="158"/>
      <c r="AG364" s="158"/>
      <c r="AH364" s="158"/>
      <c r="AI364" s="158"/>
      <c r="AJ364" s="158"/>
      <c r="AK364" s="158"/>
      <c r="AL364" s="158"/>
      <c r="AM364" s="158"/>
      <c r="AN364" s="158"/>
      <c r="AO364" s="158"/>
      <c r="AP364" s="158"/>
      <c r="AQ364" s="158"/>
      <c r="AR364" s="158"/>
      <c r="AS364" s="158"/>
      <c r="AT364" s="160" t="s">
        <v>150</v>
      </c>
      <c r="AU364" s="160" t="s">
        <v>81</v>
      </c>
      <c r="AV364" s="158" t="s">
        <v>145</v>
      </c>
      <c r="AW364" s="158" t="s">
        <v>33</v>
      </c>
      <c r="AX364" s="158" t="s">
        <v>79</v>
      </c>
      <c r="AY364" s="160" t="s">
        <v>138</v>
      </c>
      <c r="AZ364" s="158"/>
      <c r="BA364" s="158"/>
      <c r="BB364" s="158"/>
      <c r="BC364" s="158"/>
      <c r="BD364" s="158"/>
      <c r="BE364" s="158"/>
      <c r="BF364" s="158"/>
      <c r="BG364" s="158"/>
      <c r="BH364" s="158"/>
      <c r="BI364" s="158"/>
      <c r="BJ364" s="158"/>
      <c r="BK364" s="158"/>
      <c r="BL364" s="158"/>
      <c r="BM364" s="158"/>
    </row>
    <row r="365" spans="1:65" s="19" customFormat="1" ht="21.75" customHeight="1">
      <c r="B365" s="123"/>
      <c r="C365" s="124" t="s">
        <v>535</v>
      </c>
      <c r="D365" s="124" t="s">
        <v>140</v>
      </c>
      <c r="E365" s="125" t="s">
        <v>958</v>
      </c>
      <c r="F365" s="126" t="s">
        <v>959</v>
      </c>
      <c r="G365" s="127" t="s">
        <v>225</v>
      </c>
      <c r="H365" s="128">
        <v>0.9</v>
      </c>
      <c r="I365" s="129"/>
      <c r="J365" s="130">
        <f>ROUND(I365*H365,2)</f>
        <v>0</v>
      </c>
      <c r="K365" s="126" t="s">
        <v>144</v>
      </c>
      <c r="L365" s="20"/>
      <c r="M365" s="131"/>
      <c r="N365" s="132" t="s">
        <v>42</v>
      </c>
      <c r="P365" s="133">
        <f>O365*H365</f>
        <v>0</v>
      </c>
      <c r="Q365" s="133">
        <v>7.8799999999999999E-3</v>
      </c>
      <c r="R365" s="133">
        <f>Q365*H365</f>
        <v>7.0920000000000002E-3</v>
      </c>
      <c r="S365" s="133">
        <v>0</v>
      </c>
      <c r="T365" s="134">
        <f>S365*H365</f>
        <v>0</v>
      </c>
      <c r="AR365" s="135" t="s">
        <v>145</v>
      </c>
      <c r="AT365" s="135" t="s">
        <v>140</v>
      </c>
      <c r="AU365" s="135" t="s">
        <v>81</v>
      </c>
      <c r="AY365" s="7" t="s">
        <v>138</v>
      </c>
      <c r="BE365" s="136">
        <f>IF(N365="základní",J365,0)</f>
        <v>0</v>
      </c>
      <c r="BF365" s="136">
        <f>IF(N365="snížená",J365,0)</f>
        <v>0</v>
      </c>
      <c r="BG365" s="136">
        <f>IF(N365="zákl. přenesená",J365,0)</f>
        <v>0</v>
      </c>
      <c r="BH365" s="136">
        <f>IF(N365="sníž. přenesená",J365,0)</f>
        <v>0</v>
      </c>
      <c r="BI365" s="136">
        <f>IF(N365="nulová",J365,0)</f>
        <v>0</v>
      </c>
      <c r="BJ365" s="7" t="s">
        <v>79</v>
      </c>
      <c r="BK365" s="136">
        <f>ROUND(I365*H365,2)</f>
        <v>0</v>
      </c>
      <c r="BL365" s="7" t="s">
        <v>145</v>
      </c>
      <c r="BM365" s="135" t="s">
        <v>538</v>
      </c>
    </row>
    <row r="366" spans="1:65" s="19" customFormat="1" ht="19.2">
      <c r="B366" s="20"/>
      <c r="D366" s="137" t="s">
        <v>146</v>
      </c>
      <c r="F366" s="138" t="s">
        <v>960</v>
      </c>
      <c r="I366" s="139"/>
      <c r="L366" s="20"/>
      <c r="M366" s="140"/>
      <c r="T366" s="41"/>
      <c r="AT366" s="7" t="s">
        <v>146</v>
      </c>
      <c r="AU366" s="7" t="s">
        <v>81</v>
      </c>
    </row>
    <row r="367" spans="1:65" s="143" customFormat="1">
      <c r="A367" s="19"/>
      <c r="B367" s="20"/>
      <c r="C367" s="19"/>
      <c r="D367" s="141" t="s">
        <v>148</v>
      </c>
      <c r="E367" s="19"/>
      <c r="F367" s="142" t="s">
        <v>961</v>
      </c>
      <c r="G367" s="19"/>
      <c r="H367" s="19"/>
      <c r="I367" s="139"/>
      <c r="J367" s="19"/>
      <c r="K367" s="19"/>
      <c r="L367" s="20"/>
      <c r="M367" s="140"/>
      <c r="N367" s="19"/>
      <c r="O367" s="19"/>
      <c r="P367" s="19"/>
      <c r="Q367" s="19"/>
      <c r="R367" s="19"/>
      <c r="S367" s="19"/>
      <c r="T367" s="41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7" t="s">
        <v>148</v>
      </c>
      <c r="AU367" s="7" t="s">
        <v>81</v>
      </c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</row>
    <row r="368" spans="1:65" s="150" customFormat="1">
      <c r="A368" s="143"/>
      <c r="B368" s="144"/>
      <c r="C368" s="143"/>
      <c r="D368" s="137" t="s">
        <v>150</v>
      </c>
      <c r="E368" s="145"/>
      <c r="F368" s="146" t="s">
        <v>883</v>
      </c>
      <c r="G368" s="143"/>
      <c r="H368" s="145"/>
      <c r="I368" s="147"/>
      <c r="J368" s="143"/>
      <c r="K368" s="143"/>
      <c r="L368" s="144"/>
      <c r="M368" s="148"/>
      <c r="N368" s="143"/>
      <c r="O368" s="143"/>
      <c r="P368" s="143"/>
      <c r="Q368" s="143"/>
      <c r="R368" s="143"/>
      <c r="S368" s="143"/>
      <c r="T368" s="149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5" t="s">
        <v>150</v>
      </c>
      <c r="AU368" s="145" t="s">
        <v>81</v>
      </c>
      <c r="AV368" s="143" t="s">
        <v>79</v>
      </c>
      <c r="AW368" s="143" t="s">
        <v>33</v>
      </c>
      <c r="AX368" s="143" t="s">
        <v>71</v>
      </c>
      <c r="AY368" s="145" t="s">
        <v>138</v>
      </c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</row>
    <row r="369" spans="1:65" s="158" customFormat="1">
      <c r="A369" s="150"/>
      <c r="B369" s="151"/>
      <c r="C369" s="150"/>
      <c r="D369" s="137" t="s">
        <v>150</v>
      </c>
      <c r="E369" s="152"/>
      <c r="F369" s="153" t="s">
        <v>962</v>
      </c>
      <c r="G369" s="150"/>
      <c r="H369" s="154">
        <v>0.9</v>
      </c>
      <c r="I369" s="155"/>
      <c r="J369" s="150"/>
      <c r="K369" s="150"/>
      <c r="L369" s="151"/>
      <c r="M369" s="156"/>
      <c r="N369" s="150"/>
      <c r="O369" s="150"/>
      <c r="P369" s="150"/>
      <c r="Q369" s="150"/>
      <c r="R369" s="150"/>
      <c r="S369" s="150"/>
      <c r="T369" s="157"/>
      <c r="U369" s="150"/>
      <c r="V369" s="150"/>
      <c r="W369" s="150"/>
      <c r="X369" s="150"/>
      <c r="Y369" s="150"/>
      <c r="Z369" s="150"/>
      <c r="AA369" s="150"/>
      <c r="AB369" s="150"/>
      <c r="AC369" s="150"/>
      <c r="AD369" s="150"/>
      <c r="AE369" s="150"/>
      <c r="AF369" s="150"/>
      <c r="AG369" s="150"/>
      <c r="AH369" s="150"/>
      <c r="AI369" s="150"/>
      <c r="AJ369" s="150"/>
      <c r="AK369" s="150"/>
      <c r="AL369" s="150"/>
      <c r="AM369" s="150"/>
      <c r="AN369" s="150"/>
      <c r="AO369" s="150"/>
      <c r="AP369" s="150"/>
      <c r="AQ369" s="150"/>
      <c r="AR369" s="150"/>
      <c r="AS369" s="150"/>
      <c r="AT369" s="152" t="s">
        <v>150</v>
      </c>
      <c r="AU369" s="152" t="s">
        <v>81</v>
      </c>
      <c r="AV369" s="150" t="s">
        <v>81</v>
      </c>
      <c r="AW369" s="150" t="s">
        <v>33</v>
      </c>
      <c r="AX369" s="150" t="s">
        <v>71</v>
      </c>
      <c r="AY369" s="152" t="s">
        <v>138</v>
      </c>
      <c r="AZ369" s="150"/>
      <c r="BA369" s="150"/>
      <c r="BB369" s="150"/>
      <c r="BC369" s="150"/>
      <c r="BD369" s="150"/>
      <c r="BE369" s="150"/>
      <c r="BF369" s="150"/>
      <c r="BG369" s="150"/>
      <c r="BH369" s="150"/>
      <c r="BI369" s="150"/>
      <c r="BJ369" s="150"/>
      <c r="BK369" s="150"/>
      <c r="BL369" s="150"/>
      <c r="BM369" s="150"/>
    </row>
    <row r="370" spans="1:65" s="110" customFormat="1">
      <c r="A370" s="158"/>
      <c r="B370" s="159"/>
      <c r="C370" s="158"/>
      <c r="D370" s="137" t="s">
        <v>150</v>
      </c>
      <c r="E370" s="160"/>
      <c r="F370" s="161" t="s">
        <v>154</v>
      </c>
      <c r="G370" s="158"/>
      <c r="H370" s="162">
        <v>0.9</v>
      </c>
      <c r="I370" s="163"/>
      <c r="J370" s="158"/>
      <c r="K370" s="158"/>
      <c r="L370" s="159"/>
      <c r="M370" s="164"/>
      <c r="N370" s="158"/>
      <c r="O370" s="158"/>
      <c r="P370" s="158"/>
      <c r="Q370" s="158"/>
      <c r="R370" s="158"/>
      <c r="S370" s="158"/>
      <c r="T370" s="165"/>
      <c r="U370" s="158"/>
      <c r="V370" s="158"/>
      <c r="W370" s="158"/>
      <c r="X370" s="158"/>
      <c r="Y370" s="158"/>
      <c r="Z370" s="158"/>
      <c r="AA370" s="158"/>
      <c r="AB370" s="158"/>
      <c r="AC370" s="158"/>
      <c r="AD370" s="158"/>
      <c r="AE370" s="158"/>
      <c r="AF370" s="158"/>
      <c r="AG370" s="158"/>
      <c r="AH370" s="158"/>
      <c r="AI370" s="158"/>
      <c r="AJ370" s="158"/>
      <c r="AK370" s="158"/>
      <c r="AL370" s="158"/>
      <c r="AM370" s="158"/>
      <c r="AN370" s="158"/>
      <c r="AO370" s="158"/>
      <c r="AP370" s="158"/>
      <c r="AQ370" s="158"/>
      <c r="AR370" s="158"/>
      <c r="AS370" s="158"/>
      <c r="AT370" s="160" t="s">
        <v>150</v>
      </c>
      <c r="AU370" s="160" t="s">
        <v>81</v>
      </c>
      <c r="AV370" s="158" t="s">
        <v>145</v>
      </c>
      <c r="AW370" s="158" t="s">
        <v>33</v>
      </c>
      <c r="AX370" s="158" t="s">
        <v>79</v>
      </c>
      <c r="AY370" s="160" t="s">
        <v>138</v>
      </c>
      <c r="AZ370" s="158"/>
      <c r="BA370" s="158"/>
      <c r="BB370" s="158"/>
      <c r="BC370" s="158"/>
      <c r="BD370" s="158"/>
      <c r="BE370" s="158"/>
      <c r="BF370" s="158"/>
      <c r="BG370" s="158"/>
      <c r="BH370" s="158"/>
      <c r="BI370" s="158"/>
      <c r="BJ370" s="158"/>
      <c r="BK370" s="158"/>
      <c r="BL370" s="158"/>
      <c r="BM370" s="158"/>
    </row>
    <row r="371" spans="1:65" s="19" customFormat="1" ht="22.95" customHeight="1">
      <c r="A371" s="110"/>
      <c r="B371" s="111"/>
      <c r="C371" s="110"/>
      <c r="D371" s="112" t="s">
        <v>70</v>
      </c>
      <c r="E371" s="121" t="s">
        <v>173</v>
      </c>
      <c r="F371" s="121" t="s">
        <v>335</v>
      </c>
      <c r="G371" s="110"/>
      <c r="H371" s="110"/>
      <c r="I371" s="114"/>
      <c r="J371" s="122">
        <f>BK371</f>
        <v>0</v>
      </c>
      <c r="K371" s="110"/>
      <c r="L371" s="111"/>
      <c r="M371" s="116"/>
      <c r="N371" s="110"/>
      <c r="O371" s="110"/>
      <c r="P371" s="117">
        <f>SUM(P372:P390)</f>
        <v>0</v>
      </c>
      <c r="Q371" s="110"/>
      <c r="R371" s="117">
        <f>SUM(R372:R390)</f>
        <v>4.1369999999999996</v>
      </c>
      <c r="S371" s="110"/>
      <c r="T371" s="118">
        <f>SUM(T372:T390)</f>
        <v>0</v>
      </c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  <c r="AK371" s="110"/>
      <c r="AL371" s="110"/>
      <c r="AM371" s="110"/>
      <c r="AN371" s="110"/>
      <c r="AO371" s="110"/>
      <c r="AP371" s="110"/>
      <c r="AQ371" s="110"/>
      <c r="AR371" s="112" t="s">
        <v>79</v>
      </c>
      <c r="AS371" s="110"/>
      <c r="AT371" s="119" t="s">
        <v>70</v>
      </c>
      <c r="AU371" s="119" t="s">
        <v>79</v>
      </c>
      <c r="AV371" s="110"/>
      <c r="AW371" s="110"/>
      <c r="AX371" s="110"/>
      <c r="AY371" s="112" t="s">
        <v>138</v>
      </c>
      <c r="AZ371" s="110"/>
      <c r="BA371" s="110"/>
      <c r="BB371" s="110"/>
      <c r="BC371" s="110"/>
      <c r="BD371" s="110"/>
      <c r="BE371" s="110"/>
      <c r="BF371" s="110"/>
      <c r="BG371" s="110"/>
      <c r="BH371" s="110"/>
      <c r="BI371" s="110"/>
      <c r="BJ371" s="110"/>
      <c r="BK371" s="120">
        <f>SUM(BK372:BK390)</f>
        <v>0</v>
      </c>
      <c r="BL371" s="110"/>
      <c r="BM371" s="110"/>
    </row>
    <row r="372" spans="1:65" s="19" customFormat="1" ht="21.75" customHeight="1">
      <c r="B372" s="123"/>
      <c r="C372" s="124" t="s">
        <v>254</v>
      </c>
      <c r="D372" s="124" t="s">
        <v>140</v>
      </c>
      <c r="E372" s="125" t="s">
        <v>338</v>
      </c>
      <c r="F372" s="126" t="s">
        <v>339</v>
      </c>
      <c r="G372" s="127" t="s">
        <v>225</v>
      </c>
      <c r="H372" s="128">
        <v>6</v>
      </c>
      <c r="I372" s="129"/>
      <c r="J372" s="130">
        <f>ROUND(I372*H372,2)</f>
        <v>0</v>
      </c>
      <c r="K372" s="126" t="s">
        <v>144</v>
      </c>
      <c r="L372" s="20"/>
      <c r="M372" s="131"/>
      <c r="N372" s="132" t="s">
        <v>42</v>
      </c>
      <c r="P372" s="133">
        <f>O372*H372</f>
        <v>0</v>
      </c>
      <c r="Q372" s="133">
        <v>0.105</v>
      </c>
      <c r="R372" s="133">
        <f>Q372*H372</f>
        <v>0.63</v>
      </c>
      <c r="S372" s="133">
        <v>0</v>
      </c>
      <c r="T372" s="134">
        <f>S372*H372</f>
        <v>0</v>
      </c>
      <c r="AR372" s="135" t="s">
        <v>145</v>
      </c>
      <c r="AT372" s="135" t="s">
        <v>140</v>
      </c>
      <c r="AU372" s="135" t="s">
        <v>81</v>
      </c>
      <c r="AY372" s="7" t="s">
        <v>138</v>
      </c>
      <c r="BE372" s="136">
        <f>IF(N372="základní",J372,0)</f>
        <v>0</v>
      </c>
      <c r="BF372" s="136">
        <f>IF(N372="snížená",J372,0)</f>
        <v>0</v>
      </c>
      <c r="BG372" s="136">
        <f>IF(N372="zákl. přenesená",J372,0)</f>
        <v>0</v>
      </c>
      <c r="BH372" s="136">
        <f>IF(N372="sníž. přenesená",J372,0)</f>
        <v>0</v>
      </c>
      <c r="BI372" s="136">
        <f>IF(N372="nulová",J372,0)</f>
        <v>0</v>
      </c>
      <c r="BJ372" s="7" t="s">
        <v>79</v>
      </c>
      <c r="BK372" s="136">
        <f>ROUND(I372*H372,2)</f>
        <v>0</v>
      </c>
      <c r="BL372" s="7" t="s">
        <v>145</v>
      </c>
      <c r="BM372" s="135" t="s">
        <v>541</v>
      </c>
    </row>
    <row r="373" spans="1:65" s="19" customFormat="1" ht="19.2">
      <c r="B373" s="20"/>
      <c r="D373" s="137" t="s">
        <v>146</v>
      </c>
      <c r="F373" s="138" t="s">
        <v>340</v>
      </c>
      <c r="I373" s="139"/>
      <c r="L373" s="20"/>
      <c r="M373" s="140"/>
      <c r="T373" s="41"/>
      <c r="AT373" s="7" t="s">
        <v>146</v>
      </c>
      <c r="AU373" s="7" t="s">
        <v>81</v>
      </c>
    </row>
    <row r="374" spans="1:65" s="150" customFormat="1">
      <c r="A374" s="19"/>
      <c r="B374" s="20"/>
      <c r="C374" s="19"/>
      <c r="D374" s="141" t="s">
        <v>148</v>
      </c>
      <c r="E374" s="19"/>
      <c r="F374" s="142" t="s">
        <v>341</v>
      </c>
      <c r="G374" s="19"/>
      <c r="H374" s="19"/>
      <c r="I374" s="139"/>
      <c r="J374" s="19"/>
      <c r="K374" s="19"/>
      <c r="L374" s="20"/>
      <c r="M374" s="140"/>
      <c r="N374" s="19"/>
      <c r="O374" s="19"/>
      <c r="P374" s="19"/>
      <c r="Q374" s="19"/>
      <c r="R374" s="19"/>
      <c r="S374" s="19"/>
      <c r="T374" s="41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7" t="s">
        <v>148</v>
      </c>
      <c r="AU374" s="7" t="s">
        <v>81</v>
      </c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</row>
    <row r="375" spans="1:65" s="158" customFormat="1">
      <c r="A375" s="150"/>
      <c r="B375" s="151"/>
      <c r="C375" s="150"/>
      <c r="D375" s="137" t="s">
        <v>150</v>
      </c>
      <c r="E375" s="152"/>
      <c r="F375" s="153" t="s">
        <v>963</v>
      </c>
      <c r="G375" s="150"/>
      <c r="H375" s="154">
        <v>6</v>
      </c>
      <c r="I375" s="155"/>
      <c r="J375" s="150"/>
      <c r="K375" s="150"/>
      <c r="L375" s="151"/>
      <c r="M375" s="156"/>
      <c r="N375" s="150"/>
      <c r="O375" s="150"/>
      <c r="P375" s="150"/>
      <c r="Q375" s="150"/>
      <c r="R375" s="150"/>
      <c r="S375" s="150"/>
      <c r="T375" s="157"/>
      <c r="U375" s="150"/>
      <c r="V375" s="150"/>
      <c r="W375" s="150"/>
      <c r="X375" s="150"/>
      <c r="Y375" s="150"/>
      <c r="Z375" s="150"/>
      <c r="AA375" s="150"/>
      <c r="AB375" s="150"/>
      <c r="AC375" s="150"/>
      <c r="AD375" s="150"/>
      <c r="AE375" s="150"/>
      <c r="AF375" s="150"/>
      <c r="AG375" s="150"/>
      <c r="AH375" s="150"/>
      <c r="AI375" s="150"/>
      <c r="AJ375" s="150"/>
      <c r="AK375" s="150"/>
      <c r="AL375" s="150"/>
      <c r="AM375" s="150"/>
      <c r="AN375" s="150"/>
      <c r="AO375" s="150"/>
      <c r="AP375" s="150"/>
      <c r="AQ375" s="150"/>
      <c r="AR375" s="150"/>
      <c r="AS375" s="150"/>
      <c r="AT375" s="152" t="s">
        <v>150</v>
      </c>
      <c r="AU375" s="152" t="s">
        <v>81</v>
      </c>
      <c r="AV375" s="150" t="s">
        <v>81</v>
      </c>
      <c r="AW375" s="150" t="s">
        <v>33</v>
      </c>
      <c r="AX375" s="150" t="s">
        <v>71</v>
      </c>
      <c r="AY375" s="152" t="s">
        <v>138</v>
      </c>
      <c r="AZ375" s="150"/>
      <c r="BA375" s="150"/>
      <c r="BB375" s="150"/>
      <c r="BC375" s="150"/>
      <c r="BD375" s="150"/>
      <c r="BE375" s="150"/>
      <c r="BF375" s="150"/>
      <c r="BG375" s="150"/>
      <c r="BH375" s="150"/>
      <c r="BI375" s="150"/>
      <c r="BJ375" s="150"/>
      <c r="BK375" s="150"/>
      <c r="BL375" s="150"/>
      <c r="BM375" s="150"/>
    </row>
    <row r="376" spans="1:65" s="19" customFormat="1">
      <c r="A376" s="158"/>
      <c r="B376" s="159"/>
      <c r="C376" s="158"/>
      <c r="D376" s="137" t="s">
        <v>150</v>
      </c>
      <c r="E376" s="160"/>
      <c r="F376" s="161" t="s">
        <v>154</v>
      </c>
      <c r="G376" s="158"/>
      <c r="H376" s="162">
        <v>6</v>
      </c>
      <c r="I376" s="163"/>
      <c r="J376" s="158"/>
      <c r="K376" s="158"/>
      <c r="L376" s="159"/>
      <c r="M376" s="164"/>
      <c r="N376" s="158"/>
      <c r="O376" s="158"/>
      <c r="P376" s="158"/>
      <c r="Q376" s="158"/>
      <c r="R376" s="158"/>
      <c r="S376" s="158"/>
      <c r="T376" s="165"/>
      <c r="U376" s="158"/>
      <c r="V376" s="158"/>
      <c r="W376" s="158"/>
      <c r="X376" s="158"/>
      <c r="Y376" s="158"/>
      <c r="Z376" s="158"/>
      <c r="AA376" s="158"/>
      <c r="AB376" s="158"/>
      <c r="AC376" s="158"/>
      <c r="AD376" s="158"/>
      <c r="AE376" s="158"/>
      <c r="AF376" s="158"/>
      <c r="AG376" s="158"/>
      <c r="AH376" s="158"/>
      <c r="AI376" s="158"/>
      <c r="AJ376" s="158"/>
      <c r="AK376" s="158"/>
      <c r="AL376" s="158"/>
      <c r="AM376" s="158"/>
      <c r="AN376" s="158"/>
      <c r="AO376" s="158"/>
      <c r="AP376" s="158"/>
      <c r="AQ376" s="158"/>
      <c r="AR376" s="158"/>
      <c r="AS376" s="158"/>
      <c r="AT376" s="160" t="s">
        <v>150</v>
      </c>
      <c r="AU376" s="160" t="s">
        <v>81</v>
      </c>
      <c r="AV376" s="158" t="s">
        <v>145</v>
      </c>
      <c r="AW376" s="158" t="s">
        <v>33</v>
      </c>
      <c r="AX376" s="158" t="s">
        <v>79</v>
      </c>
      <c r="AY376" s="160" t="s">
        <v>138</v>
      </c>
      <c r="AZ376" s="158"/>
      <c r="BA376" s="158"/>
      <c r="BB376" s="158"/>
      <c r="BC376" s="158"/>
      <c r="BD376" s="158"/>
      <c r="BE376" s="158"/>
      <c r="BF376" s="158"/>
      <c r="BG376" s="158"/>
      <c r="BH376" s="158"/>
      <c r="BI376" s="158"/>
      <c r="BJ376" s="158"/>
      <c r="BK376" s="158"/>
      <c r="BL376" s="158"/>
      <c r="BM376" s="158"/>
    </row>
    <row r="377" spans="1:65" s="19" customFormat="1" ht="21.75" customHeight="1">
      <c r="B377" s="123"/>
      <c r="C377" s="124" t="s">
        <v>542</v>
      </c>
      <c r="D377" s="124" t="s">
        <v>140</v>
      </c>
      <c r="E377" s="125" t="s">
        <v>344</v>
      </c>
      <c r="F377" s="126" t="s">
        <v>345</v>
      </c>
      <c r="G377" s="127" t="s">
        <v>225</v>
      </c>
      <c r="H377" s="128">
        <v>6</v>
      </c>
      <c r="I377" s="129"/>
      <c r="J377" s="130">
        <f>ROUND(I377*H377,2)</f>
        <v>0</v>
      </c>
      <c r="K377" s="126" t="s">
        <v>144</v>
      </c>
      <c r="L377" s="20"/>
      <c r="M377" s="131"/>
      <c r="N377" s="132" t="s">
        <v>42</v>
      </c>
      <c r="P377" s="133">
        <f>O377*H377</f>
        <v>0</v>
      </c>
      <c r="Q377" s="133">
        <v>0.29160000000000003</v>
      </c>
      <c r="R377" s="133">
        <f>Q377*H377</f>
        <v>1.7496</v>
      </c>
      <c r="S377" s="133">
        <v>0</v>
      </c>
      <c r="T377" s="134">
        <f>S377*H377</f>
        <v>0</v>
      </c>
      <c r="AR377" s="135" t="s">
        <v>145</v>
      </c>
      <c r="AT377" s="135" t="s">
        <v>140</v>
      </c>
      <c r="AU377" s="135" t="s">
        <v>81</v>
      </c>
      <c r="AY377" s="7" t="s">
        <v>138</v>
      </c>
      <c r="BE377" s="136">
        <f>IF(N377="základní",J377,0)</f>
        <v>0</v>
      </c>
      <c r="BF377" s="136">
        <f>IF(N377="snížená",J377,0)</f>
        <v>0</v>
      </c>
      <c r="BG377" s="136">
        <f>IF(N377="zákl. přenesená",J377,0)</f>
        <v>0</v>
      </c>
      <c r="BH377" s="136">
        <f>IF(N377="sníž. přenesená",J377,0)</f>
        <v>0</v>
      </c>
      <c r="BI377" s="136">
        <f>IF(N377="nulová",J377,0)</f>
        <v>0</v>
      </c>
      <c r="BJ377" s="7" t="s">
        <v>79</v>
      </c>
      <c r="BK377" s="136">
        <f>ROUND(I377*H377,2)</f>
        <v>0</v>
      </c>
      <c r="BL377" s="7" t="s">
        <v>145</v>
      </c>
      <c r="BM377" s="135" t="s">
        <v>545</v>
      </c>
    </row>
    <row r="378" spans="1:65" s="19" customFormat="1" ht="19.2">
      <c r="B378" s="20"/>
      <c r="D378" s="137" t="s">
        <v>146</v>
      </c>
      <c r="F378" s="138" t="s">
        <v>346</v>
      </c>
      <c r="I378" s="139"/>
      <c r="L378" s="20"/>
      <c r="M378" s="140"/>
      <c r="T378" s="41"/>
      <c r="AT378" s="7" t="s">
        <v>146</v>
      </c>
      <c r="AU378" s="7" t="s">
        <v>81</v>
      </c>
    </row>
    <row r="379" spans="1:65" s="150" customFormat="1">
      <c r="A379" s="19"/>
      <c r="B379" s="20"/>
      <c r="C379" s="19"/>
      <c r="D379" s="141" t="s">
        <v>148</v>
      </c>
      <c r="E379" s="19"/>
      <c r="F379" s="142" t="s">
        <v>347</v>
      </c>
      <c r="G379" s="19"/>
      <c r="H379" s="19"/>
      <c r="I379" s="139"/>
      <c r="J379" s="19"/>
      <c r="K379" s="19"/>
      <c r="L379" s="20"/>
      <c r="M379" s="140"/>
      <c r="N379" s="19"/>
      <c r="O379" s="19"/>
      <c r="P379" s="19"/>
      <c r="Q379" s="19"/>
      <c r="R379" s="19"/>
      <c r="S379" s="19"/>
      <c r="T379" s="41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7" t="s">
        <v>148</v>
      </c>
      <c r="AU379" s="7" t="s">
        <v>81</v>
      </c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</row>
    <row r="380" spans="1:65" s="158" customFormat="1">
      <c r="A380" s="150"/>
      <c r="B380" s="151"/>
      <c r="C380" s="150"/>
      <c r="D380" s="137" t="s">
        <v>150</v>
      </c>
      <c r="E380" s="152"/>
      <c r="F380" s="153" t="s">
        <v>963</v>
      </c>
      <c r="G380" s="150"/>
      <c r="H380" s="154">
        <v>6</v>
      </c>
      <c r="I380" s="155"/>
      <c r="J380" s="150"/>
      <c r="K380" s="150"/>
      <c r="L380" s="151"/>
      <c r="M380" s="156"/>
      <c r="N380" s="150"/>
      <c r="O380" s="150"/>
      <c r="P380" s="150"/>
      <c r="Q380" s="150"/>
      <c r="R380" s="150"/>
      <c r="S380" s="150"/>
      <c r="T380" s="157"/>
      <c r="U380" s="150"/>
      <c r="V380" s="150"/>
      <c r="W380" s="150"/>
      <c r="X380" s="150"/>
      <c r="Y380" s="150"/>
      <c r="Z380" s="150"/>
      <c r="AA380" s="150"/>
      <c r="AB380" s="150"/>
      <c r="AC380" s="150"/>
      <c r="AD380" s="150"/>
      <c r="AE380" s="150"/>
      <c r="AF380" s="150"/>
      <c r="AG380" s="150"/>
      <c r="AH380" s="150"/>
      <c r="AI380" s="150"/>
      <c r="AJ380" s="150"/>
      <c r="AK380" s="150"/>
      <c r="AL380" s="150"/>
      <c r="AM380" s="150"/>
      <c r="AN380" s="150"/>
      <c r="AO380" s="150"/>
      <c r="AP380" s="150"/>
      <c r="AQ380" s="150"/>
      <c r="AR380" s="150"/>
      <c r="AS380" s="150"/>
      <c r="AT380" s="152" t="s">
        <v>150</v>
      </c>
      <c r="AU380" s="152" t="s">
        <v>81</v>
      </c>
      <c r="AV380" s="150" t="s">
        <v>81</v>
      </c>
      <c r="AW380" s="150" t="s">
        <v>33</v>
      </c>
      <c r="AX380" s="150" t="s">
        <v>71</v>
      </c>
      <c r="AY380" s="152" t="s">
        <v>138</v>
      </c>
      <c r="AZ380" s="150"/>
      <c r="BA380" s="150"/>
      <c r="BB380" s="150"/>
      <c r="BC380" s="150"/>
      <c r="BD380" s="150"/>
      <c r="BE380" s="150"/>
      <c r="BF380" s="150"/>
      <c r="BG380" s="150"/>
      <c r="BH380" s="150"/>
      <c r="BI380" s="150"/>
      <c r="BJ380" s="150"/>
      <c r="BK380" s="150"/>
      <c r="BL380" s="150"/>
      <c r="BM380" s="150"/>
    </row>
    <row r="381" spans="1:65" s="19" customFormat="1">
      <c r="A381" s="158"/>
      <c r="B381" s="159"/>
      <c r="C381" s="158"/>
      <c r="D381" s="137" t="s">
        <v>150</v>
      </c>
      <c r="E381" s="160"/>
      <c r="F381" s="161" t="s">
        <v>154</v>
      </c>
      <c r="G381" s="158"/>
      <c r="H381" s="162">
        <v>6</v>
      </c>
      <c r="I381" s="163"/>
      <c r="J381" s="158"/>
      <c r="K381" s="158"/>
      <c r="L381" s="159"/>
      <c r="M381" s="164"/>
      <c r="N381" s="158"/>
      <c r="O381" s="158"/>
      <c r="P381" s="158"/>
      <c r="Q381" s="158"/>
      <c r="R381" s="158"/>
      <c r="S381" s="158"/>
      <c r="T381" s="165"/>
      <c r="U381" s="158"/>
      <c r="V381" s="158"/>
      <c r="W381" s="158"/>
      <c r="X381" s="158"/>
      <c r="Y381" s="158"/>
      <c r="Z381" s="158"/>
      <c r="AA381" s="158"/>
      <c r="AB381" s="158"/>
      <c r="AC381" s="158"/>
      <c r="AD381" s="158"/>
      <c r="AE381" s="158"/>
      <c r="AF381" s="158"/>
      <c r="AG381" s="158"/>
      <c r="AH381" s="158"/>
      <c r="AI381" s="158"/>
      <c r="AJ381" s="158"/>
      <c r="AK381" s="158"/>
      <c r="AL381" s="158"/>
      <c r="AM381" s="158"/>
      <c r="AN381" s="158"/>
      <c r="AO381" s="158"/>
      <c r="AP381" s="158"/>
      <c r="AQ381" s="158"/>
      <c r="AR381" s="158"/>
      <c r="AS381" s="158"/>
      <c r="AT381" s="160" t="s">
        <v>150</v>
      </c>
      <c r="AU381" s="160" t="s">
        <v>81</v>
      </c>
      <c r="AV381" s="158" t="s">
        <v>145</v>
      </c>
      <c r="AW381" s="158" t="s">
        <v>33</v>
      </c>
      <c r="AX381" s="158" t="s">
        <v>79</v>
      </c>
      <c r="AY381" s="160" t="s">
        <v>138</v>
      </c>
      <c r="AZ381" s="158"/>
      <c r="BA381" s="158"/>
      <c r="BB381" s="158"/>
      <c r="BC381" s="158"/>
      <c r="BD381" s="158"/>
      <c r="BE381" s="158"/>
      <c r="BF381" s="158"/>
      <c r="BG381" s="158"/>
      <c r="BH381" s="158"/>
      <c r="BI381" s="158"/>
      <c r="BJ381" s="158"/>
      <c r="BK381" s="158"/>
      <c r="BL381" s="158"/>
      <c r="BM381" s="158"/>
    </row>
    <row r="382" spans="1:65" s="19" customFormat="1" ht="16.5" customHeight="1">
      <c r="B382" s="123"/>
      <c r="C382" s="124" t="s">
        <v>260</v>
      </c>
      <c r="D382" s="124" t="s">
        <v>140</v>
      </c>
      <c r="E382" s="125" t="s">
        <v>371</v>
      </c>
      <c r="F382" s="126" t="s">
        <v>372</v>
      </c>
      <c r="G382" s="127" t="s">
        <v>225</v>
      </c>
      <c r="H382" s="128">
        <v>6</v>
      </c>
      <c r="I382" s="129"/>
      <c r="J382" s="130">
        <f>ROUND(I382*H382,2)</f>
        <v>0</v>
      </c>
      <c r="K382" s="126" t="s">
        <v>144</v>
      </c>
      <c r="L382" s="20"/>
      <c r="M382" s="131"/>
      <c r="N382" s="132" t="s">
        <v>42</v>
      </c>
      <c r="P382" s="133">
        <f>O382*H382</f>
        <v>0</v>
      </c>
      <c r="Q382" s="133">
        <v>0.11162</v>
      </c>
      <c r="R382" s="133">
        <f>Q382*H382</f>
        <v>0.66971999999999998</v>
      </c>
      <c r="S382" s="133">
        <v>0</v>
      </c>
      <c r="T382" s="134">
        <f>S382*H382</f>
        <v>0</v>
      </c>
      <c r="AR382" s="135" t="s">
        <v>145</v>
      </c>
      <c r="AT382" s="135" t="s">
        <v>140</v>
      </c>
      <c r="AU382" s="135" t="s">
        <v>81</v>
      </c>
      <c r="AY382" s="7" t="s">
        <v>138</v>
      </c>
      <c r="BE382" s="136">
        <f>IF(N382="základní",J382,0)</f>
        <v>0</v>
      </c>
      <c r="BF382" s="136">
        <f>IF(N382="snížená",J382,0)</f>
        <v>0</v>
      </c>
      <c r="BG382" s="136">
        <f>IF(N382="zákl. přenesená",J382,0)</f>
        <v>0</v>
      </c>
      <c r="BH382" s="136">
        <f>IF(N382="sníž. přenesená",J382,0)</f>
        <v>0</v>
      </c>
      <c r="BI382" s="136">
        <f>IF(N382="nulová",J382,0)</f>
        <v>0</v>
      </c>
      <c r="BJ382" s="7" t="s">
        <v>79</v>
      </c>
      <c r="BK382" s="136">
        <f>ROUND(I382*H382,2)</f>
        <v>0</v>
      </c>
      <c r="BL382" s="7" t="s">
        <v>145</v>
      </c>
      <c r="BM382" s="135" t="s">
        <v>548</v>
      </c>
    </row>
    <row r="383" spans="1:65" s="19" customFormat="1" ht="28.8">
      <c r="B383" s="20"/>
      <c r="D383" s="137" t="s">
        <v>146</v>
      </c>
      <c r="F383" s="138" t="s">
        <v>373</v>
      </c>
      <c r="I383" s="139"/>
      <c r="L383" s="20"/>
      <c r="M383" s="140"/>
      <c r="T383" s="41"/>
      <c r="AT383" s="7" t="s">
        <v>146</v>
      </c>
      <c r="AU383" s="7" t="s">
        <v>81</v>
      </c>
    </row>
    <row r="384" spans="1:65" s="150" customFormat="1">
      <c r="A384" s="19"/>
      <c r="B384" s="20"/>
      <c r="C384" s="19"/>
      <c r="D384" s="141" t="s">
        <v>148</v>
      </c>
      <c r="E384" s="19"/>
      <c r="F384" s="142" t="s">
        <v>374</v>
      </c>
      <c r="G384" s="19"/>
      <c r="H384" s="19"/>
      <c r="I384" s="139"/>
      <c r="J384" s="19"/>
      <c r="K384" s="19"/>
      <c r="L384" s="20"/>
      <c r="M384" s="140"/>
      <c r="N384" s="19"/>
      <c r="O384" s="19"/>
      <c r="P384" s="19"/>
      <c r="Q384" s="19"/>
      <c r="R384" s="19"/>
      <c r="S384" s="19"/>
      <c r="T384" s="41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7" t="s">
        <v>148</v>
      </c>
      <c r="AU384" s="7" t="s">
        <v>81</v>
      </c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</row>
    <row r="385" spans="1:65" s="158" customFormat="1">
      <c r="A385" s="150"/>
      <c r="B385" s="151"/>
      <c r="C385" s="150"/>
      <c r="D385" s="137" t="s">
        <v>150</v>
      </c>
      <c r="E385" s="152"/>
      <c r="F385" s="153" t="s">
        <v>963</v>
      </c>
      <c r="G385" s="150"/>
      <c r="H385" s="154">
        <v>6</v>
      </c>
      <c r="I385" s="155"/>
      <c r="J385" s="150"/>
      <c r="K385" s="150"/>
      <c r="L385" s="151"/>
      <c r="M385" s="156"/>
      <c r="N385" s="150"/>
      <c r="O385" s="150"/>
      <c r="P385" s="150"/>
      <c r="Q385" s="150"/>
      <c r="R385" s="150"/>
      <c r="S385" s="150"/>
      <c r="T385" s="157"/>
      <c r="U385" s="150"/>
      <c r="V385" s="150"/>
      <c r="W385" s="150"/>
      <c r="X385" s="150"/>
      <c r="Y385" s="150"/>
      <c r="Z385" s="150"/>
      <c r="AA385" s="150"/>
      <c r="AB385" s="150"/>
      <c r="AC385" s="150"/>
      <c r="AD385" s="150"/>
      <c r="AE385" s="150"/>
      <c r="AF385" s="150"/>
      <c r="AG385" s="150"/>
      <c r="AH385" s="150"/>
      <c r="AI385" s="150"/>
      <c r="AJ385" s="150"/>
      <c r="AK385" s="150"/>
      <c r="AL385" s="150"/>
      <c r="AM385" s="150"/>
      <c r="AN385" s="150"/>
      <c r="AO385" s="150"/>
      <c r="AP385" s="150"/>
      <c r="AQ385" s="150"/>
      <c r="AR385" s="150"/>
      <c r="AS385" s="150"/>
      <c r="AT385" s="152" t="s">
        <v>150</v>
      </c>
      <c r="AU385" s="152" t="s">
        <v>81</v>
      </c>
      <c r="AV385" s="150" t="s">
        <v>81</v>
      </c>
      <c r="AW385" s="150" t="s">
        <v>33</v>
      </c>
      <c r="AX385" s="150" t="s">
        <v>71</v>
      </c>
      <c r="AY385" s="152" t="s">
        <v>138</v>
      </c>
      <c r="AZ385" s="150"/>
      <c r="BA385" s="150"/>
      <c r="BB385" s="150"/>
      <c r="BC385" s="150"/>
      <c r="BD385" s="150"/>
      <c r="BE385" s="150"/>
      <c r="BF385" s="150"/>
      <c r="BG385" s="150"/>
      <c r="BH385" s="150"/>
      <c r="BI385" s="150"/>
      <c r="BJ385" s="150"/>
      <c r="BK385" s="150"/>
      <c r="BL385" s="150"/>
      <c r="BM385" s="150"/>
    </row>
    <row r="386" spans="1:65" s="19" customFormat="1">
      <c r="A386" s="158"/>
      <c r="B386" s="159"/>
      <c r="C386" s="158"/>
      <c r="D386" s="137" t="s">
        <v>150</v>
      </c>
      <c r="E386" s="160"/>
      <c r="F386" s="161" t="s">
        <v>154</v>
      </c>
      <c r="G386" s="158"/>
      <c r="H386" s="162">
        <v>6</v>
      </c>
      <c r="I386" s="163"/>
      <c r="J386" s="158"/>
      <c r="K386" s="158"/>
      <c r="L386" s="159"/>
      <c r="M386" s="164"/>
      <c r="N386" s="158"/>
      <c r="O386" s="158"/>
      <c r="P386" s="158"/>
      <c r="Q386" s="158"/>
      <c r="R386" s="158"/>
      <c r="S386" s="158"/>
      <c r="T386" s="165"/>
      <c r="U386" s="158"/>
      <c r="V386" s="158"/>
      <c r="W386" s="158"/>
      <c r="X386" s="158"/>
      <c r="Y386" s="158"/>
      <c r="Z386" s="158"/>
      <c r="AA386" s="158"/>
      <c r="AB386" s="158"/>
      <c r="AC386" s="158"/>
      <c r="AD386" s="158"/>
      <c r="AE386" s="158"/>
      <c r="AF386" s="158"/>
      <c r="AG386" s="158"/>
      <c r="AH386" s="158"/>
      <c r="AI386" s="158"/>
      <c r="AJ386" s="158"/>
      <c r="AK386" s="158"/>
      <c r="AL386" s="158"/>
      <c r="AM386" s="158"/>
      <c r="AN386" s="158"/>
      <c r="AO386" s="158"/>
      <c r="AP386" s="158"/>
      <c r="AQ386" s="158"/>
      <c r="AR386" s="158"/>
      <c r="AS386" s="158"/>
      <c r="AT386" s="160" t="s">
        <v>150</v>
      </c>
      <c r="AU386" s="160" t="s">
        <v>81</v>
      </c>
      <c r="AV386" s="158" t="s">
        <v>145</v>
      </c>
      <c r="AW386" s="158" t="s">
        <v>33</v>
      </c>
      <c r="AX386" s="158" t="s">
        <v>79</v>
      </c>
      <c r="AY386" s="160" t="s">
        <v>138</v>
      </c>
      <c r="AZ386" s="158"/>
      <c r="BA386" s="158"/>
      <c r="BB386" s="158"/>
      <c r="BC386" s="158"/>
      <c r="BD386" s="158"/>
      <c r="BE386" s="158"/>
      <c r="BF386" s="158"/>
      <c r="BG386" s="158"/>
      <c r="BH386" s="158"/>
      <c r="BI386" s="158"/>
      <c r="BJ386" s="158"/>
      <c r="BK386" s="158"/>
      <c r="BL386" s="158"/>
      <c r="BM386" s="158"/>
    </row>
    <row r="387" spans="1:65" s="19" customFormat="1" ht="16.5" customHeight="1">
      <c r="B387" s="123"/>
      <c r="C387" s="174" t="s">
        <v>549</v>
      </c>
      <c r="D387" s="174" t="s">
        <v>205</v>
      </c>
      <c r="E387" s="175" t="s">
        <v>964</v>
      </c>
      <c r="F387" s="176" t="s">
        <v>965</v>
      </c>
      <c r="G387" s="177" t="s">
        <v>225</v>
      </c>
      <c r="H387" s="178">
        <v>6.18</v>
      </c>
      <c r="I387" s="179"/>
      <c r="J387" s="180">
        <f>ROUND(I387*H387,2)</f>
        <v>0</v>
      </c>
      <c r="K387" s="176" t="s">
        <v>144</v>
      </c>
      <c r="L387" s="181"/>
      <c r="M387" s="182"/>
      <c r="N387" s="183" t="s">
        <v>42</v>
      </c>
      <c r="P387" s="133">
        <f>O387*H387</f>
        <v>0</v>
      </c>
      <c r="Q387" s="133">
        <v>0.17599999999999999</v>
      </c>
      <c r="R387" s="133">
        <f>Q387*H387</f>
        <v>1.08768</v>
      </c>
      <c r="S387" s="133">
        <v>0</v>
      </c>
      <c r="T387" s="134">
        <f>S387*H387</f>
        <v>0</v>
      </c>
      <c r="AR387" s="135" t="s">
        <v>169</v>
      </c>
      <c r="AT387" s="135" t="s">
        <v>205</v>
      </c>
      <c r="AU387" s="135" t="s">
        <v>81</v>
      </c>
      <c r="AY387" s="7" t="s">
        <v>138</v>
      </c>
      <c r="BE387" s="136">
        <f>IF(N387="základní",J387,0)</f>
        <v>0</v>
      </c>
      <c r="BF387" s="136">
        <f>IF(N387="snížená",J387,0)</f>
        <v>0</v>
      </c>
      <c r="BG387" s="136">
        <f>IF(N387="zákl. přenesená",J387,0)</f>
        <v>0</v>
      </c>
      <c r="BH387" s="136">
        <f>IF(N387="sníž. přenesená",J387,0)</f>
        <v>0</v>
      </c>
      <c r="BI387" s="136">
        <f>IF(N387="nulová",J387,0)</f>
        <v>0</v>
      </c>
      <c r="BJ387" s="7" t="s">
        <v>79</v>
      </c>
      <c r="BK387" s="136">
        <f>ROUND(I387*H387,2)</f>
        <v>0</v>
      </c>
      <c r="BL387" s="7" t="s">
        <v>145</v>
      </c>
      <c r="BM387" s="135" t="s">
        <v>552</v>
      </c>
    </row>
    <row r="388" spans="1:65" s="150" customFormat="1">
      <c r="A388" s="19"/>
      <c r="B388" s="20"/>
      <c r="C388" s="19"/>
      <c r="D388" s="137" t="s">
        <v>146</v>
      </c>
      <c r="E388" s="19"/>
      <c r="F388" s="138" t="s">
        <v>965</v>
      </c>
      <c r="G388" s="19"/>
      <c r="H388" s="19"/>
      <c r="I388" s="139"/>
      <c r="J388" s="19"/>
      <c r="K388" s="19"/>
      <c r="L388" s="20"/>
      <c r="M388" s="140"/>
      <c r="N388" s="19"/>
      <c r="O388" s="19"/>
      <c r="P388" s="19"/>
      <c r="Q388" s="19"/>
      <c r="R388" s="19"/>
      <c r="S388" s="19"/>
      <c r="T388" s="41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7" t="s">
        <v>146</v>
      </c>
      <c r="AU388" s="7" t="s">
        <v>81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</row>
    <row r="389" spans="1:65" s="158" customFormat="1">
      <c r="A389" s="150"/>
      <c r="B389" s="151"/>
      <c r="C389" s="150"/>
      <c r="D389" s="137" t="s">
        <v>150</v>
      </c>
      <c r="E389" s="152"/>
      <c r="F389" s="153" t="s">
        <v>966</v>
      </c>
      <c r="G389" s="150"/>
      <c r="H389" s="154">
        <v>6.18</v>
      </c>
      <c r="I389" s="155"/>
      <c r="J389" s="150"/>
      <c r="K389" s="150"/>
      <c r="L389" s="151"/>
      <c r="M389" s="156"/>
      <c r="N389" s="150"/>
      <c r="O389" s="150"/>
      <c r="P389" s="150"/>
      <c r="Q389" s="150"/>
      <c r="R389" s="150"/>
      <c r="S389" s="150"/>
      <c r="T389" s="157"/>
      <c r="U389" s="150"/>
      <c r="V389" s="150"/>
      <c r="W389" s="150"/>
      <c r="X389" s="150"/>
      <c r="Y389" s="150"/>
      <c r="Z389" s="150"/>
      <c r="AA389" s="150"/>
      <c r="AB389" s="150"/>
      <c r="AC389" s="150"/>
      <c r="AD389" s="150"/>
      <c r="AE389" s="150"/>
      <c r="AF389" s="150"/>
      <c r="AG389" s="150"/>
      <c r="AH389" s="150"/>
      <c r="AI389" s="150"/>
      <c r="AJ389" s="150"/>
      <c r="AK389" s="150"/>
      <c r="AL389" s="150"/>
      <c r="AM389" s="150"/>
      <c r="AN389" s="150"/>
      <c r="AO389" s="150"/>
      <c r="AP389" s="150"/>
      <c r="AQ389" s="150"/>
      <c r="AR389" s="150"/>
      <c r="AS389" s="150"/>
      <c r="AT389" s="152" t="s">
        <v>150</v>
      </c>
      <c r="AU389" s="152" t="s">
        <v>81</v>
      </c>
      <c r="AV389" s="150" t="s">
        <v>81</v>
      </c>
      <c r="AW389" s="150" t="s">
        <v>33</v>
      </c>
      <c r="AX389" s="150" t="s">
        <v>71</v>
      </c>
      <c r="AY389" s="152" t="s">
        <v>138</v>
      </c>
      <c r="AZ389" s="150"/>
      <c r="BA389" s="150"/>
      <c r="BB389" s="150"/>
      <c r="BC389" s="150"/>
      <c r="BD389" s="150"/>
      <c r="BE389" s="150"/>
      <c r="BF389" s="150"/>
      <c r="BG389" s="150"/>
      <c r="BH389" s="150"/>
      <c r="BI389" s="150"/>
      <c r="BJ389" s="150"/>
      <c r="BK389" s="150"/>
      <c r="BL389" s="150"/>
      <c r="BM389" s="150"/>
    </row>
    <row r="390" spans="1:65" s="110" customFormat="1">
      <c r="A390" s="158"/>
      <c r="B390" s="159"/>
      <c r="C390" s="158"/>
      <c r="D390" s="137" t="s">
        <v>150</v>
      </c>
      <c r="E390" s="160"/>
      <c r="F390" s="161" t="s">
        <v>154</v>
      </c>
      <c r="G390" s="158"/>
      <c r="H390" s="162">
        <v>6.18</v>
      </c>
      <c r="I390" s="163"/>
      <c r="J390" s="158"/>
      <c r="K390" s="158"/>
      <c r="L390" s="159"/>
      <c r="M390" s="164"/>
      <c r="N390" s="158"/>
      <c r="O390" s="158"/>
      <c r="P390" s="158"/>
      <c r="Q390" s="158"/>
      <c r="R390" s="158"/>
      <c r="S390" s="158"/>
      <c r="T390" s="165"/>
      <c r="U390" s="158"/>
      <c r="V390" s="158"/>
      <c r="W390" s="158"/>
      <c r="X390" s="158"/>
      <c r="Y390" s="158"/>
      <c r="Z390" s="158"/>
      <c r="AA390" s="158"/>
      <c r="AB390" s="158"/>
      <c r="AC390" s="158"/>
      <c r="AD390" s="158"/>
      <c r="AE390" s="158"/>
      <c r="AF390" s="158"/>
      <c r="AG390" s="158"/>
      <c r="AH390" s="158"/>
      <c r="AI390" s="158"/>
      <c r="AJ390" s="158"/>
      <c r="AK390" s="158"/>
      <c r="AL390" s="158"/>
      <c r="AM390" s="158"/>
      <c r="AN390" s="158"/>
      <c r="AO390" s="158"/>
      <c r="AP390" s="158"/>
      <c r="AQ390" s="158"/>
      <c r="AR390" s="158"/>
      <c r="AS390" s="158"/>
      <c r="AT390" s="160" t="s">
        <v>150</v>
      </c>
      <c r="AU390" s="160" t="s">
        <v>81</v>
      </c>
      <c r="AV390" s="158" t="s">
        <v>145</v>
      </c>
      <c r="AW390" s="158" t="s">
        <v>33</v>
      </c>
      <c r="AX390" s="158" t="s">
        <v>79</v>
      </c>
      <c r="AY390" s="160" t="s">
        <v>138</v>
      </c>
      <c r="AZ390" s="158"/>
      <c r="BA390" s="158"/>
      <c r="BB390" s="158"/>
      <c r="BC390" s="158"/>
      <c r="BD390" s="158"/>
      <c r="BE390" s="158"/>
      <c r="BF390" s="158"/>
      <c r="BG390" s="158"/>
      <c r="BH390" s="158"/>
      <c r="BI390" s="158"/>
      <c r="BJ390" s="158"/>
      <c r="BK390" s="158"/>
      <c r="BL390" s="158"/>
      <c r="BM390" s="158"/>
    </row>
    <row r="391" spans="1:65" s="19" customFormat="1" ht="22.95" customHeight="1">
      <c r="A391" s="110"/>
      <c r="B391" s="111"/>
      <c r="C391" s="110"/>
      <c r="D391" s="112" t="s">
        <v>70</v>
      </c>
      <c r="E391" s="121" t="s">
        <v>169</v>
      </c>
      <c r="F391" s="121" t="s">
        <v>967</v>
      </c>
      <c r="G391" s="110"/>
      <c r="H391" s="110"/>
      <c r="I391" s="114"/>
      <c r="J391" s="122">
        <f>BK391</f>
        <v>0</v>
      </c>
      <c r="K391" s="110"/>
      <c r="L391" s="111"/>
      <c r="M391" s="116"/>
      <c r="N391" s="110"/>
      <c r="O391" s="110"/>
      <c r="P391" s="117">
        <f>SUM(P392:P601)</f>
        <v>0</v>
      </c>
      <c r="Q391" s="110"/>
      <c r="R391" s="117">
        <f>SUM(R392:R601)</f>
        <v>0.85916877799999991</v>
      </c>
      <c r="S391" s="110"/>
      <c r="T391" s="118">
        <f>SUM(T392:T601)</f>
        <v>4.1999999999999997E-3</v>
      </c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  <c r="AM391" s="110"/>
      <c r="AN391" s="110"/>
      <c r="AO391" s="110"/>
      <c r="AP391" s="110"/>
      <c r="AQ391" s="110"/>
      <c r="AR391" s="112" t="s">
        <v>79</v>
      </c>
      <c r="AS391" s="110"/>
      <c r="AT391" s="119" t="s">
        <v>70</v>
      </c>
      <c r="AU391" s="119" t="s">
        <v>79</v>
      </c>
      <c r="AV391" s="110"/>
      <c r="AW391" s="110"/>
      <c r="AX391" s="110"/>
      <c r="AY391" s="112" t="s">
        <v>138</v>
      </c>
      <c r="AZ391" s="110"/>
      <c r="BA391" s="110"/>
      <c r="BB391" s="110"/>
      <c r="BC391" s="110"/>
      <c r="BD391" s="110"/>
      <c r="BE391" s="110"/>
      <c r="BF391" s="110"/>
      <c r="BG391" s="110"/>
      <c r="BH391" s="110"/>
      <c r="BI391" s="110"/>
      <c r="BJ391" s="110"/>
      <c r="BK391" s="120">
        <f>SUM(BK392:BK601)</f>
        <v>0</v>
      </c>
      <c r="BL391" s="110"/>
      <c r="BM391" s="110"/>
    </row>
    <row r="392" spans="1:65" s="19" customFormat="1" ht="16.5" customHeight="1">
      <c r="B392" s="123"/>
      <c r="C392" s="124" t="s">
        <v>268</v>
      </c>
      <c r="D392" s="124" t="s">
        <v>140</v>
      </c>
      <c r="E392" s="125" t="s">
        <v>968</v>
      </c>
      <c r="F392" s="126" t="s">
        <v>969</v>
      </c>
      <c r="G392" s="127" t="s">
        <v>267</v>
      </c>
      <c r="H392" s="128">
        <v>32</v>
      </c>
      <c r="I392" s="129"/>
      <c r="J392" s="130">
        <f>ROUND(I392*H392,2)</f>
        <v>0</v>
      </c>
      <c r="K392" s="126" t="s">
        <v>144</v>
      </c>
      <c r="L392" s="20"/>
      <c r="M392" s="131"/>
      <c r="N392" s="132" t="s">
        <v>42</v>
      </c>
      <c r="P392" s="133">
        <f>O392*H392</f>
        <v>0</v>
      </c>
      <c r="Q392" s="133">
        <v>0</v>
      </c>
      <c r="R392" s="133">
        <f>Q392*H392</f>
        <v>0</v>
      </c>
      <c r="S392" s="133">
        <v>0</v>
      </c>
      <c r="T392" s="134">
        <f>S392*H392</f>
        <v>0</v>
      </c>
      <c r="AR392" s="135" t="s">
        <v>145</v>
      </c>
      <c r="AT392" s="135" t="s">
        <v>140</v>
      </c>
      <c r="AU392" s="135" t="s">
        <v>81</v>
      </c>
      <c r="AY392" s="7" t="s">
        <v>138</v>
      </c>
      <c r="BE392" s="136">
        <f>IF(N392="základní",J392,0)</f>
        <v>0</v>
      </c>
      <c r="BF392" s="136">
        <f>IF(N392="snížená",J392,0)</f>
        <v>0</v>
      </c>
      <c r="BG392" s="136">
        <f>IF(N392="zákl. přenesená",J392,0)</f>
        <v>0</v>
      </c>
      <c r="BH392" s="136">
        <f>IF(N392="sníž. přenesená",J392,0)</f>
        <v>0</v>
      </c>
      <c r="BI392" s="136">
        <f>IF(N392="nulová",J392,0)</f>
        <v>0</v>
      </c>
      <c r="BJ392" s="7" t="s">
        <v>79</v>
      </c>
      <c r="BK392" s="136">
        <f>ROUND(I392*H392,2)</f>
        <v>0</v>
      </c>
      <c r="BL392" s="7" t="s">
        <v>145</v>
      </c>
      <c r="BM392" s="135" t="s">
        <v>555</v>
      </c>
    </row>
    <row r="393" spans="1:65" s="19" customFormat="1">
      <c r="B393" s="20"/>
      <c r="D393" s="137" t="s">
        <v>146</v>
      </c>
      <c r="F393" s="138" t="s">
        <v>970</v>
      </c>
      <c r="I393" s="139"/>
      <c r="L393" s="20"/>
      <c r="M393" s="140"/>
      <c r="T393" s="41"/>
      <c r="AT393" s="7" t="s">
        <v>146</v>
      </c>
      <c r="AU393" s="7" t="s">
        <v>81</v>
      </c>
    </row>
    <row r="394" spans="1:65" s="143" customFormat="1">
      <c r="A394" s="19"/>
      <c r="B394" s="20"/>
      <c r="C394" s="19"/>
      <c r="D394" s="141" t="s">
        <v>148</v>
      </c>
      <c r="E394" s="19"/>
      <c r="F394" s="142" t="s">
        <v>971</v>
      </c>
      <c r="G394" s="19"/>
      <c r="H394" s="19"/>
      <c r="I394" s="139"/>
      <c r="J394" s="19"/>
      <c r="K394" s="19"/>
      <c r="L394" s="20"/>
      <c r="M394" s="140"/>
      <c r="N394" s="19"/>
      <c r="O394" s="19"/>
      <c r="P394" s="19"/>
      <c r="Q394" s="19"/>
      <c r="R394" s="19"/>
      <c r="S394" s="19"/>
      <c r="T394" s="41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7" t="s">
        <v>148</v>
      </c>
      <c r="AU394" s="7" t="s">
        <v>81</v>
      </c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</row>
    <row r="395" spans="1:65" s="150" customFormat="1">
      <c r="A395" s="143"/>
      <c r="B395" s="144"/>
      <c r="C395" s="143"/>
      <c r="D395" s="137" t="s">
        <v>150</v>
      </c>
      <c r="E395" s="145"/>
      <c r="F395" s="146" t="s">
        <v>795</v>
      </c>
      <c r="G395" s="143"/>
      <c r="H395" s="145"/>
      <c r="I395" s="147"/>
      <c r="J395" s="143"/>
      <c r="K395" s="143"/>
      <c r="L395" s="144"/>
      <c r="M395" s="148"/>
      <c r="N395" s="143"/>
      <c r="O395" s="143"/>
      <c r="P395" s="143"/>
      <c r="Q395" s="143"/>
      <c r="R395" s="143"/>
      <c r="S395" s="143"/>
      <c r="T395" s="149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5" t="s">
        <v>150</v>
      </c>
      <c r="AU395" s="145" t="s">
        <v>81</v>
      </c>
      <c r="AV395" s="143" t="s">
        <v>79</v>
      </c>
      <c r="AW395" s="143" t="s">
        <v>33</v>
      </c>
      <c r="AX395" s="143" t="s">
        <v>71</v>
      </c>
      <c r="AY395" s="145" t="s">
        <v>138</v>
      </c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</row>
    <row r="396" spans="1:65" s="150" customFormat="1">
      <c r="B396" s="151"/>
      <c r="D396" s="137" t="s">
        <v>150</v>
      </c>
      <c r="E396" s="152"/>
      <c r="F396" s="153" t="s">
        <v>972</v>
      </c>
      <c r="H396" s="154">
        <v>10</v>
      </c>
      <c r="I396" s="155"/>
      <c r="L396" s="151"/>
      <c r="M396" s="156"/>
      <c r="T396" s="157"/>
      <c r="AT396" s="152" t="s">
        <v>150</v>
      </c>
      <c r="AU396" s="152" t="s">
        <v>81</v>
      </c>
      <c r="AV396" s="150" t="s">
        <v>81</v>
      </c>
      <c r="AW396" s="150" t="s">
        <v>33</v>
      </c>
      <c r="AX396" s="150" t="s">
        <v>71</v>
      </c>
      <c r="AY396" s="152" t="s">
        <v>138</v>
      </c>
    </row>
    <row r="397" spans="1:65" s="158" customFormat="1">
      <c r="A397" s="150"/>
      <c r="B397" s="151"/>
      <c r="C397" s="150"/>
      <c r="D397" s="137" t="s">
        <v>150</v>
      </c>
      <c r="E397" s="152"/>
      <c r="F397" s="153" t="s">
        <v>973</v>
      </c>
      <c r="G397" s="150"/>
      <c r="H397" s="154">
        <v>22</v>
      </c>
      <c r="I397" s="155"/>
      <c r="J397" s="150"/>
      <c r="K397" s="150"/>
      <c r="L397" s="151"/>
      <c r="M397" s="156"/>
      <c r="N397" s="150"/>
      <c r="O397" s="150"/>
      <c r="P397" s="150"/>
      <c r="Q397" s="150"/>
      <c r="R397" s="150"/>
      <c r="S397" s="150"/>
      <c r="T397" s="157"/>
      <c r="U397" s="150"/>
      <c r="V397" s="150"/>
      <c r="W397" s="150"/>
      <c r="X397" s="150"/>
      <c r="Y397" s="150"/>
      <c r="Z397" s="150"/>
      <c r="AA397" s="150"/>
      <c r="AB397" s="150"/>
      <c r="AC397" s="150"/>
      <c r="AD397" s="150"/>
      <c r="AE397" s="150"/>
      <c r="AF397" s="150"/>
      <c r="AG397" s="150"/>
      <c r="AH397" s="150"/>
      <c r="AI397" s="150"/>
      <c r="AJ397" s="150"/>
      <c r="AK397" s="150"/>
      <c r="AL397" s="150"/>
      <c r="AM397" s="150"/>
      <c r="AN397" s="150"/>
      <c r="AO397" s="150"/>
      <c r="AP397" s="150"/>
      <c r="AQ397" s="150"/>
      <c r="AR397" s="150"/>
      <c r="AS397" s="150"/>
      <c r="AT397" s="152" t="s">
        <v>150</v>
      </c>
      <c r="AU397" s="152" t="s">
        <v>81</v>
      </c>
      <c r="AV397" s="150" t="s">
        <v>81</v>
      </c>
      <c r="AW397" s="150" t="s">
        <v>33</v>
      </c>
      <c r="AX397" s="150" t="s">
        <v>71</v>
      </c>
      <c r="AY397" s="152" t="s">
        <v>138</v>
      </c>
      <c r="AZ397" s="150"/>
      <c r="BA397" s="150"/>
      <c r="BB397" s="150"/>
      <c r="BC397" s="150"/>
      <c r="BD397" s="150"/>
      <c r="BE397" s="150"/>
      <c r="BF397" s="150"/>
      <c r="BG397" s="150"/>
      <c r="BH397" s="150"/>
      <c r="BI397" s="150"/>
      <c r="BJ397" s="150"/>
      <c r="BK397" s="150"/>
      <c r="BL397" s="150"/>
      <c r="BM397" s="150"/>
    </row>
    <row r="398" spans="1:65" s="19" customFormat="1">
      <c r="A398" s="158"/>
      <c r="B398" s="159"/>
      <c r="C398" s="158"/>
      <c r="D398" s="137" t="s">
        <v>150</v>
      </c>
      <c r="E398" s="160"/>
      <c r="F398" s="161" t="s">
        <v>154</v>
      </c>
      <c r="G398" s="158"/>
      <c r="H398" s="162">
        <v>32</v>
      </c>
      <c r="I398" s="163"/>
      <c r="J398" s="158"/>
      <c r="K398" s="158"/>
      <c r="L398" s="159"/>
      <c r="M398" s="164"/>
      <c r="N398" s="158"/>
      <c r="O398" s="158"/>
      <c r="P398" s="158"/>
      <c r="Q398" s="158"/>
      <c r="R398" s="158"/>
      <c r="S398" s="158"/>
      <c r="T398" s="165"/>
      <c r="U398" s="158"/>
      <c r="V398" s="158"/>
      <c r="W398" s="158"/>
      <c r="X398" s="158"/>
      <c r="Y398" s="158"/>
      <c r="Z398" s="158"/>
      <c r="AA398" s="158"/>
      <c r="AB398" s="158"/>
      <c r="AC398" s="158"/>
      <c r="AD398" s="158"/>
      <c r="AE398" s="158"/>
      <c r="AF398" s="158"/>
      <c r="AG398" s="158"/>
      <c r="AH398" s="158"/>
      <c r="AI398" s="158"/>
      <c r="AJ398" s="158"/>
      <c r="AK398" s="158"/>
      <c r="AL398" s="158"/>
      <c r="AM398" s="158"/>
      <c r="AN398" s="158"/>
      <c r="AO398" s="158"/>
      <c r="AP398" s="158"/>
      <c r="AQ398" s="158"/>
      <c r="AR398" s="158"/>
      <c r="AS398" s="158"/>
      <c r="AT398" s="160" t="s">
        <v>150</v>
      </c>
      <c r="AU398" s="160" t="s">
        <v>81</v>
      </c>
      <c r="AV398" s="158" t="s">
        <v>145</v>
      </c>
      <c r="AW398" s="158" t="s">
        <v>33</v>
      </c>
      <c r="AX398" s="158" t="s">
        <v>79</v>
      </c>
      <c r="AY398" s="160" t="s">
        <v>138</v>
      </c>
      <c r="AZ398" s="158"/>
      <c r="BA398" s="158"/>
      <c r="BB398" s="158"/>
      <c r="BC398" s="158"/>
      <c r="BD398" s="158"/>
      <c r="BE398" s="158"/>
      <c r="BF398" s="158"/>
      <c r="BG398" s="158"/>
      <c r="BH398" s="158"/>
      <c r="BI398" s="158"/>
      <c r="BJ398" s="158"/>
      <c r="BK398" s="158"/>
      <c r="BL398" s="158"/>
      <c r="BM398" s="158"/>
    </row>
    <row r="399" spans="1:65" s="19" customFormat="1" ht="16.5" customHeight="1">
      <c r="B399" s="123"/>
      <c r="C399" s="174" t="s">
        <v>556</v>
      </c>
      <c r="D399" s="174" t="s">
        <v>205</v>
      </c>
      <c r="E399" s="175" t="s">
        <v>974</v>
      </c>
      <c r="F399" s="176" t="s">
        <v>975</v>
      </c>
      <c r="G399" s="177" t="s">
        <v>267</v>
      </c>
      <c r="H399" s="178">
        <v>10.15</v>
      </c>
      <c r="I399" s="179"/>
      <c r="J399" s="180">
        <f>ROUND(I399*H399,2)</f>
        <v>0</v>
      </c>
      <c r="K399" s="176"/>
      <c r="L399" s="181"/>
      <c r="M399" s="182"/>
      <c r="N399" s="183" t="s">
        <v>42</v>
      </c>
      <c r="P399" s="133">
        <f>O399*H399</f>
        <v>0</v>
      </c>
      <c r="Q399" s="133">
        <v>0</v>
      </c>
      <c r="R399" s="133">
        <f>Q399*H399</f>
        <v>0</v>
      </c>
      <c r="S399" s="133">
        <v>0</v>
      </c>
      <c r="T399" s="134">
        <f>S399*H399</f>
        <v>0</v>
      </c>
      <c r="AR399" s="135" t="s">
        <v>169</v>
      </c>
      <c r="AT399" s="135" t="s">
        <v>205</v>
      </c>
      <c r="AU399" s="135" t="s">
        <v>81</v>
      </c>
      <c r="AY399" s="7" t="s">
        <v>138</v>
      </c>
      <c r="BE399" s="136">
        <f>IF(N399="základní",J399,0)</f>
        <v>0</v>
      </c>
      <c r="BF399" s="136">
        <f>IF(N399="snížená",J399,0)</f>
        <v>0</v>
      </c>
      <c r="BG399" s="136">
        <f>IF(N399="zákl. přenesená",J399,0)</f>
        <v>0</v>
      </c>
      <c r="BH399" s="136">
        <f>IF(N399="sníž. přenesená",J399,0)</f>
        <v>0</v>
      </c>
      <c r="BI399" s="136">
        <f>IF(N399="nulová",J399,0)</f>
        <v>0</v>
      </c>
      <c r="BJ399" s="7" t="s">
        <v>79</v>
      </c>
      <c r="BK399" s="136">
        <f>ROUND(I399*H399,2)</f>
        <v>0</v>
      </c>
      <c r="BL399" s="7" t="s">
        <v>145</v>
      </c>
      <c r="BM399" s="135" t="s">
        <v>559</v>
      </c>
    </row>
    <row r="400" spans="1:65" s="150" customFormat="1">
      <c r="A400" s="19"/>
      <c r="B400" s="20"/>
      <c r="C400" s="19"/>
      <c r="D400" s="137" t="s">
        <v>146</v>
      </c>
      <c r="E400" s="19"/>
      <c r="F400" s="138" t="s">
        <v>975</v>
      </c>
      <c r="G400" s="19"/>
      <c r="H400" s="19"/>
      <c r="I400" s="139"/>
      <c r="J400" s="19"/>
      <c r="K400" s="19"/>
      <c r="L400" s="20"/>
      <c r="M400" s="140"/>
      <c r="N400" s="19"/>
      <c r="O400" s="19"/>
      <c r="P400" s="19"/>
      <c r="Q400" s="19"/>
      <c r="R400" s="19"/>
      <c r="S400" s="19"/>
      <c r="T400" s="41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7" t="s">
        <v>146</v>
      </c>
      <c r="AU400" s="7" t="s">
        <v>81</v>
      </c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</row>
    <row r="401" spans="1:65" s="158" customFormat="1">
      <c r="A401" s="150"/>
      <c r="B401" s="151"/>
      <c r="C401" s="150"/>
      <c r="D401" s="137" t="s">
        <v>150</v>
      </c>
      <c r="E401" s="152"/>
      <c r="F401" s="153" t="s">
        <v>976</v>
      </c>
      <c r="G401" s="150"/>
      <c r="H401" s="154">
        <v>10.15</v>
      </c>
      <c r="I401" s="155"/>
      <c r="J401" s="150"/>
      <c r="K401" s="150"/>
      <c r="L401" s="151"/>
      <c r="M401" s="156"/>
      <c r="N401" s="150"/>
      <c r="O401" s="150"/>
      <c r="P401" s="150"/>
      <c r="Q401" s="150"/>
      <c r="R401" s="150"/>
      <c r="S401" s="150"/>
      <c r="T401" s="157"/>
      <c r="U401" s="150"/>
      <c r="V401" s="150"/>
      <c r="W401" s="150"/>
      <c r="X401" s="150"/>
      <c r="Y401" s="150"/>
      <c r="Z401" s="150"/>
      <c r="AA401" s="150"/>
      <c r="AB401" s="150"/>
      <c r="AC401" s="150"/>
      <c r="AD401" s="150"/>
      <c r="AE401" s="150"/>
      <c r="AF401" s="150"/>
      <c r="AG401" s="150"/>
      <c r="AH401" s="150"/>
      <c r="AI401" s="150"/>
      <c r="AJ401" s="150"/>
      <c r="AK401" s="150"/>
      <c r="AL401" s="150"/>
      <c r="AM401" s="150"/>
      <c r="AN401" s="150"/>
      <c r="AO401" s="150"/>
      <c r="AP401" s="150"/>
      <c r="AQ401" s="150"/>
      <c r="AR401" s="150"/>
      <c r="AS401" s="150"/>
      <c r="AT401" s="152" t="s">
        <v>150</v>
      </c>
      <c r="AU401" s="152" t="s">
        <v>81</v>
      </c>
      <c r="AV401" s="150" t="s">
        <v>81</v>
      </c>
      <c r="AW401" s="150" t="s">
        <v>33</v>
      </c>
      <c r="AX401" s="150" t="s">
        <v>71</v>
      </c>
      <c r="AY401" s="152" t="s">
        <v>138</v>
      </c>
      <c r="AZ401" s="150"/>
      <c r="BA401" s="150"/>
      <c r="BB401" s="150"/>
      <c r="BC401" s="150"/>
      <c r="BD401" s="150"/>
      <c r="BE401" s="150"/>
      <c r="BF401" s="150"/>
      <c r="BG401" s="150"/>
      <c r="BH401" s="150"/>
      <c r="BI401" s="150"/>
      <c r="BJ401" s="150"/>
      <c r="BK401" s="150"/>
      <c r="BL401" s="150"/>
      <c r="BM401" s="150"/>
    </row>
    <row r="402" spans="1:65" s="19" customFormat="1">
      <c r="A402" s="158"/>
      <c r="B402" s="159"/>
      <c r="C402" s="158"/>
      <c r="D402" s="137" t="s">
        <v>150</v>
      </c>
      <c r="E402" s="160"/>
      <c r="F402" s="161" t="s">
        <v>154</v>
      </c>
      <c r="G402" s="158"/>
      <c r="H402" s="162">
        <v>10.15</v>
      </c>
      <c r="I402" s="163"/>
      <c r="J402" s="158"/>
      <c r="K402" s="158"/>
      <c r="L402" s="159"/>
      <c r="M402" s="164"/>
      <c r="N402" s="158"/>
      <c r="O402" s="158"/>
      <c r="P402" s="158"/>
      <c r="Q402" s="158"/>
      <c r="R402" s="158"/>
      <c r="S402" s="158"/>
      <c r="T402" s="165"/>
      <c r="U402" s="158"/>
      <c r="V402" s="158"/>
      <c r="W402" s="158"/>
      <c r="X402" s="158"/>
      <c r="Y402" s="158"/>
      <c r="Z402" s="158"/>
      <c r="AA402" s="158"/>
      <c r="AB402" s="158"/>
      <c r="AC402" s="158"/>
      <c r="AD402" s="158"/>
      <c r="AE402" s="158"/>
      <c r="AF402" s="158"/>
      <c r="AG402" s="158"/>
      <c r="AH402" s="158"/>
      <c r="AI402" s="158"/>
      <c r="AJ402" s="158"/>
      <c r="AK402" s="158"/>
      <c r="AL402" s="158"/>
      <c r="AM402" s="158"/>
      <c r="AN402" s="158"/>
      <c r="AO402" s="158"/>
      <c r="AP402" s="158"/>
      <c r="AQ402" s="158"/>
      <c r="AR402" s="158"/>
      <c r="AS402" s="158"/>
      <c r="AT402" s="160" t="s">
        <v>150</v>
      </c>
      <c r="AU402" s="160" t="s">
        <v>81</v>
      </c>
      <c r="AV402" s="158" t="s">
        <v>145</v>
      </c>
      <c r="AW402" s="158" t="s">
        <v>33</v>
      </c>
      <c r="AX402" s="158" t="s">
        <v>79</v>
      </c>
      <c r="AY402" s="160" t="s">
        <v>138</v>
      </c>
      <c r="AZ402" s="158"/>
      <c r="BA402" s="158"/>
      <c r="BB402" s="158"/>
      <c r="BC402" s="158"/>
      <c r="BD402" s="158"/>
      <c r="BE402" s="158"/>
      <c r="BF402" s="158"/>
      <c r="BG402" s="158"/>
      <c r="BH402" s="158"/>
      <c r="BI402" s="158"/>
      <c r="BJ402" s="158"/>
      <c r="BK402" s="158"/>
      <c r="BL402" s="158"/>
      <c r="BM402" s="158"/>
    </row>
    <row r="403" spans="1:65" s="19" customFormat="1" ht="16.5" customHeight="1">
      <c r="B403" s="123"/>
      <c r="C403" s="174" t="s">
        <v>273</v>
      </c>
      <c r="D403" s="174" t="s">
        <v>205</v>
      </c>
      <c r="E403" s="175" t="s">
        <v>977</v>
      </c>
      <c r="F403" s="176" t="s">
        <v>978</v>
      </c>
      <c r="G403" s="177" t="s">
        <v>267</v>
      </c>
      <c r="H403" s="178">
        <v>22.33</v>
      </c>
      <c r="I403" s="179"/>
      <c r="J403" s="180">
        <f>ROUND(I403*H403,2)</f>
        <v>0</v>
      </c>
      <c r="K403" s="176" t="s">
        <v>144</v>
      </c>
      <c r="L403" s="181"/>
      <c r="M403" s="182"/>
      <c r="N403" s="183" t="s">
        <v>42</v>
      </c>
      <c r="P403" s="133">
        <f>O403*H403</f>
        <v>0</v>
      </c>
      <c r="Q403" s="133">
        <v>2.7E-4</v>
      </c>
      <c r="R403" s="133">
        <f>Q403*H403</f>
        <v>6.0290999999999999E-3</v>
      </c>
      <c r="S403" s="133">
        <v>0</v>
      </c>
      <c r="T403" s="134">
        <f>S403*H403</f>
        <v>0</v>
      </c>
      <c r="AR403" s="135" t="s">
        <v>169</v>
      </c>
      <c r="AT403" s="135" t="s">
        <v>205</v>
      </c>
      <c r="AU403" s="135" t="s">
        <v>81</v>
      </c>
      <c r="AY403" s="7" t="s">
        <v>138</v>
      </c>
      <c r="BE403" s="136">
        <f>IF(N403="základní",J403,0)</f>
        <v>0</v>
      </c>
      <c r="BF403" s="136">
        <f>IF(N403="snížená",J403,0)</f>
        <v>0</v>
      </c>
      <c r="BG403" s="136">
        <f>IF(N403="zákl. přenesená",J403,0)</f>
        <v>0</v>
      </c>
      <c r="BH403" s="136">
        <f>IF(N403="sníž. přenesená",J403,0)</f>
        <v>0</v>
      </c>
      <c r="BI403" s="136">
        <f>IF(N403="nulová",J403,0)</f>
        <v>0</v>
      </c>
      <c r="BJ403" s="7" t="s">
        <v>79</v>
      </c>
      <c r="BK403" s="136">
        <f>ROUND(I403*H403,2)</f>
        <v>0</v>
      </c>
      <c r="BL403" s="7" t="s">
        <v>145</v>
      </c>
      <c r="BM403" s="135" t="s">
        <v>562</v>
      </c>
    </row>
    <row r="404" spans="1:65" s="150" customFormat="1">
      <c r="A404" s="19"/>
      <c r="B404" s="20"/>
      <c r="C404" s="19"/>
      <c r="D404" s="137" t="s">
        <v>146</v>
      </c>
      <c r="E404" s="19"/>
      <c r="F404" s="138" t="s">
        <v>978</v>
      </c>
      <c r="G404" s="19"/>
      <c r="H404" s="19"/>
      <c r="I404" s="139"/>
      <c r="J404" s="19"/>
      <c r="K404" s="19"/>
      <c r="L404" s="20"/>
      <c r="M404" s="140"/>
      <c r="N404" s="19"/>
      <c r="O404" s="19"/>
      <c r="P404" s="19"/>
      <c r="Q404" s="19"/>
      <c r="R404" s="19"/>
      <c r="S404" s="19"/>
      <c r="T404" s="41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7" t="s">
        <v>146</v>
      </c>
      <c r="AU404" s="7" t="s">
        <v>81</v>
      </c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</row>
    <row r="405" spans="1:65" s="158" customFormat="1">
      <c r="A405" s="150"/>
      <c r="B405" s="151"/>
      <c r="C405" s="150"/>
      <c r="D405" s="137" t="s">
        <v>150</v>
      </c>
      <c r="E405" s="152"/>
      <c r="F405" s="153" t="s">
        <v>979</v>
      </c>
      <c r="G405" s="150"/>
      <c r="H405" s="154">
        <v>22.33</v>
      </c>
      <c r="I405" s="155"/>
      <c r="J405" s="150"/>
      <c r="K405" s="150"/>
      <c r="L405" s="151"/>
      <c r="M405" s="156"/>
      <c r="N405" s="150"/>
      <c r="O405" s="150"/>
      <c r="P405" s="150"/>
      <c r="Q405" s="150"/>
      <c r="R405" s="150"/>
      <c r="S405" s="150"/>
      <c r="T405" s="157"/>
      <c r="U405" s="150"/>
      <c r="V405" s="150"/>
      <c r="W405" s="150"/>
      <c r="X405" s="150"/>
      <c r="Y405" s="150"/>
      <c r="Z405" s="150"/>
      <c r="AA405" s="150"/>
      <c r="AB405" s="150"/>
      <c r="AC405" s="150"/>
      <c r="AD405" s="150"/>
      <c r="AE405" s="150"/>
      <c r="AF405" s="150"/>
      <c r="AG405" s="150"/>
      <c r="AH405" s="150"/>
      <c r="AI405" s="150"/>
      <c r="AJ405" s="150"/>
      <c r="AK405" s="150"/>
      <c r="AL405" s="150"/>
      <c r="AM405" s="150"/>
      <c r="AN405" s="150"/>
      <c r="AO405" s="150"/>
      <c r="AP405" s="150"/>
      <c r="AQ405" s="150"/>
      <c r="AR405" s="150"/>
      <c r="AS405" s="150"/>
      <c r="AT405" s="152" t="s">
        <v>150</v>
      </c>
      <c r="AU405" s="152" t="s">
        <v>81</v>
      </c>
      <c r="AV405" s="150" t="s">
        <v>81</v>
      </c>
      <c r="AW405" s="150" t="s">
        <v>33</v>
      </c>
      <c r="AX405" s="150" t="s">
        <v>71</v>
      </c>
      <c r="AY405" s="152" t="s">
        <v>138</v>
      </c>
      <c r="AZ405" s="150"/>
      <c r="BA405" s="150"/>
      <c r="BB405" s="150"/>
      <c r="BC405" s="150"/>
      <c r="BD405" s="150"/>
      <c r="BE405" s="150"/>
      <c r="BF405" s="150"/>
      <c r="BG405" s="150"/>
      <c r="BH405" s="150"/>
      <c r="BI405" s="150"/>
      <c r="BJ405" s="150"/>
      <c r="BK405" s="150"/>
      <c r="BL405" s="150"/>
      <c r="BM405" s="150"/>
    </row>
    <row r="406" spans="1:65" s="19" customFormat="1">
      <c r="A406" s="158"/>
      <c r="B406" s="159"/>
      <c r="C406" s="158"/>
      <c r="D406" s="137" t="s">
        <v>150</v>
      </c>
      <c r="E406" s="160"/>
      <c r="F406" s="161" t="s">
        <v>154</v>
      </c>
      <c r="G406" s="158"/>
      <c r="H406" s="162">
        <v>22.33</v>
      </c>
      <c r="I406" s="163"/>
      <c r="J406" s="158"/>
      <c r="K406" s="158"/>
      <c r="L406" s="159"/>
      <c r="M406" s="164"/>
      <c r="N406" s="158"/>
      <c r="O406" s="158"/>
      <c r="P406" s="158"/>
      <c r="Q406" s="158"/>
      <c r="R406" s="158"/>
      <c r="S406" s="158"/>
      <c r="T406" s="165"/>
      <c r="U406" s="158"/>
      <c r="V406" s="158"/>
      <c r="W406" s="158"/>
      <c r="X406" s="158"/>
      <c r="Y406" s="158"/>
      <c r="Z406" s="158"/>
      <c r="AA406" s="158"/>
      <c r="AB406" s="158"/>
      <c r="AC406" s="158"/>
      <c r="AD406" s="158"/>
      <c r="AE406" s="158"/>
      <c r="AF406" s="158"/>
      <c r="AG406" s="158"/>
      <c r="AH406" s="158"/>
      <c r="AI406" s="158"/>
      <c r="AJ406" s="158"/>
      <c r="AK406" s="158"/>
      <c r="AL406" s="158"/>
      <c r="AM406" s="158"/>
      <c r="AN406" s="158"/>
      <c r="AO406" s="158"/>
      <c r="AP406" s="158"/>
      <c r="AQ406" s="158"/>
      <c r="AR406" s="158"/>
      <c r="AS406" s="158"/>
      <c r="AT406" s="160" t="s">
        <v>150</v>
      </c>
      <c r="AU406" s="160" t="s">
        <v>81</v>
      </c>
      <c r="AV406" s="158" t="s">
        <v>145</v>
      </c>
      <c r="AW406" s="158" t="s">
        <v>33</v>
      </c>
      <c r="AX406" s="158" t="s">
        <v>79</v>
      </c>
      <c r="AY406" s="160" t="s">
        <v>138</v>
      </c>
      <c r="AZ406" s="158"/>
      <c r="BA406" s="158"/>
      <c r="BB406" s="158"/>
      <c r="BC406" s="158"/>
      <c r="BD406" s="158"/>
      <c r="BE406" s="158"/>
      <c r="BF406" s="158"/>
      <c r="BG406" s="158"/>
      <c r="BH406" s="158"/>
      <c r="BI406" s="158"/>
      <c r="BJ406" s="158"/>
      <c r="BK406" s="158"/>
      <c r="BL406" s="158"/>
      <c r="BM406" s="158"/>
    </row>
    <row r="407" spans="1:65" s="19" customFormat="1" ht="16.5" customHeight="1">
      <c r="B407" s="123"/>
      <c r="C407" s="124" t="s">
        <v>563</v>
      </c>
      <c r="D407" s="124" t="s">
        <v>140</v>
      </c>
      <c r="E407" s="125" t="s">
        <v>980</v>
      </c>
      <c r="F407" s="126" t="s">
        <v>981</v>
      </c>
      <c r="G407" s="127" t="s">
        <v>267</v>
      </c>
      <c r="H407" s="128">
        <v>6</v>
      </c>
      <c r="I407" s="129"/>
      <c r="J407" s="130">
        <f>ROUND(I407*H407,2)</f>
        <v>0</v>
      </c>
      <c r="K407" s="126" t="s">
        <v>144</v>
      </c>
      <c r="L407" s="20"/>
      <c r="M407" s="131"/>
      <c r="N407" s="132" t="s">
        <v>42</v>
      </c>
      <c r="P407" s="133">
        <f>O407*H407</f>
        <v>0</v>
      </c>
      <c r="Q407" s="133">
        <v>0</v>
      </c>
      <c r="R407" s="133">
        <f>Q407*H407</f>
        <v>0</v>
      </c>
      <c r="S407" s="133">
        <v>6.9999999999999999E-4</v>
      </c>
      <c r="T407" s="134">
        <f>S407*H407</f>
        <v>4.1999999999999997E-3</v>
      </c>
      <c r="AR407" s="135" t="s">
        <v>145</v>
      </c>
      <c r="AT407" s="135" t="s">
        <v>140</v>
      </c>
      <c r="AU407" s="135" t="s">
        <v>81</v>
      </c>
      <c r="AY407" s="7" t="s">
        <v>138</v>
      </c>
      <c r="BE407" s="136">
        <f>IF(N407="základní",J407,0)</f>
        <v>0</v>
      </c>
      <c r="BF407" s="136">
        <f>IF(N407="snížená",J407,0)</f>
        <v>0</v>
      </c>
      <c r="BG407" s="136">
        <f>IF(N407="zákl. přenesená",J407,0)</f>
        <v>0</v>
      </c>
      <c r="BH407" s="136">
        <f>IF(N407="sníž. přenesená",J407,0)</f>
        <v>0</v>
      </c>
      <c r="BI407" s="136">
        <f>IF(N407="nulová",J407,0)</f>
        <v>0</v>
      </c>
      <c r="BJ407" s="7" t="s">
        <v>79</v>
      </c>
      <c r="BK407" s="136">
        <f>ROUND(I407*H407,2)</f>
        <v>0</v>
      </c>
      <c r="BL407" s="7" t="s">
        <v>145</v>
      </c>
      <c r="BM407" s="135" t="s">
        <v>566</v>
      </c>
    </row>
    <row r="408" spans="1:65" s="19" customFormat="1">
      <c r="B408" s="20"/>
      <c r="D408" s="137" t="s">
        <v>146</v>
      </c>
      <c r="F408" s="138" t="s">
        <v>982</v>
      </c>
      <c r="I408" s="139"/>
      <c r="L408" s="20"/>
      <c r="M408" s="140"/>
      <c r="T408" s="41"/>
      <c r="AT408" s="7" t="s">
        <v>146</v>
      </c>
      <c r="AU408" s="7" t="s">
        <v>81</v>
      </c>
    </row>
    <row r="409" spans="1:65" s="143" customFormat="1">
      <c r="A409" s="19"/>
      <c r="B409" s="20"/>
      <c r="C409" s="19"/>
      <c r="D409" s="141" t="s">
        <v>148</v>
      </c>
      <c r="E409" s="19"/>
      <c r="F409" s="142" t="s">
        <v>983</v>
      </c>
      <c r="G409" s="19"/>
      <c r="H409" s="19"/>
      <c r="I409" s="139"/>
      <c r="J409" s="19"/>
      <c r="K409" s="19"/>
      <c r="L409" s="20"/>
      <c r="M409" s="140"/>
      <c r="N409" s="19"/>
      <c r="O409" s="19"/>
      <c r="P409" s="19"/>
      <c r="Q409" s="19"/>
      <c r="R409" s="19"/>
      <c r="S409" s="19"/>
      <c r="T409" s="41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7" t="s">
        <v>148</v>
      </c>
      <c r="AU409" s="7" t="s">
        <v>81</v>
      </c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</row>
    <row r="410" spans="1:65" s="143" customFormat="1">
      <c r="B410" s="144"/>
      <c r="D410" s="137" t="s">
        <v>150</v>
      </c>
      <c r="E410" s="145"/>
      <c r="F410" s="146" t="s">
        <v>795</v>
      </c>
      <c r="H410" s="145"/>
      <c r="I410" s="147"/>
      <c r="L410" s="144"/>
      <c r="M410" s="148"/>
      <c r="T410" s="149"/>
      <c r="AT410" s="145" t="s">
        <v>150</v>
      </c>
      <c r="AU410" s="145" t="s">
        <v>81</v>
      </c>
      <c r="AV410" s="143" t="s">
        <v>79</v>
      </c>
      <c r="AW410" s="143" t="s">
        <v>33</v>
      </c>
      <c r="AX410" s="143" t="s">
        <v>71</v>
      </c>
      <c r="AY410" s="145" t="s">
        <v>138</v>
      </c>
    </row>
    <row r="411" spans="1:65" s="150" customFormat="1">
      <c r="A411" s="143"/>
      <c r="B411" s="144"/>
      <c r="C411" s="143"/>
      <c r="D411" s="137" t="s">
        <v>150</v>
      </c>
      <c r="E411" s="145"/>
      <c r="F411" s="146" t="s">
        <v>984</v>
      </c>
      <c r="G411" s="143"/>
      <c r="H411" s="145"/>
      <c r="I411" s="147"/>
      <c r="J411" s="143"/>
      <c r="K411" s="143"/>
      <c r="L411" s="144"/>
      <c r="M411" s="148"/>
      <c r="N411" s="143"/>
      <c r="O411" s="143"/>
      <c r="P411" s="143"/>
      <c r="Q411" s="143"/>
      <c r="R411" s="143"/>
      <c r="S411" s="143"/>
      <c r="T411" s="149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5" t="s">
        <v>150</v>
      </c>
      <c r="AU411" s="145" t="s">
        <v>81</v>
      </c>
      <c r="AV411" s="143" t="s">
        <v>79</v>
      </c>
      <c r="AW411" s="143" t="s">
        <v>33</v>
      </c>
      <c r="AX411" s="143" t="s">
        <v>71</v>
      </c>
      <c r="AY411" s="145" t="s">
        <v>138</v>
      </c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</row>
    <row r="412" spans="1:65" s="158" customFormat="1">
      <c r="A412" s="150"/>
      <c r="B412" s="151"/>
      <c r="C412" s="150"/>
      <c r="D412" s="137" t="s">
        <v>150</v>
      </c>
      <c r="E412" s="152"/>
      <c r="F412" s="153" t="s">
        <v>985</v>
      </c>
      <c r="G412" s="150"/>
      <c r="H412" s="154">
        <v>6</v>
      </c>
      <c r="I412" s="155"/>
      <c r="J412" s="150"/>
      <c r="K412" s="150"/>
      <c r="L412" s="151"/>
      <c r="M412" s="156"/>
      <c r="N412" s="150"/>
      <c r="O412" s="150"/>
      <c r="P412" s="150"/>
      <c r="Q412" s="150"/>
      <c r="R412" s="150"/>
      <c r="S412" s="150"/>
      <c r="T412" s="157"/>
      <c r="U412" s="150"/>
      <c r="V412" s="150"/>
      <c r="W412" s="150"/>
      <c r="X412" s="150"/>
      <c r="Y412" s="150"/>
      <c r="Z412" s="150"/>
      <c r="AA412" s="150"/>
      <c r="AB412" s="150"/>
      <c r="AC412" s="150"/>
      <c r="AD412" s="150"/>
      <c r="AE412" s="150"/>
      <c r="AF412" s="150"/>
      <c r="AG412" s="150"/>
      <c r="AH412" s="150"/>
      <c r="AI412" s="150"/>
      <c r="AJ412" s="150"/>
      <c r="AK412" s="150"/>
      <c r="AL412" s="150"/>
      <c r="AM412" s="150"/>
      <c r="AN412" s="150"/>
      <c r="AO412" s="150"/>
      <c r="AP412" s="150"/>
      <c r="AQ412" s="150"/>
      <c r="AR412" s="150"/>
      <c r="AS412" s="150"/>
      <c r="AT412" s="152" t="s">
        <v>150</v>
      </c>
      <c r="AU412" s="152" t="s">
        <v>81</v>
      </c>
      <c r="AV412" s="150" t="s">
        <v>81</v>
      </c>
      <c r="AW412" s="150" t="s">
        <v>33</v>
      </c>
      <c r="AX412" s="150" t="s">
        <v>71</v>
      </c>
      <c r="AY412" s="152" t="s">
        <v>138</v>
      </c>
      <c r="AZ412" s="150"/>
      <c r="BA412" s="150"/>
      <c r="BB412" s="150"/>
      <c r="BC412" s="150"/>
      <c r="BD412" s="150"/>
      <c r="BE412" s="150"/>
      <c r="BF412" s="150"/>
      <c r="BG412" s="150"/>
      <c r="BH412" s="150"/>
      <c r="BI412" s="150"/>
      <c r="BJ412" s="150"/>
      <c r="BK412" s="150"/>
      <c r="BL412" s="150"/>
      <c r="BM412" s="150"/>
    </row>
    <row r="413" spans="1:65" s="19" customFormat="1">
      <c r="A413" s="158"/>
      <c r="B413" s="159"/>
      <c r="C413" s="158"/>
      <c r="D413" s="137" t="s">
        <v>150</v>
      </c>
      <c r="E413" s="160"/>
      <c r="F413" s="161" t="s">
        <v>154</v>
      </c>
      <c r="G413" s="158"/>
      <c r="H413" s="162">
        <v>6</v>
      </c>
      <c r="I413" s="163"/>
      <c r="J413" s="158"/>
      <c r="K413" s="158"/>
      <c r="L413" s="159"/>
      <c r="M413" s="164"/>
      <c r="N413" s="158"/>
      <c r="O413" s="158"/>
      <c r="P413" s="158"/>
      <c r="Q413" s="158"/>
      <c r="R413" s="158"/>
      <c r="S413" s="158"/>
      <c r="T413" s="165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58"/>
      <c r="AG413" s="158"/>
      <c r="AH413" s="158"/>
      <c r="AI413" s="158"/>
      <c r="AJ413" s="158"/>
      <c r="AK413" s="158"/>
      <c r="AL413" s="158"/>
      <c r="AM413" s="158"/>
      <c r="AN413" s="158"/>
      <c r="AO413" s="158"/>
      <c r="AP413" s="158"/>
      <c r="AQ413" s="158"/>
      <c r="AR413" s="158"/>
      <c r="AS413" s="158"/>
      <c r="AT413" s="160" t="s">
        <v>150</v>
      </c>
      <c r="AU413" s="160" t="s">
        <v>81</v>
      </c>
      <c r="AV413" s="158" t="s">
        <v>145</v>
      </c>
      <c r="AW413" s="158" t="s">
        <v>33</v>
      </c>
      <c r="AX413" s="158" t="s">
        <v>79</v>
      </c>
      <c r="AY413" s="160" t="s">
        <v>138</v>
      </c>
      <c r="AZ413" s="158"/>
      <c r="BA413" s="158"/>
      <c r="BB413" s="158"/>
      <c r="BC413" s="158"/>
      <c r="BD413" s="158"/>
      <c r="BE413" s="158"/>
      <c r="BF413" s="158"/>
      <c r="BG413" s="158"/>
      <c r="BH413" s="158"/>
      <c r="BI413" s="158"/>
      <c r="BJ413" s="158"/>
      <c r="BK413" s="158"/>
      <c r="BL413" s="158"/>
      <c r="BM413" s="158"/>
    </row>
    <row r="414" spans="1:65" s="19" customFormat="1" ht="24.15" customHeight="1">
      <c r="B414" s="123"/>
      <c r="C414" s="124" t="s">
        <v>276</v>
      </c>
      <c r="D414" s="124" t="s">
        <v>140</v>
      </c>
      <c r="E414" s="125" t="s">
        <v>986</v>
      </c>
      <c r="F414" s="126" t="s">
        <v>987</v>
      </c>
      <c r="G414" s="127" t="s">
        <v>267</v>
      </c>
      <c r="H414" s="128">
        <v>13</v>
      </c>
      <c r="I414" s="129"/>
      <c r="J414" s="130">
        <f>ROUND(I414*H414,2)</f>
        <v>0</v>
      </c>
      <c r="K414" s="126"/>
      <c r="L414" s="20"/>
      <c r="M414" s="131"/>
      <c r="N414" s="132" t="s">
        <v>42</v>
      </c>
      <c r="P414" s="133">
        <f>O414*H414</f>
        <v>0</v>
      </c>
      <c r="Q414" s="133">
        <v>0</v>
      </c>
      <c r="R414" s="133">
        <f>Q414*H414</f>
        <v>0</v>
      </c>
      <c r="S414" s="133">
        <v>0</v>
      </c>
      <c r="T414" s="134">
        <f>S414*H414</f>
        <v>0</v>
      </c>
      <c r="AR414" s="135" t="s">
        <v>145</v>
      </c>
      <c r="AT414" s="135" t="s">
        <v>140</v>
      </c>
      <c r="AU414" s="135" t="s">
        <v>81</v>
      </c>
      <c r="AY414" s="7" t="s">
        <v>138</v>
      </c>
      <c r="BE414" s="136">
        <f>IF(N414="základní",J414,0)</f>
        <v>0</v>
      </c>
      <c r="BF414" s="136">
        <f>IF(N414="snížená",J414,0)</f>
        <v>0</v>
      </c>
      <c r="BG414" s="136">
        <f>IF(N414="zákl. přenesená",J414,0)</f>
        <v>0</v>
      </c>
      <c r="BH414" s="136">
        <f>IF(N414="sníž. přenesená",J414,0)</f>
        <v>0</v>
      </c>
      <c r="BI414" s="136">
        <f>IF(N414="nulová",J414,0)</f>
        <v>0</v>
      </c>
      <c r="BJ414" s="7" t="s">
        <v>79</v>
      </c>
      <c r="BK414" s="136">
        <f>ROUND(I414*H414,2)</f>
        <v>0</v>
      </c>
      <c r="BL414" s="7" t="s">
        <v>145</v>
      </c>
      <c r="BM414" s="135" t="s">
        <v>569</v>
      </c>
    </row>
    <row r="415" spans="1:65" s="143" customFormat="1" ht="19.2">
      <c r="A415" s="19"/>
      <c r="B415" s="20"/>
      <c r="C415" s="19"/>
      <c r="D415" s="137" t="s">
        <v>146</v>
      </c>
      <c r="E415" s="19"/>
      <c r="F415" s="138" t="s">
        <v>987</v>
      </c>
      <c r="G415" s="19"/>
      <c r="H415" s="19"/>
      <c r="I415" s="139"/>
      <c r="J415" s="19"/>
      <c r="K415" s="19"/>
      <c r="L415" s="20"/>
      <c r="M415" s="140"/>
      <c r="N415" s="19"/>
      <c r="O415" s="19"/>
      <c r="P415" s="19"/>
      <c r="Q415" s="19"/>
      <c r="R415" s="19"/>
      <c r="S415" s="19"/>
      <c r="T415" s="41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7" t="s">
        <v>146</v>
      </c>
      <c r="AU415" s="7" t="s">
        <v>81</v>
      </c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</row>
    <row r="416" spans="1:65" s="143" customFormat="1">
      <c r="B416" s="144"/>
      <c r="D416" s="137" t="s">
        <v>150</v>
      </c>
      <c r="E416" s="145"/>
      <c r="F416" s="146" t="s">
        <v>795</v>
      </c>
      <c r="H416" s="145"/>
      <c r="I416" s="147"/>
      <c r="L416" s="144"/>
      <c r="M416" s="148"/>
      <c r="T416" s="149"/>
      <c r="AT416" s="145" t="s">
        <v>150</v>
      </c>
      <c r="AU416" s="145" t="s">
        <v>81</v>
      </c>
      <c r="AV416" s="143" t="s">
        <v>79</v>
      </c>
      <c r="AW416" s="143" t="s">
        <v>33</v>
      </c>
      <c r="AX416" s="143" t="s">
        <v>71</v>
      </c>
      <c r="AY416" s="145" t="s">
        <v>138</v>
      </c>
    </row>
    <row r="417" spans="1:65" s="150" customFormat="1">
      <c r="A417" s="143"/>
      <c r="B417" s="144"/>
      <c r="C417" s="143"/>
      <c r="D417" s="137" t="s">
        <v>150</v>
      </c>
      <c r="E417" s="145"/>
      <c r="F417" s="146" t="s">
        <v>814</v>
      </c>
      <c r="G417" s="143"/>
      <c r="H417" s="145"/>
      <c r="I417" s="147"/>
      <c r="J417" s="143"/>
      <c r="K417" s="143"/>
      <c r="L417" s="144"/>
      <c r="M417" s="148"/>
      <c r="N417" s="143"/>
      <c r="O417" s="143"/>
      <c r="P417" s="143"/>
      <c r="Q417" s="143"/>
      <c r="R417" s="143"/>
      <c r="S417" s="143"/>
      <c r="T417" s="149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5" t="s">
        <v>150</v>
      </c>
      <c r="AU417" s="145" t="s">
        <v>81</v>
      </c>
      <c r="AV417" s="143" t="s">
        <v>79</v>
      </c>
      <c r="AW417" s="143" t="s">
        <v>33</v>
      </c>
      <c r="AX417" s="143" t="s">
        <v>71</v>
      </c>
      <c r="AY417" s="145" t="s">
        <v>138</v>
      </c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</row>
    <row r="418" spans="1:65" s="158" customFormat="1">
      <c r="A418" s="150"/>
      <c r="B418" s="151"/>
      <c r="C418" s="150"/>
      <c r="D418" s="137" t="s">
        <v>150</v>
      </c>
      <c r="E418" s="152"/>
      <c r="F418" s="153" t="s">
        <v>988</v>
      </c>
      <c r="G418" s="150"/>
      <c r="H418" s="154">
        <v>13</v>
      </c>
      <c r="I418" s="155"/>
      <c r="J418" s="150"/>
      <c r="K418" s="150"/>
      <c r="L418" s="151"/>
      <c r="M418" s="156"/>
      <c r="N418" s="150"/>
      <c r="O418" s="150"/>
      <c r="P418" s="150"/>
      <c r="Q418" s="150"/>
      <c r="R418" s="150"/>
      <c r="S418" s="150"/>
      <c r="T418" s="157"/>
      <c r="U418" s="150"/>
      <c r="V418" s="150"/>
      <c r="W418" s="150"/>
      <c r="X418" s="150"/>
      <c r="Y418" s="150"/>
      <c r="Z418" s="150"/>
      <c r="AA418" s="150"/>
      <c r="AB418" s="150"/>
      <c r="AC418" s="150"/>
      <c r="AD418" s="150"/>
      <c r="AE418" s="150"/>
      <c r="AF418" s="150"/>
      <c r="AG418" s="150"/>
      <c r="AH418" s="150"/>
      <c r="AI418" s="150"/>
      <c r="AJ418" s="150"/>
      <c r="AK418" s="150"/>
      <c r="AL418" s="150"/>
      <c r="AM418" s="150"/>
      <c r="AN418" s="150"/>
      <c r="AO418" s="150"/>
      <c r="AP418" s="150"/>
      <c r="AQ418" s="150"/>
      <c r="AR418" s="150"/>
      <c r="AS418" s="150"/>
      <c r="AT418" s="152" t="s">
        <v>150</v>
      </c>
      <c r="AU418" s="152" t="s">
        <v>81</v>
      </c>
      <c r="AV418" s="150" t="s">
        <v>81</v>
      </c>
      <c r="AW418" s="150" t="s">
        <v>33</v>
      </c>
      <c r="AX418" s="150" t="s">
        <v>71</v>
      </c>
      <c r="AY418" s="152" t="s">
        <v>138</v>
      </c>
      <c r="AZ418" s="150"/>
      <c r="BA418" s="150"/>
      <c r="BB418" s="150"/>
      <c r="BC418" s="150"/>
      <c r="BD418" s="150"/>
      <c r="BE418" s="150"/>
      <c r="BF418" s="150"/>
      <c r="BG418" s="150"/>
      <c r="BH418" s="150"/>
      <c r="BI418" s="150"/>
      <c r="BJ418" s="150"/>
      <c r="BK418" s="150"/>
      <c r="BL418" s="150"/>
      <c r="BM418" s="150"/>
    </row>
    <row r="419" spans="1:65" s="19" customFormat="1">
      <c r="A419" s="158"/>
      <c r="B419" s="159"/>
      <c r="C419" s="158"/>
      <c r="D419" s="137" t="s">
        <v>150</v>
      </c>
      <c r="E419" s="160"/>
      <c r="F419" s="161" t="s">
        <v>154</v>
      </c>
      <c r="G419" s="158"/>
      <c r="H419" s="162">
        <v>13</v>
      </c>
      <c r="I419" s="163"/>
      <c r="J419" s="158"/>
      <c r="K419" s="158"/>
      <c r="L419" s="159"/>
      <c r="M419" s="164"/>
      <c r="N419" s="158"/>
      <c r="O419" s="158"/>
      <c r="P419" s="158"/>
      <c r="Q419" s="158"/>
      <c r="R419" s="158"/>
      <c r="S419" s="158"/>
      <c r="T419" s="165"/>
      <c r="U419" s="158"/>
      <c r="V419" s="158"/>
      <c r="W419" s="158"/>
      <c r="X419" s="158"/>
      <c r="Y419" s="158"/>
      <c r="Z419" s="158"/>
      <c r="AA419" s="158"/>
      <c r="AB419" s="158"/>
      <c r="AC419" s="158"/>
      <c r="AD419" s="158"/>
      <c r="AE419" s="158"/>
      <c r="AF419" s="158"/>
      <c r="AG419" s="158"/>
      <c r="AH419" s="158"/>
      <c r="AI419" s="158"/>
      <c r="AJ419" s="158"/>
      <c r="AK419" s="158"/>
      <c r="AL419" s="158"/>
      <c r="AM419" s="158"/>
      <c r="AN419" s="158"/>
      <c r="AO419" s="158"/>
      <c r="AP419" s="158"/>
      <c r="AQ419" s="158"/>
      <c r="AR419" s="158"/>
      <c r="AS419" s="158"/>
      <c r="AT419" s="160" t="s">
        <v>150</v>
      </c>
      <c r="AU419" s="160" t="s">
        <v>81</v>
      </c>
      <c r="AV419" s="158" t="s">
        <v>145</v>
      </c>
      <c r="AW419" s="158" t="s">
        <v>33</v>
      </c>
      <c r="AX419" s="158" t="s">
        <v>79</v>
      </c>
      <c r="AY419" s="160" t="s">
        <v>138</v>
      </c>
      <c r="AZ419" s="158"/>
      <c r="BA419" s="158"/>
      <c r="BB419" s="158"/>
      <c r="BC419" s="158"/>
      <c r="BD419" s="158"/>
      <c r="BE419" s="158"/>
      <c r="BF419" s="158"/>
      <c r="BG419" s="158"/>
      <c r="BH419" s="158"/>
      <c r="BI419" s="158"/>
      <c r="BJ419" s="158"/>
      <c r="BK419" s="158"/>
      <c r="BL419" s="158"/>
      <c r="BM419" s="158"/>
    </row>
    <row r="420" spans="1:65" s="19" customFormat="1" ht="24.15" customHeight="1">
      <c r="B420" s="123"/>
      <c r="C420" s="124" t="s">
        <v>570</v>
      </c>
      <c r="D420" s="124" t="s">
        <v>140</v>
      </c>
      <c r="E420" s="125" t="s">
        <v>989</v>
      </c>
      <c r="F420" s="126" t="s">
        <v>990</v>
      </c>
      <c r="G420" s="127" t="s">
        <v>267</v>
      </c>
      <c r="H420" s="128">
        <v>29</v>
      </c>
      <c r="I420" s="129"/>
      <c r="J420" s="130">
        <f>ROUND(I420*H420,2)</f>
        <v>0</v>
      </c>
      <c r="K420" s="126"/>
      <c r="L420" s="20"/>
      <c r="M420" s="131"/>
      <c r="N420" s="132" t="s">
        <v>42</v>
      </c>
      <c r="P420" s="133">
        <f>O420*H420</f>
        <v>0</v>
      </c>
      <c r="Q420" s="133">
        <v>0</v>
      </c>
      <c r="R420" s="133">
        <f>Q420*H420</f>
        <v>0</v>
      </c>
      <c r="S420" s="133">
        <v>0</v>
      </c>
      <c r="T420" s="134">
        <f>S420*H420</f>
        <v>0</v>
      </c>
      <c r="AR420" s="135" t="s">
        <v>145</v>
      </c>
      <c r="AT420" s="135" t="s">
        <v>140</v>
      </c>
      <c r="AU420" s="135" t="s">
        <v>81</v>
      </c>
      <c r="AY420" s="7" t="s">
        <v>138</v>
      </c>
      <c r="BE420" s="136">
        <f>IF(N420="základní",J420,0)</f>
        <v>0</v>
      </c>
      <c r="BF420" s="136">
        <f>IF(N420="snížená",J420,0)</f>
        <v>0</v>
      </c>
      <c r="BG420" s="136">
        <f>IF(N420="zákl. přenesená",J420,0)</f>
        <v>0</v>
      </c>
      <c r="BH420" s="136">
        <f>IF(N420="sníž. přenesená",J420,0)</f>
        <v>0</v>
      </c>
      <c r="BI420" s="136">
        <f>IF(N420="nulová",J420,0)</f>
        <v>0</v>
      </c>
      <c r="BJ420" s="7" t="s">
        <v>79</v>
      </c>
      <c r="BK420" s="136">
        <f>ROUND(I420*H420,2)</f>
        <v>0</v>
      </c>
      <c r="BL420" s="7" t="s">
        <v>145</v>
      </c>
      <c r="BM420" s="135" t="s">
        <v>573</v>
      </c>
    </row>
    <row r="421" spans="1:65" s="143" customFormat="1" ht="19.2">
      <c r="A421" s="19"/>
      <c r="B421" s="20"/>
      <c r="C421" s="19"/>
      <c r="D421" s="137" t="s">
        <v>146</v>
      </c>
      <c r="E421" s="19"/>
      <c r="F421" s="138" t="s">
        <v>990</v>
      </c>
      <c r="G421" s="19"/>
      <c r="H421" s="19"/>
      <c r="I421" s="139"/>
      <c r="J421" s="19"/>
      <c r="K421" s="19"/>
      <c r="L421" s="20"/>
      <c r="M421" s="140"/>
      <c r="N421" s="19"/>
      <c r="O421" s="19"/>
      <c r="P421" s="19"/>
      <c r="Q421" s="19"/>
      <c r="R421" s="19"/>
      <c r="S421" s="19"/>
      <c r="T421" s="41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7" t="s">
        <v>146</v>
      </c>
      <c r="AU421" s="7" t="s">
        <v>81</v>
      </c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</row>
    <row r="422" spans="1:65" s="143" customFormat="1">
      <c r="B422" s="144"/>
      <c r="D422" s="137" t="s">
        <v>150</v>
      </c>
      <c r="E422" s="145"/>
      <c r="F422" s="146" t="s">
        <v>795</v>
      </c>
      <c r="H422" s="145"/>
      <c r="I422" s="147"/>
      <c r="L422" s="144"/>
      <c r="M422" s="148"/>
      <c r="T422" s="149"/>
      <c r="AT422" s="145" t="s">
        <v>150</v>
      </c>
      <c r="AU422" s="145" t="s">
        <v>81</v>
      </c>
      <c r="AV422" s="143" t="s">
        <v>79</v>
      </c>
      <c r="AW422" s="143" t="s">
        <v>33</v>
      </c>
      <c r="AX422" s="143" t="s">
        <v>71</v>
      </c>
      <c r="AY422" s="145" t="s">
        <v>138</v>
      </c>
    </row>
    <row r="423" spans="1:65" s="150" customFormat="1">
      <c r="A423" s="143"/>
      <c r="B423" s="144"/>
      <c r="C423" s="143"/>
      <c r="D423" s="137" t="s">
        <v>150</v>
      </c>
      <c r="E423" s="145"/>
      <c r="F423" s="146" t="s">
        <v>816</v>
      </c>
      <c r="G423" s="143"/>
      <c r="H423" s="145"/>
      <c r="I423" s="147"/>
      <c r="J423" s="143"/>
      <c r="K423" s="143"/>
      <c r="L423" s="144"/>
      <c r="M423" s="148"/>
      <c r="N423" s="143"/>
      <c r="O423" s="143"/>
      <c r="P423" s="143"/>
      <c r="Q423" s="143"/>
      <c r="R423" s="143"/>
      <c r="S423" s="143"/>
      <c r="T423" s="149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5" t="s">
        <v>150</v>
      </c>
      <c r="AU423" s="145" t="s">
        <v>81</v>
      </c>
      <c r="AV423" s="143" t="s">
        <v>79</v>
      </c>
      <c r="AW423" s="143" t="s">
        <v>33</v>
      </c>
      <c r="AX423" s="143" t="s">
        <v>71</v>
      </c>
      <c r="AY423" s="145" t="s">
        <v>138</v>
      </c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</row>
    <row r="424" spans="1:65" s="150" customFormat="1">
      <c r="B424" s="151"/>
      <c r="D424" s="137" t="s">
        <v>150</v>
      </c>
      <c r="E424" s="152"/>
      <c r="F424" s="153" t="s">
        <v>991</v>
      </c>
      <c r="H424" s="154">
        <v>20</v>
      </c>
      <c r="I424" s="155"/>
      <c r="L424" s="151"/>
      <c r="M424" s="156"/>
      <c r="T424" s="157"/>
      <c r="AT424" s="152" t="s">
        <v>150</v>
      </c>
      <c r="AU424" s="152" t="s">
        <v>81</v>
      </c>
      <c r="AV424" s="150" t="s">
        <v>81</v>
      </c>
      <c r="AW424" s="150" t="s">
        <v>33</v>
      </c>
      <c r="AX424" s="150" t="s">
        <v>71</v>
      </c>
      <c r="AY424" s="152" t="s">
        <v>138</v>
      </c>
    </row>
    <row r="425" spans="1:65" s="158" customFormat="1">
      <c r="A425" s="150"/>
      <c r="B425" s="151"/>
      <c r="C425" s="150"/>
      <c r="D425" s="137" t="s">
        <v>150</v>
      </c>
      <c r="E425" s="152"/>
      <c r="F425" s="153" t="s">
        <v>992</v>
      </c>
      <c r="G425" s="150"/>
      <c r="H425" s="154">
        <v>9</v>
      </c>
      <c r="I425" s="155"/>
      <c r="J425" s="150"/>
      <c r="K425" s="150"/>
      <c r="L425" s="151"/>
      <c r="M425" s="156"/>
      <c r="N425" s="150"/>
      <c r="O425" s="150"/>
      <c r="P425" s="150"/>
      <c r="Q425" s="150"/>
      <c r="R425" s="150"/>
      <c r="S425" s="150"/>
      <c r="T425" s="157"/>
      <c r="U425" s="150"/>
      <c r="V425" s="150"/>
      <c r="W425" s="150"/>
      <c r="X425" s="150"/>
      <c r="Y425" s="150"/>
      <c r="Z425" s="150"/>
      <c r="AA425" s="150"/>
      <c r="AB425" s="150"/>
      <c r="AC425" s="150"/>
      <c r="AD425" s="150"/>
      <c r="AE425" s="150"/>
      <c r="AF425" s="150"/>
      <c r="AG425" s="150"/>
      <c r="AH425" s="150"/>
      <c r="AI425" s="150"/>
      <c r="AJ425" s="150"/>
      <c r="AK425" s="150"/>
      <c r="AL425" s="150"/>
      <c r="AM425" s="150"/>
      <c r="AN425" s="150"/>
      <c r="AO425" s="150"/>
      <c r="AP425" s="150"/>
      <c r="AQ425" s="150"/>
      <c r="AR425" s="150"/>
      <c r="AS425" s="150"/>
      <c r="AT425" s="152" t="s">
        <v>150</v>
      </c>
      <c r="AU425" s="152" t="s">
        <v>81</v>
      </c>
      <c r="AV425" s="150" t="s">
        <v>81</v>
      </c>
      <c r="AW425" s="150" t="s">
        <v>33</v>
      </c>
      <c r="AX425" s="150" t="s">
        <v>71</v>
      </c>
      <c r="AY425" s="152" t="s">
        <v>138</v>
      </c>
      <c r="AZ425" s="150"/>
      <c r="BA425" s="150"/>
      <c r="BB425" s="150"/>
      <c r="BC425" s="150"/>
      <c r="BD425" s="150"/>
      <c r="BE425" s="150"/>
      <c r="BF425" s="150"/>
      <c r="BG425" s="150"/>
      <c r="BH425" s="150"/>
      <c r="BI425" s="150"/>
      <c r="BJ425" s="150"/>
      <c r="BK425" s="150"/>
      <c r="BL425" s="150"/>
      <c r="BM425" s="150"/>
    </row>
    <row r="426" spans="1:65" s="19" customFormat="1">
      <c r="A426" s="158"/>
      <c r="B426" s="159"/>
      <c r="C426" s="158"/>
      <c r="D426" s="137" t="s">
        <v>150</v>
      </c>
      <c r="E426" s="160"/>
      <c r="F426" s="161" t="s">
        <v>154</v>
      </c>
      <c r="G426" s="158"/>
      <c r="H426" s="162">
        <v>29</v>
      </c>
      <c r="I426" s="163"/>
      <c r="J426" s="158"/>
      <c r="K426" s="158"/>
      <c r="L426" s="159"/>
      <c r="M426" s="164"/>
      <c r="N426" s="158"/>
      <c r="O426" s="158"/>
      <c r="P426" s="158"/>
      <c r="Q426" s="158"/>
      <c r="R426" s="158"/>
      <c r="S426" s="158"/>
      <c r="T426" s="165"/>
      <c r="U426" s="158"/>
      <c r="V426" s="158"/>
      <c r="W426" s="158"/>
      <c r="X426" s="158"/>
      <c r="Y426" s="158"/>
      <c r="Z426" s="158"/>
      <c r="AA426" s="158"/>
      <c r="AB426" s="158"/>
      <c r="AC426" s="158"/>
      <c r="AD426" s="158"/>
      <c r="AE426" s="158"/>
      <c r="AF426" s="158"/>
      <c r="AG426" s="158"/>
      <c r="AH426" s="158"/>
      <c r="AI426" s="158"/>
      <c r="AJ426" s="158"/>
      <c r="AK426" s="158"/>
      <c r="AL426" s="158"/>
      <c r="AM426" s="158"/>
      <c r="AN426" s="158"/>
      <c r="AO426" s="158"/>
      <c r="AP426" s="158"/>
      <c r="AQ426" s="158"/>
      <c r="AR426" s="158"/>
      <c r="AS426" s="158"/>
      <c r="AT426" s="160" t="s">
        <v>150</v>
      </c>
      <c r="AU426" s="160" t="s">
        <v>81</v>
      </c>
      <c r="AV426" s="158" t="s">
        <v>145</v>
      </c>
      <c r="AW426" s="158" t="s">
        <v>33</v>
      </c>
      <c r="AX426" s="158" t="s">
        <v>79</v>
      </c>
      <c r="AY426" s="160" t="s">
        <v>138</v>
      </c>
      <c r="AZ426" s="158"/>
      <c r="BA426" s="158"/>
      <c r="BB426" s="158"/>
      <c r="BC426" s="158"/>
      <c r="BD426" s="158"/>
      <c r="BE426" s="158"/>
      <c r="BF426" s="158"/>
      <c r="BG426" s="158"/>
      <c r="BH426" s="158"/>
      <c r="BI426" s="158"/>
      <c r="BJ426" s="158"/>
      <c r="BK426" s="158"/>
      <c r="BL426" s="158"/>
      <c r="BM426" s="158"/>
    </row>
    <row r="427" spans="1:65" s="19" customFormat="1" ht="24.15" customHeight="1">
      <c r="B427" s="123"/>
      <c r="C427" s="124" t="s">
        <v>281</v>
      </c>
      <c r="D427" s="124" t="s">
        <v>140</v>
      </c>
      <c r="E427" s="125" t="s">
        <v>993</v>
      </c>
      <c r="F427" s="126" t="s">
        <v>994</v>
      </c>
      <c r="G427" s="127" t="s">
        <v>267</v>
      </c>
      <c r="H427" s="128">
        <v>6</v>
      </c>
      <c r="I427" s="129"/>
      <c r="J427" s="130">
        <f>ROUND(I427*H427,2)</f>
        <v>0</v>
      </c>
      <c r="K427" s="126"/>
      <c r="L427" s="20"/>
      <c r="M427" s="131"/>
      <c r="N427" s="132" t="s">
        <v>42</v>
      </c>
      <c r="P427" s="133">
        <f>O427*H427</f>
        <v>0</v>
      </c>
      <c r="Q427" s="133">
        <v>0</v>
      </c>
      <c r="R427" s="133">
        <f>Q427*H427</f>
        <v>0</v>
      </c>
      <c r="S427" s="133">
        <v>0</v>
      </c>
      <c r="T427" s="134">
        <f>S427*H427</f>
        <v>0</v>
      </c>
      <c r="AR427" s="135" t="s">
        <v>145</v>
      </c>
      <c r="AT427" s="135" t="s">
        <v>140</v>
      </c>
      <c r="AU427" s="135" t="s">
        <v>81</v>
      </c>
      <c r="AY427" s="7" t="s">
        <v>138</v>
      </c>
      <c r="BE427" s="136">
        <f>IF(N427="základní",J427,0)</f>
        <v>0</v>
      </c>
      <c r="BF427" s="136">
        <f>IF(N427="snížená",J427,0)</f>
        <v>0</v>
      </c>
      <c r="BG427" s="136">
        <f>IF(N427="zákl. přenesená",J427,0)</f>
        <v>0</v>
      </c>
      <c r="BH427" s="136">
        <f>IF(N427="sníž. přenesená",J427,0)</f>
        <v>0</v>
      </c>
      <c r="BI427" s="136">
        <f>IF(N427="nulová",J427,0)</f>
        <v>0</v>
      </c>
      <c r="BJ427" s="7" t="s">
        <v>79</v>
      </c>
      <c r="BK427" s="136">
        <f>ROUND(I427*H427,2)</f>
        <v>0</v>
      </c>
      <c r="BL427" s="7" t="s">
        <v>145</v>
      </c>
      <c r="BM427" s="135" t="s">
        <v>576</v>
      </c>
    </row>
    <row r="428" spans="1:65" s="143" customFormat="1" ht="19.2">
      <c r="A428" s="19"/>
      <c r="B428" s="20"/>
      <c r="C428" s="19"/>
      <c r="D428" s="137" t="s">
        <v>146</v>
      </c>
      <c r="E428" s="19"/>
      <c r="F428" s="138" t="s">
        <v>994</v>
      </c>
      <c r="G428" s="19"/>
      <c r="H428" s="19"/>
      <c r="I428" s="139"/>
      <c r="J428" s="19"/>
      <c r="K428" s="19"/>
      <c r="L428" s="20"/>
      <c r="M428" s="140"/>
      <c r="N428" s="19"/>
      <c r="O428" s="19"/>
      <c r="P428" s="19"/>
      <c r="Q428" s="19"/>
      <c r="R428" s="19"/>
      <c r="S428" s="19"/>
      <c r="T428" s="41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7" t="s">
        <v>146</v>
      </c>
      <c r="AU428" s="7" t="s">
        <v>81</v>
      </c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</row>
    <row r="429" spans="1:65" s="143" customFormat="1">
      <c r="B429" s="144"/>
      <c r="D429" s="137" t="s">
        <v>150</v>
      </c>
      <c r="E429" s="145"/>
      <c r="F429" s="146" t="s">
        <v>795</v>
      </c>
      <c r="H429" s="145"/>
      <c r="I429" s="147"/>
      <c r="L429" s="144"/>
      <c r="M429" s="148"/>
      <c r="T429" s="149"/>
      <c r="AT429" s="145" t="s">
        <v>150</v>
      </c>
      <c r="AU429" s="145" t="s">
        <v>81</v>
      </c>
      <c r="AV429" s="143" t="s">
        <v>79</v>
      </c>
      <c r="AW429" s="143" t="s">
        <v>33</v>
      </c>
      <c r="AX429" s="143" t="s">
        <v>71</v>
      </c>
      <c r="AY429" s="145" t="s">
        <v>138</v>
      </c>
    </row>
    <row r="430" spans="1:65" s="150" customFormat="1">
      <c r="A430" s="143"/>
      <c r="B430" s="144"/>
      <c r="C430" s="143"/>
      <c r="D430" s="137" t="s">
        <v>150</v>
      </c>
      <c r="E430" s="145"/>
      <c r="F430" s="146" t="s">
        <v>825</v>
      </c>
      <c r="G430" s="143"/>
      <c r="H430" s="145"/>
      <c r="I430" s="147"/>
      <c r="J430" s="143"/>
      <c r="K430" s="143"/>
      <c r="L430" s="144"/>
      <c r="M430" s="148"/>
      <c r="N430" s="143"/>
      <c r="O430" s="143"/>
      <c r="P430" s="143"/>
      <c r="Q430" s="143"/>
      <c r="R430" s="143"/>
      <c r="S430" s="143"/>
      <c r="T430" s="149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5" t="s">
        <v>150</v>
      </c>
      <c r="AU430" s="145" t="s">
        <v>81</v>
      </c>
      <c r="AV430" s="143" t="s">
        <v>79</v>
      </c>
      <c r="AW430" s="143" t="s">
        <v>33</v>
      </c>
      <c r="AX430" s="143" t="s">
        <v>71</v>
      </c>
      <c r="AY430" s="145" t="s">
        <v>138</v>
      </c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</row>
    <row r="431" spans="1:65" s="158" customFormat="1">
      <c r="A431" s="150"/>
      <c r="B431" s="151"/>
      <c r="C431" s="150"/>
      <c r="D431" s="137" t="s">
        <v>150</v>
      </c>
      <c r="E431" s="152"/>
      <c r="F431" s="153" t="s">
        <v>985</v>
      </c>
      <c r="G431" s="150"/>
      <c r="H431" s="154">
        <v>6</v>
      </c>
      <c r="I431" s="155"/>
      <c r="J431" s="150"/>
      <c r="K431" s="150"/>
      <c r="L431" s="151"/>
      <c r="M431" s="156"/>
      <c r="N431" s="150"/>
      <c r="O431" s="150"/>
      <c r="P431" s="150"/>
      <c r="Q431" s="150"/>
      <c r="R431" s="150"/>
      <c r="S431" s="150"/>
      <c r="T431" s="157"/>
      <c r="U431" s="150"/>
      <c r="V431" s="150"/>
      <c r="W431" s="150"/>
      <c r="X431" s="150"/>
      <c r="Y431" s="150"/>
      <c r="Z431" s="150"/>
      <c r="AA431" s="150"/>
      <c r="AB431" s="150"/>
      <c r="AC431" s="150"/>
      <c r="AD431" s="150"/>
      <c r="AE431" s="150"/>
      <c r="AF431" s="150"/>
      <c r="AG431" s="150"/>
      <c r="AH431" s="150"/>
      <c r="AI431" s="150"/>
      <c r="AJ431" s="150"/>
      <c r="AK431" s="150"/>
      <c r="AL431" s="150"/>
      <c r="AM431" s="150"/>
      <c r="AN431" s="150"/>
      <c r="AO431" s="150"/>
      <c r="AP431" s="150"/>
      <c r="AQ431" s="150"/>
      <c r="AR431" s="150"/>
      <c r="AS431" s="150"/>
      <c r="AT431" s="152" t="s">
        <v>150</v>
      </c>
      <c r="AU431" s="152" t="s">
        <v>81</v>
      </c>
      <c r="AV431" s="150" t="s">
        <v>81</v>
      </c>
      <c r="AW431" s="150" t="s">
        <v>33</v>
      </c>
      <c r="AX431" s="150" t="s">
        <v>71</v>
      </c>
      <c r="AY431" s="152" t="s">
        <v>138</v>
      </c>
      <c r="AZ431" s="150"/>
      <c r="BA431" s="150"/>
      <c r="BB431" s="150"/>
      <c r="BC431" s="150"/>
      <c r="BD431" s="150"/>
      <c r="BE431" s="150"/>
      <c r="BF431" s="150"/>
      <c r="BG431" s="150"/>
      <c r="BH431" s="150"/>
      <c r="BI431" s="150"/>
      <c r="BJ431" s="150"/>
      <c r="BK431" s="150"/>
      <c r="BL431" s="150"/>
      <c r="BM431" s="150"/>
    </row>
    <row r="432" spans="1:65" s="19" customFormat="1">
      <c r="A432" s="158"/>
      <c r="B432" s="159"/>
      <c r="C432" s="158"/>
      <c r="D432" s="137" t="s">
        <v>150</v>
      </c>
      <c r="E432" s="160"/>
      <c r="F432" s="161" t="s">
        <v>154</v>
      </c>
      <c r="G432" s="158"/>
      <c r="H432" s="162">
        <v>6</v>
      </c>
      <c r="I432" s="163"/>
      <c r="J432" s="158"/>
      <c r="K432" s="158"/>
      <c r="L432" s="159"/>
      <c r="M432" s="164"/>
      <c r="N432" s="158"/>
      <c r="O432" s="158"/>
      <c r="P432" s="158"/>
      <c r="Q432" s="158"/>
      <c r="R432" s="158"/>
      <c r="S432" s="158"/>
      <c r="T432" s="165"/>
      <c r="U432" s="158"/>
      <c r="V432" s="158"/>
      <c r="W432" s="158"/>
      <c r="X432" s="158"/>
      <c r="Y432" s="158"/>
      <c r="Z432" s="158"/>
      <c r="AA432" s="158"/>
      <c r="AB432" s="158"/>
      <c r="AC432" s="158"/>
      <c r="AD432" s="158"/>
      <c r="AE432" s="158"/>
      <c r="AF432" s="158"/>
      <c r="AG432" s="158"/>
      <c r="AH432" s="158"/>
      <c r="AI432" s="158"/>
      <c r="AJ432" s="158"/>
      <c r="AK432" s="158"/>
      <c r="AL432" s="158"/>
      <c r="AM432" s="158"/>
      <c r="AN432" s="158"/>
      <c r="AO432" s="158"/>
      <c r="AP432" s="158"/>
      <c r="AQ432" s="158"/>
      <c r="AR432" s="158"/>
      <c r="AS432" s="158"/>
      <c r="AT432" s="160" t="s">
        <v>150</v>
      </c>
      <c r="AU432" s="160" t="s">
        <v>81</v>
      </c>
      <c r="AV432" s="158" t="s">
        <v>145</v>
      </c>
      <c r="AW432" s="158" t="s">
        <v>33</v>
      </c>
      <c r="AX432" s="158" t="s">
        <v>79</v>
      </c>
      <c r="AY432" s="160" t="s">
        <v>138</v>
      </c>
      <c r="AZ432" s="158"/>
      <c r="BA432" s="158"/>
      <c r="BB432" s="158"/>
      <c r="BC432" s="158"/>
      <c r="BD432" s="158"/>
      <c r="BE432" s="158"/>
      <c r="BF432" s="158"/>
      <c r="BG432" s="158"/>
      <c r="BH432" s="158"/>
      <c r="BI432" s="158"/>
      <c r="BJ432" s="158"/>
      <c r="BK432" s="158"/>
      <c r="BL432" s="158"/>
      <c r="BM432" s="158"/>
    </row>
    <row r="433" spans="1:65" s="19" customFormat="1" ht="16.5" customHeight="1">
      <c r="B433" s="123"/>
      <c r="C433" s="124" t="s">
        <v>577</v>
      </c>
      <c r="D433" s="124" t="s">
        <v>140</v>
      </c>
      <c r="E433" s="125" t="s">
        <v>995</v>
      </c>
      <c r="F433" s="126" t="s">
        <v>996</v>
      </c>
      <c r="G433" s="127" t="s">
        <v>199</v>
      </c>
      <c r="H433" s="128">
        <v>1</v>
      </c>
      <c r="I433" s="129"/>
      <c r="J433" s="130">
        <f>ROUND(I433*H433,2)</f>
        <v>0</v>
      </c>
      <c r="K433" s="126" t="s">
        <v>144</v>
      </c>
      <c r="L433" s="20"/>
      <c r="M433" s="131"/>
      <c r="N433" s="132" t="s">
        <v>42</v>
      </c>
      <c r="P433" s="133">
        <f>O433*H433</f>
        <v>0</v>
      </c>
      <c r="Q433" s="133">
        <v>0</v>
      </c>
      <c r="R433" s="133">
        <f>Q433*H433</f>
        <v>0</v>
      </c>
      <c r="S433" s="133">
        <v>0</v>
      </c>
      <c r="T433" s="134">
        <f>S433*H433</f>
        <v>0</v>
      </c>
      <c r="AR433" s="135" t="s">
        <v>145</v>
      </c>
      <c r="AT433" s="135" t="s">
        <v>140</v>
      </c>
      <c r="AU433" s="135" t="s">
        <v>81</v>
      </c>
      <c r="AY433" s="7" t="s">
        <v>138</v>
      </c>
      <c r="BE433" s="136">
        <f>IF(N433="základní",J433,0)</f>
        <v>0</v>
      </c>
      <c r="BF433" s="136">
        <f>IF(N433="snížená",J433,0)</f>
        <v>0</v>
      </c>
      <c r="BG433" s="136">
        <f>IF(N433="zákl. přenesená",J433,0)</f>
        <v>0</v>
      </c>
      <c r="BH433" s="136">
        <f>IF(N433="sníž. přenesená",J433,0)</f>
        <v>0</v>
      </c>
      <c r="BI433" s="136">
        <f>IF(N433="nulová",J433,0)</f>
        <v>0</v>
      </c>
      <c r="BJ433" s="7" t="s">
        <v>79</v>
      </c>
      <c r="BK433" s="136">
        <f>ROUND(I433*H433,2)</f>
        <v>0</v>
      </c>
      <c r="BL433" s="7" t="s">
        <v>145</v>
      </c>
      <c r="BM433" s="135" t="s">
        <v>580</v>
      </c>
    </row>
    <row r="434" spans="1:65" s="19" customFormat="1" ht="19.2">
      <c r="B434" s="20"/>
      <c r="D434" s="137" t="s">
        <v>146</v>
      </c>
      <c r="F434" s="138" t="s">
        <v>997</v>
      </c>
      <c r="I434" s="139"/>
      <c r="L434" s="20"/>
      <c r="M434" s="140"/>
      <c r="T434" s="41"/>
      <c r="AT434" s="7" t="s">
        <v>146</v>
      </c>
      <c r="AU434" s="7" t="s">
        <v>81</v>
      </c>
    </row>
    <row r="435" spans="1:65" s="143" customFormat="1">
      <c r="A435" s="19"/>
      <c r="B435" s="20"/>
      <c r="C435" s="19"/>
      <c r="D435" s="141" t="s">
        <v>148</v>
      </c>
      <c r="E435" s="19"/>
      <c r="F435" s="142" t="s">
        <v>998</v>
      </c>
      <c r="G435" s="19"/>
      <c r="H435" s="19"/>
      <c r="I435" s="139"/>
      <c r="J435" s="19"/>
      <c r="K435" s="19"/>
      <c r="L435" s="20"/>
      <c r="M435" s="140"/>
      <c r="N435" s="19"/>
      <c r="O435" s="19"/>
      <c r="P435" s="19"/>
      <c r="Q435" s="19"/>
      <c r="R435" s="19"/>
      <c r="S435" s="19"/>
      <c r="T435" s="41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7" t="s">
        <v>148</v>
      </c>
      <c r="AU435" s="7" t="s">
        <v>81</v>
      </c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</row>
    <row r="436" spans="1:65" s="150" customFormat="1">
      <c r="A436" s="143"/>
      <c r="B436" s="144"/>
      <c r="C436" s="143"/>
      <c r="D436" s="137" t="s">
        <v>150</v>
      </c>
      <c r="E436" s="145"/>
      <c r="F436" s="146" t="s">
        <v>795</v>
      </c>
      <c r="G436" s="143"/>
      <c r="H436" s="145"/>
      <c r="I436" s="147"/>
      <c r="J436" s="143"/>
      <c r="K436" s="143"/>
      <c r="L436" s="144"/>
      <c r="M436" s="148"/>
      <c r="N436" s="143"/>
      <c r="O436" s="143"/>
      <c r="P436" s="143"/>
      <c r="Q436" s="143"/>
      <c r="R436" s="143"/>
      <c r="S436" s="143"/>
      <c r="T436" s="149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5" t="s">
        <v>150</v>
      </c>
      <c r="AU436" s="145" t="s">
        <v>81</v>
      </c>
      <c r="AV436" s="143" t="s">
        <v>79</v>
      </c>
      <c r="AW436" s="143" t="s">
        <v>33</v>
      </c>
      <c r="AX436" s="143" t="s">
        <v>71</v>
      </c>
      <c r="AY436" s="145" t="s">
        <v>138</v>
      </c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</row>
    <row r="437" spans="1:65" s="158" customFormat="1">
      <c r="A437" s="150"/>
      <c r="B437" s="151"/>
      <c r="C437" s="150"/>
      <c r="D437" s="137" t="s">
        <v>150</v>
      </c>
      <c r="E437" s="152"/>
      <c r="F437" s="153" t="s">
        <v>204</v>
      </c>
      <c r="G437" s="150"/>
      <c r="H437" s="154">
        <v>1</v>
      </c>
      <c r="I437" s="155"/>
      <c r="J437" s="150"/>
      <c r="K437" s="150"/>
      <c r="L437" s="151"/>
      <c r="M437" s="156"/>
      <c r="N437" s="150"/>
      <c r="O437" s="150"/>
      <c r="P437" s="150"/>
      <c r="Q437" s="150"/>
      <c r="R437" s="150"/>
      <c r="S437" s="150"/>
      <c r="T437" s="157"/>
      <c r="U437" s="150"/>
      <c r="V437" s="150"/>
      <c r="W437" s="150"/>
      <c r="X437" s="150"/>
      <c r="Y437" s="150"/>
      <c r="Z437" s="150"/>
      <c r="AA437" s="150"/>
      <c r="AB437" s="150"/>
      <c r="AC437" s="150"/>
      <c r="AD437" s="150"/>
      <c r="AE437" s="150"/>
      <c r="AF437" s="150"/>
      <c r="AG437" s="150"/>
      <c r="AH437" s="150"/>
      <c r="AI437" s="150"/>
      <c r="AJ437" s="150"/>
      <c r="AK437" s="150"/>
      <c r="AL437" s="150"/>
      <c r="AM437" s="150"/>
      <c r="AN437" s="150"/>
      <c r="AO437" s="150"/>
      <c r="AP437" s="150"/>
      <c r="AQ437" s="150"/>
      <c r="AR437" s="150"/>
      <c r="AS437" s="150"/>
      <c r="AT437" s="152" t="s">
        <v>150</v>
      </c>
      <c r="AU437" s="152" t="s">
        <v>81</v>
      </c>
      <c r="AV437" s="150" t="s">
        <v>81</v>
      </c>
      <c r="AW437" s="150" t="s">
        <v>33</v>
      </c>
      <c r="AX437" s="150" t="s">
        <v>71</v>
      </c>
      <c r="AY437" s="152" t="s">
        <v>138</v>
      </c>
      <c r="AZ437" s="150"/>
      <c r="BA437" s="150"/>
      <c r="BB437" s="150"/>
      <c r="BC437" s="150"/>
      <c r="BD437" s="150"/>
      <c r="BE437" s="150"/>
      <c r="BF437" s="150"/>
      <c r="BG437" s="150"/>
      <c r="BH437" s="150"/>
      <c r="BI437" s="150"/>
      <c r="BJ437" s="150"/>
      <c r="BK437" s="150"/>
      <c r="BL437" s="150"/>
      <c r="BM437" s="150"/>
    </row>
    <row r="438" spans="1:65" s="19" customFormat="1">
      <c r="A438" s="158"/>
      <c r="B438" s="159"/>
      <c r="C438" s="158"/>
      <c r="D438" s="137" t="s">
        <v>150</v>
      </c>
      <c r="E438" s="160"/>
      <c r="F438" s="161" t="s">
        <v>154</v>
      </c>
      <c r="G438" s="158"/>
      <c r="H438" s="162">
        <v>1</v>
      </c>
      <c r="I438" s="163"/>
      <c r="J438" s="158"/>
      <c r="K438" s="158"/>
      <c r="L438" s="159"/>
      <c r="M438" s="164"/>
      <c r="N438" s="158"/>
      <c r="O438" s="158"/>
      <c r="P438" s="158"/>
      <c r="Q438" s="158"/>
      <c r="R438" s="158"/>
      <c r="S438" s="158"/>
      <c r="T438" s="165"/>
      <c r="U438" s="158"/>
      <c r="V438" s="158"/>
      <c r="W438" s="158"/>
      <c r="X438" s="158"/>
      <c r="Y438" s="158"/>
      <c r="Z438" s="158"/>
      <c r="AA438" s="158"/>
      <c r="AB438" s="158"/>
      <c r="AC438" s="158"/>
      <c r="AD438" s="158"/>
      <c r="AE438" s="158"/>
      <c r="AF438" s="158"/>
      <c r="AG438" s="158"/>
      <c r="AH438" s="158"/>
      <c r="AI438" s="158"/>
      <c r="AJ438" s="158"/>
      <c r="AK438" s="158"/>
      <c r="AL438" s="158"/>
      <c r="AM438" s="158"/>
      <c r="AN438" s="158"/>
      <c r="AO438" s="158"/>
      <c r="AP438" s="158"/>
      <c r="AQ438" s="158"/>
      <c r="AR438" s="158"/>
      <c r="AS438" s="158"/>
      <c r="AT438" s="160" t="s">
        <v>150</v>
      </c>
      <c r="AU438" s="160" t="s">
        <v>81</v>
      </c>
      <c r="AV438" s="158" t="s">
        <v>145</v>
      </c>
      <c r="AW438" s="158" t="s">
        <v>33</v>
      </c>
      <c r="AX438" s="158" t="s">
        <v>79</v>
      </c>
      <c r="AY438" s="160" t="s">
        <v>138</v>
      </c>
      <c r="AZ438" s="158"/>
      <c r="BA438" s="158"/>
      <c r="BB438" s="158"/>
      <c r="BC438" s="158"/>
      <c r="BD438" s="158"/>
      <c r="BE438" s="158"/>
      <c r="BF438" s="158"/>
      <c r="BG438" s="158"/>
      <c r="BH438" s="158"/>
      <c r="BI438" s="158"/>
      <c r="BJ438" s="158"/>
      <c r="BK438" s="158"/>
      <c r="BL438" s="158"/>
      <c r="BM438" s="158"/>
    </row>
    <row r="439" spans="1:65" s="19" customFormat="1" ht="16.5" customHeight="1">
      <c r="B439" s="123"/>
      <c r="C439" s="174" t="s">
        <v>284</v>
      </c>
      <c r="D439" s="174" t="s">
        <v>205</v>
      </c>
      <c r="E439" s="175" t="s">
        <v>999</v>
      </c>
      <c r="F439" s="176" t="s">
        <v>1000</v>
      </c>
      <c r="G439" s="177" t="s">
        <v>199</v>
      </c>
      <c r="H439" s="178">
        <v>1</v>
      </c>
      <c r="I439" s="179"/>
      <c r="J439" s="180">
        <f>ROUND(I439*H439,2)</f>
        <v>0</v>
      </c>
      <c r="K439" s="176" t="s">
        <v>144</v>
      </c>
      <c r="L439" s="181"/>
      <c r="M439" s="182"/>
      <c r="N439" s="183" t="s">
        <v>42</v>
      </c>
      <c r="P439" s="133">
        <f>O439*H439</f>
        <v>0</v>
      </c>
      <c r="Q439" s="133">
        <v>4.0000000000000003E-5</v>
      </c>
      <c r="R439" s="133">
        <f>Q439*H439</f>
        <v>4.0000000000000003E-5</v>
      </c>
      <c r="S439" s="133">
        <v>0</v>
      </c>
      <c r="T439" s="134">
        <f>S439*H439</f>
        <v>0</v>
      </c>
      <c r="AR439" s="135" t="s">
        <v>169</v>
      </c>
      <c r="AT439" s="135" t="s">
        <v>205</v>
      </c>
      <c r="AU439" s="135" t="s">
        <v>81</v>
      </c>
      <c r="AY439" s="7" t="s">
        <v>138</v>
      </c>
      <c r="BE439" s="136">
        <f>IF(N439="základní",J439,0)</f>
        <v>0</v>
      </c>
      <c r="BF439" s="136">
        <f>IF(N439="snížená",J439,0)</f>
        <v>0</v>
      </c>
      <c r="BG439" s="136">
        <f>IF(N439="zákl. přenesená",J439,0)</f>
        <v>0</v>
      </c>
      <c r="BH439" s="136">
        <f>IF(N439="sníž. přenesená",J439,0)</f>
        <v>0</v>
      </c>
      <c r="BI439" s="136">
        <f>IF(N439="nulová",J439,0)</f>
        <v>0</v>
      </c>
      <c r="BJ439" s="7" t="s">
        <v>79</v>
      </c>
      <c r="BK439" s="136">
        <f>ROUND(I439*H439,2)</f>
        <v>0</v>
      </c>
      <c r="BL439" s="7" t="s">
        <v>145</v>
      </c>
      <c r="BM439" s="135" t="s">
        <v>583</v>
      </c>
    </row>
    <row r="440" spans="1:65" s="19" customFormat="1">
      <c r="B440" s="20"/>
      <c r="D440" s="137" t="s">
        <v>146</v>
      </c>
      <c r="F440" s="138" t="s">
        <v>1000</v>
      </c>
      <c r="I440" s="139"/>
      <c r="L440" s="20"/>
      <c r="M440" s="140"/>
      <c r="T440" s="41"/>
      <c r="AT440" s="7" t="s">
        <v>146</v>
      </c>
      <c r="AU440" s="7" t="s">
        <v>81</v>
      </c>
    </row>
    <row r="441" spans="1:65" s="19" customFormat="1" ht="16.5" customHeight="1">
      <c r="B441" s="123"/>
      <c r="C441" s="124" t="s">
        <v>584</v>
      </c>
      <c r="D441" s="124" t="s">
        <v>140</v>
      </c>
      <c r="E441" s="125" t="s">
        <v>1001</v>
      </c>
      <c r="F441" s="126" t="s">
        <v>1002</v>
      </c>
      <c r="G441" s="127" t="s">
        <v>199</v>
      </c>
      <c r="H441" s="128">
        <v>2</v>
      </c>
      <c r="I441" s="129"/>
      <c r="J441" s="130">
        <f>ROUND(I441*H441,2)</f>
        <v>0</v>
      </c>
      <c r="K441" s="126" t="s">
        <v>144</v>
      </c>
      <c r="L441" s="20"/>
      <c r="M441" s="131"/>
      <c r="N441" s="132" t="s">
        <v>42</v>
      </c>
      <c r="P441" s="133">
        <f>O441*H441</f>
        <v>0</v>
      </c>
      <c r="Q441" s="133">
        <v>0</v>
      </c>
      <c r="R441" s="133">
        <f>Q441*H441</f>
        <v>0</v>
      </c>
      <c r="S441" s="133">
        <v>0</v>
      </c>
      <c r="T441" s="134">
        <f>S441*H441</f>
        <v>0</v>
      </c>
      <c r="AR441" s="135" t="s">
        <v>145</v>
      </c>
      <c r="AT441" s="135" t="s">
        <v>140</v>
      </c>
      <c r="AU441" s="135" t="s">
        <v>81</v>
      </c>
      <c r="AY441" s="7" t="s">
        <v>138</v>
      </c>
      <c r="BE441" s="136">
        <f>IF(N441="základní",J441,0)</f>
        <v>0</v>
      </c>
      <c r="BF441" s="136">
        <f>IF(N441="snížená",J441,0)</f>
        <v>0</v>
      </c>
      <c r="BG441" s="136">
        <f>IF(N441="zákl. přenesená",J441,0)</f>
        <v>0</v>
      </c>
      <c r="BH441" s="136">
        <f>IF(N441="sníž. přenesená",J441,0)</f>
        <v>0</v>
      </c>
      <c r="BI441" s="136">
        <f>IF(N441="nulová",J441,0)</f>
        <v>0</v>
      </c>
      <c r="BJ441" s="7" t="s">
        <v>79</v>
      </c>
      <c r="BK441" s="136">
        <f>ROUND(I441*H441,2)</f>
        <v>0</v>
      </c>
      <c r="BL441" s="7" t="s">
        <v>145</v>
      </c>
      <c r="BM441" s="135" t="s">
        <v>587</v>
      </c>
    </row>
    <row r="442" spans="1:65" s="19" customFormat="1" ht="19.2">
      <c r="B442" s="20"/>
      <c r="D442" s="137" t="s">
        <v>146</v>
      </c>
      <c r="F442" s="138" t="s">
        <v>1003</v>
      </c>
      <c r="I442" s="139"/>
      <c r="L442" s="20"/>
      <c r="M442" s="140"/>
      <c r="T442" s="41"/>
      <c r="AT442" s="7" t="s">
        <v>146</v>
      </c>
      <c r="AU442" s="7" t="s">
        <v>81</v>
      </c>
    </row>
    <row r="443" spans="1:65" s="143" customFormat="1">
      <c r="A443" s="19"/>
      <c r="B443" s="20"/>
      <c r="C443" s="19"/>
      <c r="D443" s="141" t="s">
        <v>148</v>
      </c>
      <c r="E443" s="19"/>
      <c r="F443" s="142" t="s">
        <v>1004</v>
      </c>
      <c r="G443" s="19"/>
      <c r="H443" s="19"/>
      <c r="I443" s="139"/>
      <c r="J443" s="19"/>
      <c r="K443" s="19"/>
      <c r="L443" s="20"/>
      <c r="M443" s="140"/>
      <c r="N443" s="19"/>
      <c r="O443" s="19"/>
      <c r="P443" s="19"/>
      <c r="Q443" s="19"/>
      <c r="R443" s="19"/>
      <c r="S443" s="19"/>
      <c r="T443" s="41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7" t="s">
        <v>148</v>
      </c>
      <c r="AU443" s="7" t="s">
        <v>81</v>
      </c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</row>
    <row r="444" spans="1:65" s="150" customFormat="1">
      <c r="A444" s="143"/>
      <c r="B444" s="144"/>
      <c r="C444" s="143"/>
      <c r="D444" s="137" t="s">
        <v>150</v>
      </c>
      <c r="E444" s="145"/>
      <c r="F444" s="146" t="s">
        <v>795</v>
      </c>
      <c r="G444" s="143"/>
      <c r="H444" s="145"/>
      <c r="I444" s="147"/>
      <c r="J444" s="143"/>
      <c r="K444" s="143"/>
      <c r="L444" s="144"/>
      <c r="M444" s="148"/>
      <c r="N444" s="143"/>
      <c r="O444" s="143"/>
      <c r="P444" s="143"/>
      <c r="Q444" s="143"/>
      <c r="R444" s="143"/>
      <c r="S444" s="143"/>
      <c r="T444" s="149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5" t="s">
        <v>150</v>
      </c>
      <c r="AU444" s="145" t="s">
        <v>81</v>
      </c>
      <c r="AV444" s="143" t="s">
        <v>79</v>
      </c>
      <c r="AW444" s="143" t="s">
        <v>33</v>
      </c>
      <c r="AX444" s="143" t="s">
        <v>71</v>
      </c>
      <c r="AY444" s="145" t="s">
        <v>138</v>
      </c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</row>
    <row r="445" spans="1:65" s="158" customFormat="1">
      <c r="A445" s="150"/>
      <c r="B445" s="151"/>
      <c r="C445" s="150"/>
      <c r="D445" s="137" t="s">
        <v>150</v>
      </c>
      <c r="E445" s="152"/>
      <c r="F445" s="153" t="s">
        <v>1005</v>
      </c>
      <c r="G445" s="150"/>
      <c r="H445" s="154">
        <v>2</v>
      </c>
      <c r="I445" s="155"/>
      <c r="J445" s="150"/>
      <c r="K445" s="150"/>
      <c r="L445" s="151"/>
      <c r="M445" s="156"/>
      <c r="N445" s="150"/>
      <c r="O445" s="150"/>
      <c r="P445" s="150"/>
      <c r="Q445" s="150"/>
      <c r="R445" s="150"/>
      <c r="S445" s="150"/>
      <c r="T445" s="157"/>
      <c r="U445" s="150"/>
      <c r="V445" s="150"/>
      <c r="W445" s="150"/>
      <c r="X445" s="150"/>
      <c r="Y445" s="150"/>
      <c r="Z445" s="150"/>
      <c r="AA445" s="150"/>
      <c r="AB445" s="150"/>
      <c r="AC445" s="150"/>
      <c r="AD445" s="150"/>
      <c r="AE445" s="150"/>
      <c r="AF445" s="150"/>
      <c r="AG445" s="150"/>
      <c r="AH445" s="150"/>
      <c r="AI445" s="150"/>
      <c r="AJ445" s="150"/>
      <c r="AK445" s="150"/>
      <c r="AL445" s="150"/>
      <c r="AM445" s="150"/>
      <c r="AN445" s="150"/>
      <c r="AO445" s="150"/>
      <c r="AP445" s="150"/>
      <c r="AQ445" s="150"/>
      <c r="AR445" s="150"/>
      <c r="AS445" s="150"/>
      <c r="AT445" s="152" t="s">
        <v>150</v>
      </c>
      <c r="AU445" s="152" t="s">
        <v>81</v>
      </c>
      <c r="AV445" s="150" t="s">
        <v>81</v>
      </c>
      <c r="AW445" s="150" t="s">
        <v>33</v>
      </c>
      <c r="AX445" s="150" t="s">
        <v>71</v>
      </c>
      <c r="AY445" s="152" t="s">
        <v>138</v>
      </c>
      <c r="AZ445" s="150"/>
      <c r="BA445" s="150"/>
      <c r="BB445" s="150"/>
      <c r="BC445" s="150"/>
      <c r="BD445" s="150"/>
      <c r="BE445" s="150"/>
      <c r="BF445" s="150"/>
      <c r="BG445" s="150"/>
      <c r="BH445" s="150"/>
      <c r="BI445" s="150"/>
      <c r="BJ445" s="150"/>
      <c r="BK445" s="150"/>
      <c r="BL445" s="150"/>
      <c r="BM445" s="150"/>
    </row>
    <row r="446" spans="1:65" s="19" customFormat="1">
      <c r="A446" s="158"/>
      <c r="B446" s="159"/>
      <c r="C446" s="158"/>
      <c r="D446" s="137" t="s">
        <v>150</v>
      </c>
      <c r="E446" s="160"/>
      <c r="F446" s="161" t="s">
        <v>154</v>
      </c>
      <c r="G446" s="158"/>
      <c r="H446" s="162">
        <v>2</v>
      </c>
      <c r="I446" s="163"/>
      <c r="J446" s="158"/>
      <c r="K446" s="158"/>
      <c r="L446" s="159"/>
      <c r="M446" s="164"/>
      <c r="N446" s="158"/>
      <c r="O446" s="158"/>
      <c r="P446" s="158"/>
      <c r="Q446" s="158"/>
      <c r="R446" s="158"/>
      <c r="S446" s="158"/>
      <c r="T446" s="165"/>
      <c r="U446" s="158"/>
      <c r="V446" s="158"/>
      <c r="W446" s="158"/>
      <c r="X446" s="158"/>
      <c r="Y446" s="158"/>
      <c r="Z446" s="158"/>
      <c r="AA446" s="158"/>
      <c r="AB446" s="158"/>
      <c r="AC446" s="158"/>
      <c r="AD446" s="158"/>
      <c r="AE446" s="158"/>
      <c r="AF446" s="158"/>
      <c r="AG446" s="158"/>
      <c r="AH446" s="158"/>
      <c r="AI446" s="158"/>
      <c r="AJ446" s="158"/>
      <c r="AK446" s="158"/>
      <c r="AL446" s="158"/>
      <c r="AM446" s="158"/>
      <c r="AN446" s="158"/>
      <c r="AO446" s="158"/>
      <c r="AP446" s="158"/>
      <c r="AQ446" s="158"/>
      <c r="AR446" s="158"/>
      <c r="AS446" s="158"/>
      <c r="AT446" s="160" t="s">
        <v>150</v>
      </c>
      <c r="AU446" s="160" t="s">
        <v>81</v>
      </c>
      <c r="AV446" s="158" t="s">
        <v>145</v>
      </c>
      <c r="AW446" s="158" t="s">
        <v>33</v>
      </c>
      <c r="AX446" s="158" t="s">
        <v>79</v>
      </c>
      <c r="AY446" s="160" t="s">
        <v>138</v>
      </c>
      <c r="AZ446" s="158"/>
      <c r="BA446" s="158"/>
      <c r="BB446" s="158"/>
      <c r="BC446" s="158"/>
      <c r="BD446" s="158"/>
      <c r="BE446" s="158"/>
      <c r="BF446" s="158"/>
      <c r="BG446" s="158"/>
      <c r="BH446" s="158"/>
      <c r="BI446" s="158"/>
      <c r="BJ446" s="158"/>
      <c r="BK446" s="158"/>
      <c r="BL446" s="158"/>
      <c r="BM446" s="158"/>
    </row>
    <row r="447" spans="1:65" s="19" customFormat="1" ht="16.5" customHeight="1">
      <c r="B447" s="123"/>
      <c r="C447" s="174" t="s">
        <v>292</v>
      </c>
      <c r="D447" s="174" t="s">
        <v>205</v>
      </c>
      <c r="E447" s="175" t="s">
        <v>1006</v>
      </c>
      <c r="F447" s="176" t="s">
        <v>1007</v>
      </c>
      <c r="G447" s="177" t="s">
        <v>199</v>
      </c>
      <c r="H447" s="178">
        <v>2</v>
      </c>
      <c r="I447" s="179"/>
      <c r="J447" s="180">
        <f>ROUND(I447*H447,2)</f>
        <v>0</v>
      </c>
      <c r="K447" s="176" t="s">
        <v>144</v>
      </c>
      <c r="L447" s="181"/>
      <c r="M447" s="182"/>
      <c r="N447" s="183" t="s">
        <v>42</v>
      </c>
      <c r="P447" s="133">
        <f>O447*H447</f>
        <v>0</v>
      </c>
      <c r="Q447" s="133">
        <v>4.0000000000000003E-5</v>
      </c>
      <c r="R447" s="133">
        <f>Q447*H447</f>
        <v>8.0000000000000007E-5</v>
      </c>
      <c r="S447" s="133">
        <v>0</v>
      </c>
      <c r="T447" s="134">
        <f>S447*H447</f>
        <v>0</v>
      </c>
      <c r="AR447" s="135" t="s">
        <v>169</v>
      </c>
      <c r="AT447" s="135" t="s">
        <v>205</v>
      </c>
      <c r="AU447" s="135" t="s">
        <v>81</v>
      </c>
      <c r="AY447" s="7" t="s">
        <v>138</v>
      </c>
      <c r="BE447" s="136">
        <f>IF(N447="základní",J447,0)</f>
        <v>0</v>
      </c>
      <c r="BF447" s="136">
        <f>IF(N447="snížená",J447,0)</f>
        <v>0</v>
      </c>
      <c r="BG447" s="136">
        <f>IF(N447="zákl. přenesená",J447,0)</f>
        <v>0</v>
      </c>
      <c r="BH447" s="136">
        <f>IF(N447="sníž. přenesená",J447,0)</f>
        <v>0</v>
      </c>
      <c r="BI447" s="136">
        <f>IF(N447="nulová",J447,0)</f>
        <v>0</v>
      </c>
      <c r="BJ447" s="7" t="s">
        <v>79</v>
      </c>
      <c r="BK447" s="136">
        <f>ROUND(I447*H447,2)</f>
        <v>0</v>
      </c>
      <c r="BL447" s="7" t="s">
        <v>145</v>
      </c>
      <c r="BM447" s="135" t="s">
        <v>590</v>
      </c>
    </row>
    <row r="448" spans="1:65" s="19" customFormat="1">
      <c r="B448" s="20"/>
      <c r="D448" s="137" t="s">
        <v>146</v>
      </c>
      <c r="F448" s="138" t="s">
        <v>1007</v>
      </c>
      <c r="I448" s="139"/>
      <c r="L448" s="20"/>
      <c r="M448" s="140"/>
      <c r="T448" s="41"/>
      <c r="AT448" s="7" t="s">
        <v>146</v>
      </c>
      <c r="AU448" s="7" t="s">
        <v>81</v>
      </c>
    </row>
    <row r="449" spans="1:65" s="19" customFormat="1" ht="16.5" customHeight="1">
      <c r="B449" s="123"/>
      <c r="C449" s="124" t="s">
        <v>591</v>
      </c>
      <c r="D449" s="124" t="s">
        <v>140</v>
      </c>
      <c r="E449" s="125" t="s">
        <v>1008</v>
      </c>
      <c r="F449" s="126" t="s">
        <v>1009</v>
      </c>
      <c r="G449" s="127" t="s">
        <v>199</v>
      </c>
      <c r="H449" s="128">
        <v>1</v>
      </c>
      <c r="I449" s="129"/>
      <c r="J449" s="130">
        <f>ROUND(I449*H449,2)</f>
        <v>0</v>
      </c>
      <c r="K449" s="126" t="s">
        <v>144</v>
      </c>
      <c r="L449" s="20"/>
      <c r="M449" s="131"/>
      <c r="N449" s="132" t="s">
        <v>42</v>
      </c>
      <c r="P449" s="133">
        <f>O449*H449</f>
        <v>0</v>
      </c>
      <c r="Q449" s="133">
        <v>0</v>
      </c>
      <c r="R449" s="133">
        <f>Q449*H449</f>
        <v>0</v>
      </c>
      <c r="S449" s="133">
        <v>0</v>
      </c>
      <c r="T449" s="134">
        <f>S449*H449</f>
        <v>0</v>
      </c>
      <c r="AR449" s="135" t="s">
        <v>145</v>
      </c>
      <c r="AT449" s="135" t="s">
        <v>140</v>
      </c>
      <c r="AU449" s="135" t="s">
        <v>81</v>
      </c>
      <c r="AY449" s="7" t="s">
        <v>138</v>
      </c>
      <c r="BE449" s="136">
        <f>IF(N449="základní",J449,0)</f>
        <v>0</v>
      </c>
      <c r="BF449" s="136">
        <f>IF(N449="snížená",J449,0)</f>
        <v>0</v>
      </c>
      <c r="BG449" s="136">
        <f>IF(N449="zákl. přenesená",J449,0)</f>
        <v>0</v>
      </c>
      <c r="BH449" s="136">
        <f>IF(N449="sníž. přenesená",J449,0)</f>
        <v>0</v>
      </c>
      <c r="BI449" s="136">
        <f>IF(N449="nulová",J449,0)</f>
        <v>0</v>
      </c>
      <c r="BJ449" s="7" t="s">
        <v>79</v>
      </c>
      <c r="BK449" s="136">
        <f>ROUND(I449*H449,2)</f>
        <v>0</v>
      </c>
      <c r="BL449" s="7" t="s">
        <v>145</v>
      </c>
      <c r="BM449" s="135" t="s">
        <v>594</v>
      </c>
    </row>
    <row r="450" spans="1:65" s="19" customFormat="1">
      <c r="B450" s="20"/>
      <c r="D450" s="137" t="s">
        <v>146</v>
      </c>
      <c r="F450" s="138" t="s">
        <v>1010</v>
      </c>
      <c r="I450" s="139"/>
      <c r="L450" s="20"/>
      <c r="M450" s="140"/>
      <c r="T450" s="41"/>
      <c r="AT450" s="7" t="s">
        <v>146</v>
      </c>
      <c r="AU450" s="7" t="s">
        <v>81</v>
      </c>
    </row>
    <row r="451" spans="1:65" s="143" customFormat="1">
      <c r="A451" s="19"/>
      <c r="B451" s="20"/>
      <c r="C451" s="19"/>
      <c r="D451" s="141" t="s">
        <v>148</v>
      </c>
      <c r="E451" s="19"/>
      <c r="F451" s="142" t="s">
        <v>1011</v>
      </c>
      <c r="G451" s="19"/>
      <c r="H451" s="19"/>
      <c r="I451" s="139"/>
      <c r="J451" s="19"/>
      <c r="K451" s="19"/>
      <c r="L451" s="20"/>
      <c r="M451" s="140"/>
      <c r="N451" s="19"/>
      <c r="O451" s="19"/>
      <c r="P451" s="19"/>
      <c r="Q451" s="19"/>
      <c r="R451" s="19"/>
      <c r="S451" s="19"/>
      <c r="T451" s="41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7" t="s">
        <v>148</v>
      </c>
      <c r="AU451" s="7" t="s">
        <v>81</v>
      </c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</row>
    <row r="452" spans="1:65" s="150" customFormat="1">
      <c r="A452" s="143"/>
      <c r="B452" s="144"/>
      <c r="C452" s="143"/>
      <c r="D452" s="137" t="s">
        <v>150</v>
      </c>
      <c r="E452" s="145"/>
      <c r="F452" s="146" t="s">
        <v>795</v>
      </c>
      <c r="G452" s="143"/>
      <c r="H452" s="145"/>
      <c r="I452" s="147"/>
      <c r="J452" s="143"/>
      <c r="K452" s="143"/>
      <c r="L452" s="144"/>
      <c r="M452" s="148"/>
      <c r="N452" s="143"/>
      <c r="O452" s="143"/>
      <c r="P452" s="143"/>
      <c r="Q452" s="143"/>
      <c r="R452" s="143"/>
      <c r="S452" s="143"/>
      <c r="T452" s="149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5" t="s">
        <v>150</v>
      </c>
      <c r="AU452" s="145" t="s">
        <v>81</v>
      </c>
      <c r="AV452" s="143" t="s">
        <v>79</v>
      </c>
      <c r="AW452" s="143" t="s">
        <v>33</v>
      </c>
      <c r="AX452" s="143" t="s">
        <v>71</v>
      </c>
      <c r="AY452" s="145" t="s">
        <v>138</v>
      </c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</row>
    <row r="453" spans="1:65" s="158" customFormat="1">
      <c r="A453" s="150"/>
      <c r="B453" s="151"/>
      <c r="C453" s="150"/>
      <c r="D453" s="137" t="s">
        <v>150</v>
      </c>
      <c r="E453" s="152"/>
      <c r="F453" s="153" t="s">
        <v>204</v>
      </c>
      <c r="G453" s="150"/>
      <c r="H453" s="154">
        <v>1</v>
      </c>
      <c r="I453" s="155"/>
      <c r="J453" s="150"/>
      <c r="K453" s="150"/>
      <c r="L453" s="151"/>
      <c r="M453" s="156"/>
      <c r="N453" s="150"/>
      <c r="O453" s="150"/>
      <c r="P453" s="150"/>
      <c r="Q453" s="150"/>
      <c r="R453" s="150"/>
      <c r="S453" s="150"/>
      <c r="T453" s="157"/>
      <c r="U453" s="150"/>
      <c r="V453" s="150"/>
      <c r="W453" s="150"/>
      <c r="X453" s="150"/>
      <c r="Y453" s="150"/>
      <c r="Z453" s="150"/>
      <c r="AA453" s="150"/>
      <c r="AB453" s="150"/>
      <c r="AC453" s="150"/>
      <c r="AD453" s="150"/>
      <c r="AE453" s="150"/>
      <c r="AF453" s="150"/>
      <c r="AG453" s="150"/>
      <c r="AH453" s="150"/>
      <c r="AI453" s="150"/>
      <c r="AJ453" s="150"/>
      <c r="AK453" s="150"/>
      <c r="AL453" s="150"/>
      <c r="AM453" s="150"/>
      <c r="AN453" s="150"/>
      <c r="AO453" s="150"/>
      <c r="AP453" s="150"/>
      <c r="AQ453" s="150"/>
      <c r="AR453" s="150"/>
      <c r="AS453" s="150"/>
      <c r="AT453" s="152" t="s">
        <v>150</v>
      </c>
      <c r="AU453" s="152" t="s">
        <v>81</v>
      </c>
      <c r="AV453" s="150" t="s">
        <v>81</v>
      </c>
      <c r="AW453" s="150" t="s">
        <v>33</v>
      </c>
      <c r="AX453" s="150" t="s">
        <v>71</v>
      </c>
      <c r="AY453" s="152" t="s">
        <v>138</v>
      </c>
      <c r="AZ453" s="150"/>
      <c r="BA453" s="150"/>
      <c r="BB453" s="150"/>
      <c r="BC453" s="150"/>
      <c r="BD453" s="150"/>
      <c r="BE453" s="150"/>
      <c r="BF453" s="150"/>
      <c r="BG453" s="150"/>
      <c r="BH453" s="150"/>
      <c r="BI453" s="150"/>
      <c r="BJ453" s="150"/>
      <c r="BK453" s="150"/>
      <c r="BL453" s="150"/>
      <c r="BM453" s="150"/>
    </row>
    <row r="454" spans="1:65" s="19" customFormat="1">
      <c r="A454" s="158"/>
      <c r="B454" s="159"/>
      <c r="C454" s="158"/>
      <c r="D454" s="137" t="s">
        <v>150</v>
      </c>
      <c r="E454" s="160"/>
      <c r="F454" s="161" t="s">
        <v>154</v>
      </c>
      <c r="G454" s="158"/>
      <c r="H454" s="162">
        <v>1</v>
      </c>
      <c r="I454" s="163"/>
      <c r="J454" s="158"/>
      <c r="K454" s="158"/>
      <c r="L454" s="159"/>
      <c r="M454" s="164"/>
      <c r="N454" s="158"/>
      <c r="O454" s="158"/>
      <c r="P454" s="158"/>
      <c r="Q454" s="158"/>
      <c r="R454" s="158"/>
      <c r="S454" s="158"/>
      <c r="T454" s="165"/>
      <c r="U454" s="158"/>
      <c r="V454" s="158"/>
      <c r="W454" s="158"/>
      <c r="X454" s="158"/>
      <c r="Y454" s="158"/>
      <c r="Z454" s="158"/>
      <c r="AA454" s="158"/>
      <c r="AB454" s="158"/>
      <c r="AC454" s="158"/>
      <c r="AD454" s="158"/>
      <c r="AE454" s="158"/>
      <c r="AF454" s="158"/>
      <c r="AG454" s="158"/>
      <c r="AH454" s="158"/>
      <c r="AI454" s="158"/>
      <c r="AJ454" s="158"/>
      <c r="AK454" s="158"/>
      <c r="AL454" s="158"/>
      <c r="AM454" s="158"/>
      <c r="AN454" s="158"/>
      <c r="AO454" s="158"/>
      <c r="AP454" s="158"/>
      <c r="AQ454" s="158"/>
      <c r="AR454" s="158"/>
      <c r="AS454" s="158"/>
      <c r="AT454" s="160" t="s">
        <v>150</v>
      </c>
      <c r="AU454" s="160" t="s">
        <v>81</v>
      </c>
      <c r="AV454" s="158" t="s">
        <v>145</v>
      </c>
      <c r="AW454" s="158" t="s">
        <v>33</v>
      </c>
      <c r="AX454" s="158" t="s">
        <v>79</v>
      </c>
      <c r="AY454" s="160" t="s">
        <v>138</v>
      </c>
      <c r="AZ454" s="158"/>
      <c r="BA454" s="158"/>
      <c r="BB454" s="158"/>
      <c r="BC454" s="158"/>
      <c r="BD454" s="158"/>
      <c r="BE454" s="158"/>
      <c r="BF454" s="158"/>
      <c r="BG454" s="158"/>
      <c r="BH454" s="158"/>
      <c r="BI454" s="158"/>
      <c r="BJ454" s="158"/>
      <c r="BK454" s="158"/>
      <c r="BL454" s="158"/>
      <c r="BM454" s="158"/>
    </row>
    <row r="455" spans="1:65" s="19" customFormat="1" ht="16.5" customHeight="1">
      <c r="B455" s="123"/>
      <c r="C455" s="174" t="s">
        <v>384</v>
      </c>
      <c r="D455" s="174" t="s">
        <v>205</v>
      </c>
      <c r="E455" s="175" t="s">
        <v>1012</v>
      </c>
      <c r="F455" s="176" t="s">
        <v>1013</v>
      </c>
      <c r="G455" s="177" t="s">
        <v>199</v>
      </c>
      <c r="H455" s="178">
        <v>1</v>
      </c>
      <c r="I455" s="179"/>
      <c r="J455" s="180">
        <f>ROUND(I455*H455,2)</f>
        <v>0</v>
      </c>
      <c r="K455" s="176" t="s">
        <v>144</v>
      </c>
      <c r="L455" s="181"/>
      <c r="M455" s="182"/>
      <c r="N455" s="183" t="s">
        <v>42</v>
      </c>
      <c r="P455" s="133">
        <f>O455*H455</f>
        <v>0</v>
      </c>
      <c r="Q455" s="133">
        <v>1E-4</v>
      </c>
      <c r="R455" s="133">
        <f>Q455*H455</f>
        <v>1E-4</v>
      </c>
      <c r="S455" s="133">
        <v>0</v>
      </c>
      <c r="T455" s="134">
        <f>S455*H455</f>
        <v>0</v>
      </c>
      <c r="AR455" s="135" t="s">
        <v>169</v>
      </c>
      <c r="AT455" s="135" t="s">
        <v>205</v>
      </c>
      <c r="AU455" s="135" t="s">
        <v>81</v>
      </c>
      <c r="AY455" s="7" t="s">
        <v>138</v>
      </c>
      <c r="BE455" s="136">
        <f>IF(N455="základní",J455,0)</f>
        <v>0</v>
      </c>
      <c r="BF455" s="136">
        <f>IF(N455="snížená",J455,0)</f>
        <v>0</v>
      </c>
      <c r="BG455" s="136">
        <f>IF(N455="zákl. přenesená",J455,0)</f>
        <v>0</v>
      </c>
      <c r="BH455" s="136">
        <f>IF(N455="sníž. přenesená",J455,0)</f>
        <v>0</v>
      </c>
      <c r="BI455" s="136">
        <f>IF(N455="nulová",J455,0)</f>
        <v>0</v>
      </c>
      <c r="BJ455" s="7" t="s">
        <v>79</v>
      </c>
      <c r="BK455" s="136">
        <f>ROUND(I455*H455,2)</f>
        <v>0</v>
      </c>
      <c r="BL455" s="7" t="s">
        <v>145</v>
      </c>
      <c r="BM455" s="135" t="s">
        <v>597</v>
      </c>
    </row>
    <row r="456" spans="1:65" s="19" customFormat="1">
      <c r="B456" s="20"/>
      <c r="D456" s="137" t="s">
        <v>146</v>
      </c>
      <c r="F456" s="138" t="s">
        <v>1013</v>
      </c>
      <c r="I456" s="139"/>
      <c r="L456" s="20"/>
      <c r="M456" s="140"/>
      <c r="T456" s="41"/>
      <c r="AT456" s="7" t="s">
        <v>146</v>
      </c>
      <c r="AU456" s="7" t="s">
        <v>81</v>
      </c>
    </row>
    <row r="457" spans="1:65" s="19" customFormat="1" ht="24.15" customHeight="1">
      <c r="B457" s="123"/>
      <c r="C457" s="124" t="s">
        <v>598</v>
      </c>
      <c r="D457" s="124" t="s">
        <v>140</v>
      </c>
      <c r="E457" s="125" t="s">
        <v>1014</v>
      </c>
      <c r="F457" s="126" t="s">
        <v>1015</v>
      </c>
      <c r="G457" s="127" t="s">
        <v>199</v>
      </c>
      <c r="H457" s="128">
        <v>3</v>
      </c>
      <c r="I457" s="129"/>
      <c r="J457" s="130">
        <f>ROUND(I457*H457,2)</f>
        <v>0</v>
      </c>
      <c r="K457" s="126"/>
      <c r="L457" s="20"/>
      <c r="M457" s="131"/>
      <c r="N457" s="132" t="s">
        <v>42</v>
      </c>
      <c r="P457" s="133">
        <f>O457*H457</f>
        <v>0</v>
      </c>
      <c r="Q457" s="133">
        <v>0</v>
      </c>
      <c r="R457" s="133">
        <f>Q457*H457</f>
        <v>0</v>
      </c>
      <c r="S457" s="133">
        <v>0</v>
      </c>
      <c r="T457" s="134">
        <f>S457*H457</f>
        <v>0</v>
      </c>
      <c r="AR457" s="135" t="s">
        <v>145</v>
      </c>
      <c r="AT457" s="135" t="s">
        <v>140</v>
      </c>
      <c r="AU457" s="135" t="s">
        <v>81</v>
      </c>
      <c r="AY457" s="7" t="s">
        <v>138</v>
      </c>
      <c r="BE457" s="136">
        <f>IF(N457="základní",J457,0)</f>
        <v>0</v>
      </c>
      <c r="BF457" s="136">
        <f>IF(N457="snížená",J457,0)</f>
        <v>0</v>
      </c>
      <c r="BG457" s="136">
        <f>IF(N457="zákl. přenesená",J457,0)</f>
        <v>0</v>
      </c>
      <c r="BH457" s="136">
        <f>IF(N457="sníž. přenesená",J457,0)</f>
        <v>0</v>
      </c>
      <c r="BI457" s="136">
        <f>IF(N457="nulová",J457,0)</f>
        <v>0</v>
      </c>
      <c r="BJ457" s="7" t="s">
        <v>79</v>
      </c>
      <c r="BK457" s="136">
        <f>ROUND(I457*H457,2)</f>
        <v>0</v>
      </c>
      <c r="BL457" s="7" t="s">
        <v>145</v>
      </c>
      <c r="BM457" s="135" t="s">
        <v>601</v>
      </c>
    </row>
    <row r="458" spans="1:65" s="143" customFormat="1" ht="19.2">
      <c r="A458" s="19"/>
      <c r="B458" s="20"/>
      <c r="C458" s="19"/>
      <c r="D458" s="137" t="s">
        <v>146</v>
      </c>
      <c r="E458" s="19"/>
      <c r="F458" s="138" t="s">
        <v>1015</v>
      </c>
      <c r="G458" s="19"/>
      <c r="H458" s="19"/>
      <c r="I458" s="139"/>
      <c r="J458" s="19"/>
      <c r="K458" s="19"/>
      <c r="L458" s="20"/>
      <c r="M458" s="140"/>
      <c r="N458" s="19"/>
      <c r="O458" s="19"/>
      <c r="P458" s="19"/>
      <c r="Q458" s="19"/>
      <c r="R458" s="19"/>
      <c r="S458" s="19"/>
      <c r="T458" s="41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7" t="s">
        <v>146</v>
      </c>
      <c r="AU458" s="7" t="s">
        <v>81</v>
      </c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</row>
    <row r="459" spans="1:65" s="150" customFormat="1">
      <c r="A459" s="143"/>
      <c r="B459" s="144"/>
      <c r="C459" s="143"/>
      <c r="D459" s="137" t="s">
        <v>150</v>
      </c>
      <c r="E459" s="145"/>
      <c r="F459" s="146" t="s">
        <v>1016</v>
      </c>
      <c r="G459" s="143"/>
      <c r="H459" s="145"/>
      <c r="I459" s="147"/>
      <c r="J459" s="143"/>
      <c r="K459" s="143"/>
      <c r="L459" s="144"/>
      <c r="M459" s="148"/>
      <c r="N459" s="143"/>
      <c r="O459" s="143"/>
      <c r="P459" s="143"/>
      <c r="Q459" s="143"/>
      <c r="R459" s="143"/>
      <c r="S459" s="143"/>
      <c r="T459" s="149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5" t="s">
        <v>150</v>
      </c>
      <c r="AU459" s="145" t="s">
        <v>81</v>
      </c>
      <c r="AV459" s="143" t="s">
        <v>79</v>
      </c>
      <c r="AW459" s="143" t="s">
        <v>33</v>
      </c>
      <c r="AX459" s="143" t="s">
        <v>71</v>
      </c>
      <c r="AY459" s="145" t="s">
        <v>138</v>
      </c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</row>
    <row r="460" spans="1:65" s="158" customFormat="1">
      <c r="A460" s="150"/>
      <c r="B460" s="151"/>
      <c r="C460" s="150"/>
      <c r="D460" s="137" t="s">
        <v>150</v>
      </c>
      <c r="E460" s="152"/>
      <c r="F460" s="153" t="s">
        <v>1017</v>
      </c>
      <c r="G460" s="150"/>
      <c r="H460" s="154">
        <v>3</v>
      </c>
      <c r="I460" s="155"/>
      <c r="J460" s="150"/>
      <c r="K460" s="150"/>
      <c r="L460" s="151"/>
      <c r="M460" s="156"/>
      <c r="N460" s="150"/>
      <c r="O460" s="150"/>
      <c r="P460" s="150"/>
      <c r="Q460" s="150"/>
      <c r="R460" s="150"/>
      <c r="S460" s="150"/>
      <c r="T460" s="157"/>
      <c r="U460" s="150"/>
      <c r="V460" s="150"/>
      <c r="W460" s="150"/>
      <c r="X460" s="150"/>
      <c r="Y460" s="150"/>
      <c r="Z460" s="150"/>
      <c r="AA460" s="150"/>
      <c r="AB460" s="150"/>
      <c r="AC460" s="150"/>
      <c r="AD460" s="150"/>
      <c r="AE460" s="150"/>
      <c r="AF460" s="150"/>
      <c r="AG460" s="150"/>
      <c r="AH460" s="150"/>
      <c r="AI460" s="150"/>
      <c r="AJ460" s="150"/>
      <c r="AK460" s="150"/>
      <c r="AL460" s="150"/>
      <c r="AM460" s="150"/>
      <c r="AN460" s="150"/>
      <c r="AO460" s="150"/>
      <c r="AP460" s="150"/>
      <c r="AQ460" s="150"/>
      <c r="AR460" s="150"/>
      <c r="AS460" s="150"/>
      <c r="AT460" s="152" t="s">
        <v>150</v>
      </c>
      <c r="AU460" s="152" t="s">
        <v>81</v>
      </c>
      <c r="AV460" s="150" t="s">
        <v>81</v>
      </c>
      <c r="AW460" s="150" t="s">
        <v>33</v>
      </c>
      <c r="AX460" s="150" t="s">
        <v>71</v>
      </c>
      <c r="AY460" s="152" t="s">
        <v>138</v>
      </c>
      <c r="AZ460" s="150"/>
      <c r="BA460" s="150"/>
      <c r="BB460" s="150"/>
      <c r="BC460" s="150"/>
      <c r="BD460" s="150"/>
      <c r="BE460" s="150"/>
      <c r="BF460" s="150"/>
      <c r="BG460" s="150"/>
      <c r="BH460" s="150"/>
      <c r="BI460" s="150"/>
      <c r="BJ460" s="150"/>
      <c r="BK460" s="150"/>
      <c r="BL460" s="150"/>
      <c r="BM460" s="150"/>
    </row>
    <row r="461" spans="1:65" s="19" customFormat="1">
      <c r="A461" s="158"/>
      <c r="B461" s="159"/>
      <c r="C461" s="158"/>
      <c r="D461" s="137" t="s">
        <v>150</v>
      </c>
      <c r="E461" s="160"/>
      <c r="F461" s="161" t="s">
        <v>154</v>
      </c>
      <c r="G461" s="158"/>
      <c r="H461" s="162">
        <v>3</v>
      </c>
      <c r="I461" s="163"/>
      <c r="J461" s="158"/>
      <c r="K461" s="158"/>
      <c r="L461" s="159"/>
      <c r="M461" s="164"/>
      <c r="N461" s="158"/>
      <c r="O461" s="158"/>
      <c r="P461" s="158"/>
      <c r="Q461" s="158"/>
      <c r="R461" s="158"/>
      <c r="S461" s="158"/>
      <c r="T461" s="165"/>
      <c r="U461" s="158"/>
      <c r="V461" s="158"/>
      <c r="W461" s="158"/>
      <c r="X461" s="158"/>
      <c r="Y461" s="158"/>
      <c r="Z461" s="158"/>
      <c r="AA461" s="158"/>
      <c r="AB461" s="158"/>
      <c r="AC461" s="158"/>
      <c r="AD461" s="158"/>
      <c r="AE461" s="158"/>
      <c r="AF461" s="158"/>
      <c r="AG461" s="158"/>
      <c r="AH461" s="158"/>
      <c r="AI461" s="158"/>
      <c r="AJ461" s="158"/>
      <c r="AK461" s="158"/>
      <c r="AL461" s="158"/>
      <c r="AM461" s="158"/>
      <c r="AN461" s="158"/>
      <c r="AO461" s="158"/>
      <c r="AP461" s="158"/>
      <c r="AQ461" s="158"/>
      <c r="AR461" s="158"/>
      <c r="AS461" s="158"/>
      <c r="AT461" s="160" t="s">
        <v>150</v>
      </c>
      <c r="AU461" s="160" t="s">
        <v>81</v>
      </c>
      <c r="AV461" s="158" t="s">
        <v>145</v>
      </c>
      <c r="AW461" s="158" t="s">
        <v>33</v>
      </c>
      <c r="AX461" s="158" t="s">
        <v>79</v>
      </c>
      <c r="AY461" s="160" t="s">
        <v>138</v>
      </c>
      <c r="AZ461" s="158"/>
      <c r="BA461" s="158"/>
      <c r="BB461" s="158"/>
      <c r="BC461" s="158"/>
      <c r="BD461" s="158"/>
      <c r="BE461" s="158"/>
      <c r="BF461" s="158"/>
      <c r="BG461" s="158"/>
      <c r="BH461" s="158"/>
      <c r="BI461" s="158"/>
      <c r="BJ461" s="158"/>
      <c r="BK461" s="158"/>
      <c r="BL461" s="158"/>
      <c r="BM461" s="158"/>
    </row>
    <row r="462" spans="1:65" s="19" customFormat="1" ht="16.5" customHeight="1">
      <c r="B462" s="123"/>
      <c r="C462" s="174" t="s">
        <v>519</v>
      </c>
      <c r="D462" s="174" t="s">
        <v>205</v>
      </c>
      <c r="E462" s="175" t="s">
        <v>1018</v>
      </c>
      <c r="F462" s="176" t="s">
        <v>1019</v>
      </c>
      <c r="G462" s="177" t="s">
        <v>199</v>
      </c>
      <c r="H462" s="178">
        <v>1</v>
      </c>
      <c r="I462" s="179"/>
      <c r="J462" s="180">
        <f>ROUND(I462*H462,2)</f>
        <v>0</v>
      </c>
      <c r="K462" s="176" t="s">
        <v>144</v>
      </c>
      <c r="L462" s="181"/>
      <c r="M462" s="182"/>
      <c r="N462" s="183" t="s">
        <v>42</v>
      </c>
      <c r="P462" s="133">
        <f>O462*H462</f>
        <v>0</v>
      </c>
      <c r="Q462" s="133">
        <v>2.7999999999999998E-4</v>
      </c>
      <c r="R462" s="133">
        <f>Q462*H462</f>
        <v>2.7999999999999998E-4</v>
      </c>
      <c r="S462" s="133">
        <v>0</v>
      </c>
      <c r="T462" s="134">
        <f>S462*H462</f>
        <v>0</v>
      </c>
      <c r="AR462" s="135" t="s">
        <v>169</v>
      </c>
      <c r="AT462" s="135" t="s">
        <v>205</v>
      </c>
      <c r="AU462" s="135" t="s">
        <v>81</v>
      </c>
      <c r="AY462" s="7" t="s">
        <v>138</v>
      </c>
      <c r="BE462" s="136">
        <f>IF(N462="základní",J462,0)</f>
        <v>0</v>
      </c>
      <c r="BF462" s="136">
        <f>IF(N462="snížená",J462,0)</f>
        <v>0</v>
      </c>
      <c r="BG462" s="136">
        <f>IF(N462="zákl. přenesená",J462,0)</f>
        <v>0</v>
      </c>
      <c r="BH462" s="136">
        <f>IF(N462="sníž. přenesená",J462,0)</f>
        <v>0</v>
      </c>
      <c r="BI462" s="136">
        <f>IF(N462="nulová",J462,0)</f>
        <v>0</v>
      </c>
      <c r="BJ462" s="7" t="s">
        <v>79</v>
      </c>
      <c r="BK462" s="136">
        <f>ROUND(I462*H462,2)</f>
        <v>0</v>
      </c>
      <c r="BL462" s="7" t="s">
        <v>145</v>
      </c>
      <c r="BM462" s="135" t="s">
        <v>604</v>
      </c>
    </row>
    <row r="463" spans="1:65" s="19" customFormat="1">
      <c r="B463" s="20"/>
      <c r="D463" s="137" t="s">
        <v>146</v>
      </c>
      <c r="F463" s="138" t="s">
        <v>1019</v>
      </c>
      <c r="I463" s="139"/>
      <c r="L463" s="20"/>
      <c r="M463" s="140"/>
      <c r="T463" s="41"/>
      <c r="AT463" s="7" t="s">
        <v>146</v>
      </c>
      <c r="AU463" s="7" t="s">
        <v>81</v>
      </c>
    </row>
    <row r="464" spans="1:65" s="19" customFormat="1" ht="16.5" customHeight="1">
      <c r="B464" s="123"/>
      <c r="C464" s="174" t="s">
        <v>605</v>
      </c>
      <c r="D464" s="174" t="s">
        <v>205</v>
      </c>
      <c r="E464" s="175" t="s">
        <v>1020</v>
      </c>
      <c r="F464" s="176" t="s">
        <v>1021</v>
      </c>
      <c r="G464" s="177" t="s">
        <v>199</v>
      </c>
      <c r="H464" s="178">
        <v>2</v>
      </c>
      <c r="I464" s="179"/>
      <c r="J464" s="180">
        <f>ROUND(I464*H464,2)</f>
        <v>0</v>
      </c>
      <c r="K464" s="176" t="s">
        <v>144</v>
      </c>
      <c r="L464" s="181"/>
      <c r="M464" s="182"/>
      <c r="N464" s="183" t="s">
        <v>42</v>
      </c>
      <c r="P464" s="133">
        <f>O464*H464</f>
        <v>0</v>
      </c>
      <c r="Q464" s="133">
        <v>3.4000000000000002E-4</v>
      </c>
      <c r="R464" s="133">
        <f>Q464*H464</f>
        <v>6.8000000000000005E-4</v>
      </c>
      <c r="S464" s="133">
        <v>0</v>
      </c>
      <c r="T464" s="134">
        <f>S464*H464</f>
        <v>0</v>
      </c>
      <c r="AR464" s="135" t="s">
        <v>169</v>
      </c>
      <c r="AT464" s="135" t="s">
        <v>205</v>
      </c>
      <c r="AU464" s="135" t="s">
        <v>81</v>
      </c>
      <c r="AY464" s="7" t="s">
        <v>138</v>
      </c>
      <c r="BE464" s="136">
        <f>IF(N464="základní",J464,0)</f>
        <v>0</v>
      </c>
      <c r="BF464" s="136">
        <f>IF(N464="snížená",J464,0)</f>
        <v>0</v>
      </c>
      <c r="BG464" s="136">
        <f>IF(N464="zákl. přenesená",J464,0)</f>
        <v>0</v>
      </c>
      <c r="BH464" s="136">
        <f>IF(N464="sníž. přenesená",J464,0)</f>
        <v>0</v>
      </c>
      <c r="BI464" s="136">
        <f>IF(N464="nulová",J464,0)</f>
        <v>0</v>
      </c>
      <c r="BJ464" s="7" t="s">
        <v>79</v>
      </c>
      <c r="BK464" s="136">
        <f>ROUND(I464*H464,2)</f>
        <v>0</v>
      </c>
      <c r="BL464" s="7" t="s">
        <v>145</v>
      </c>
      <c r="BM464" s="135" t="s">
        <v>608</v>
      </c>
    </row>
    <row r="465" spans="1:65" s="19" customFormat="1">
      <c r="B465" s="20"/>
      <c r="D465" s="137" t="s">
        <v>146</v>
      </c>
      <c r="F465" s="138" t="s">
        <v>1021</v>
      </c>
      <c r="I465" s="139"/>
      <c r="L465" s="20"/>
      <c r="M465" s="140"/>
      <c r="T465" s="41"/>
      <c r="AT465" s="7" t="s">
        <v>146</v>
      </c>
      <c r="AU465" s="7" t="s">
        <v>81</v>
      </c>
    </row>
    <row r="466" spans="1:65" s="19" customFormat="1" ht="24.15" customHeight="1">
      <c r="B466" s="123"/>
      <c r="C466" s="124" t="s">
        <v>523</v>
      </c>
      <c r="D466" s="124" t="s">
        <v>140</v>
      </c>
      <c r="E466" s="125" t="s">
        <v>1022</v>
      </c>
      <c r="F466" s="126" t="s">
        <v>1023</v>
      </c>
      <c r="G466" s="127" t="s">
        <v>199</v>
      </c>
      <c r="H466" s="128">
        <v>3</v>
      </c>
      <c r="I466" s="129"/>
      <c r="J466" s="130">
        <f>ROUND(I466*H466,2)</f>
        <v>0</v>
      </c>
      <c r="K466" s="126"/>
      <c r="L466" s="20"/>
      <c r="M466" s="131"/>
      <c r="N466" s="132" t="s">
        <v>42</v>
      </c>
      <c r="P466" s="133">
        <f>O466*H466</f>
        <v>0</v>
      </c>
      <c r="Q466" s="133">
        <v>0</v>
      </c>
      <c r="R466" s="133">
        <f>Q466*H466</f>
        <v>0</v>
      </c>
      <c r="S466" s="133">
        <v>0</v>
      </c>
      <c r="T466" s="134">
        <f>S466*H466</f>
        <v>0</v>
      </c>
      <c r="AR466" s="135" t="s">
        <v>145</v>
      </c>
      <c r="AT466" s="135" t="s">
        <v>140</v>
      </c>
      <c r="AU466" s="135" t="s">
        <v>81</v>
      </c>
      <c r="AY466" s="7" t="s">
        <v>138</v>
      </c>
      <c r="BE466" s="136">
        <f>IF(N466="základní",J466,0)</f>
        <v>0</v>
      </c>
      <c r="BF466" s="136">
        <f>IF(N466="snížená",J466,0)</f>
        <v>0</v>
      </c>
      <c r="BG466" s="136">
        <f>IF(N466="zákl. přenesená",J466,0)</f>
        <v>0</v>
      </c>
      <c r="BH466" s="136">
        <f>IF(N466="sníž. přenesená",J466,0)</f>
        <v>0</v>
      </c>
      <c r="BI466" s="136">
        <f>IF(N466="nulová",J466,0)</f>
        <v>0</v>
      </c>
      <c r="BJ466" s="7" t="s">
        <v>79</v>
      </c>
      <c r="BK466" s="136">
        <f>ROUND(I466*H466,2)</f>
        <v>0</v>
      </c>
      <c r="BL466" s="7" t="s">
        <v>145</v>
      </c>
      <c r="BM466" s="135" t="s">
        <v>610</v>
      </c>
    </row>
    <row r="467" spans="1:65" s="143" customFormat="1" ht="19.2">
      <c r="A467" s="19"/>
      <c r="B467" s="20"/>
      <c r="C467" s="19"/>
      <c r="D467" s="137" t="s">
        <v>146</v>
      </c>
      <c r="E467" s="19"/>
      <c r="F467" s="138" t="s">
        <v>1023</v>
      </c>
      <c r="G467" s="19"/>
      <c r="H467" s="19"/>
      <c r="I467" s="139"/>
      <c r="J467" s="19"/>
      <c r="K467" s="19"/>
      <c r="L467" s="20"/>
      <c r="M467" s="140"/>
      <c r="N467" s="19"/>
      <c r="O467" s="19"/>
      <c r="P467" s="19"/>
      <c r="Q467" s="19"/>
      <c r="R467" s="19"/>
      <c r="S467" s="19"/>
      <c r="T467" s="41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7" t="s">
        <v>146</v>
      </c>
      <c r="AU467" s="7" t="s">
        <v>81</v>
      </c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</row>
    <row r="468" spans="1:65" s="150" customFormat="1">
      <c r="A468" s="143"/>
      <c r="B468" s="144"/>
      <c r="C468" s="143"/>
      <c r="D468" s="137" t="s">
        <v>150</v>
      </c>
      <c r="E468" s="145"/>
      <c r="F468" s="146" t="s">
        <v>795</v>
      </c>
      <c r="G468" s="143"/>
      <c r="H468" s="145"/>
      <c r="I468" s="147"/>
      <c r="J468" s="143"/>
      <c r="K468" s="143"/>
      <c r="L468" s="144"/>
      <c r="M468" s="148"/>
      <c r="N468" s="143"/>
      <c r="O468" s="143"/>
      <c r="P468" s="143"/>
      <c r="Q468" s="143"/>
      <c r="R468" s="143"/>
      <c r="S468" s="143"/>
      <c r="T468" s="149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5" t="s">
        <v>150</v>
      </c>
      <c r="AU468" s="145" t="s">
        <v>81</v>
      </c>
      <c r="AV468" s="143" t="s">
        <v>79</v>
      </c>
      <c r="AW468" s="143" t="s">
        <v>33</v>
      </c>
      <c r="AX468" s="143" t="s">
        <v>71</v>
      </c>
      <c r="AY468" s="145" t="s">
        <v>138</v>
      </c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</row>
    <row r="469" spans="1:65" s="158" customFormat="1">
      <c r="A469" s="150"/>
      <c r="B469" s="151"/>
      <c r="C469" s="150"/>
      <c r="D469" s="137" t="s">
        <v>150</v>
      </c>
      <c r="E469" s="152"/>
      <c r="F469" s="153" t="s">
        <v>1017</v>
      </c>
      <c r="G469" s="150"/>
      <c r="H469" s="154">
        <v>3</v>
      </c>
      <c r="I469" s="155"/>
      <c r="J469" s="150"/>
      <c r="K469" s="150"/>
      <c r="L469" s="151"/>
      <c r="M469" s="156"/>
      <c r="N469" s="150"/>
      <c r="O469" s="150"/>
      <c r="P469" s="150"/>
      <c r="Q469" s="150"/>
      <c r="R469" s="150"/>
      <c r="S469" s="150"/>
      <c r="T469" s="157"/>
      <c r="U469" s="150"/>
      <c r="V469" s="150"/>
      <c r="W469" s="150"/>
      <c r="X469" s="150"/>
      <c r="Y469" s="150"/>
      <c r="Z469" s="150"/>
      <c r="AA469" s="150"/>
      <c r="AB469" s="150"/>
      <c r="AC469" s="150"/>
      <c r="AD469" s="150"/>
      <c r="AE469" s="150"/>
      <c r="AF469" s="150"/>
      <c r="AG469" s="150"/>
      <c r="AH469" s="150"/>
      <c r="AI469" s="150"/>
      <c r="AJ469" s="150"/>
      <c r="AK469" s="150"/>
      <c r="AL469" s="150"/>
      <c r="AM469" s="150"/>
      <c r="AN469" s="150"/>
      <c r="AO469" s="150"/>
      <c r="AP469" s="150"/>
      <c r="AQ469" s="150"/>
      <c r="AR469" s="150"/>
      <c r="AS469" s="150"/>
      <c r="AT469" s="152" t="s">
        <v>150</v>
      </c>
      <c r="AU469" s="152" t="s">
        <v>81</v>
      </c>
      <c r="AV469" s="150" t="s">
        <v>81</v>
      </c>
      <c r="AW469" s="150" t="s">
        <v>33</v>
      </c>
      <c r="AX469" s="150" t="s">
        <v>71</v>
      </c>
      <c r="AY469" s="152" t="s">
        <v>138</v>
      </c>
      <c r="AZ469" s="150"/>
      <c r="BA469" s="150"/>
      <c r="BB469" s="150"/>
      <c r="BC469" s="150"/>
      <c r="BD469" s="150"/>
      <c r="BE469" s="150"/>
      <c r="BF469" s="150"/>
      <c r="BG469" s="150"/>
      <c r="BH469" s="150"/>
      <c r="BI469" s="150"/>
      <c r="BJ469" s="150"/>
      <c r="BK469" s="150"/>
      <c r="BL469" s="150"/>
      <c r="BM469" s="150"/>
    </row>
    <row r="470" spans="1:65" s="19" customFormat="1">
      <c r="A470" s="158"/>
      <c r="B470" s="159"/>
      <c r="C470" s="158"/>
      <c r="D470" s="137" t="s">
        <v>150</v>
      </c>
      <c r="E470" s="160"/>
      <c r="F470" s="161" t="s">
        <v>154</v>
      </c>
      <c r="G470" s="158"/>
      <c r="H470" s="162">
        <v>3</v>
      </c>
      <c r="I470" s="163"/>
      <c r="J470" s="158"/>
      <c r="K470" s="158"/>
      <c r="L470" s="159"/>
      <c r="M470" s="164"/>
      <c r="N470" s="158"/>
      <c r="O470" s="158"/>
      <c r="P470" s="158"/>
      <c r="Q470" s="158"/>
      <c r="R470" s="158"/>
      <c r="S470" s="158"/>
      <c r="T470" s="165"/>
      <c r="U470" s="158"/>
      <c r="V470" s="158"/>
      <c r="W470" s="158"/>
      <c r="X470" s="158"/>
      <c r="Y470" s="158"/>
      <c r="Z470" s="158"/>
      <c r="AA470" s="158"/>
      <c r="AB470" s="158"/>
      <c r="AC470" s="158"/>
      <c r="AD470" s="158"/>
      <c r="AE470" s="158"/>
      <c r="AF470" s="158"/>
      <c r="AG470" s="158"/>
      <c r="AH470" s="158"/>
      <c r="AI470" s="158"/>
      <c r="AJ470" s="158"/>
      <c r="AK470" s="158"/>
      <c r="AL470" s="158"/>
      <c r="AM470" s="158"/>
      <c r="AN470" s="158"/>
      <c r="AO470" s="158"/>
      <c r="AP470" s="158"/>
      <c r="AQ470" s="158"/>
      <c r="AR470" s="158"/>
      <c r="AS470" s="158"/>
      <c r="AT470" s="160" t="s">
        <v>150</v>
      </c>
      <c r="AU470" s="160" t="s">
        <v>81</v>
      </c>
      <c r="AV470" s="158" t="s">
        <v>145</v>
      </c>
      <c r="AW470" s="158" t="s">
        <v>33</v>
      </c>
      <c r="AX470" s="158" t="s">
        <v>79</v>
      </c>
      <c r="AY470" s="160" t="s">
        <v>138</v>
      </c>
      <c r="AZ470" s="158"/>
      <c r="BA470" s="158"/>
      <c r="BB470" s="158"/>
      <c r="BC470" s="158"/>
      <c r="BD470" s="158"/>
      <c r="BE470" s="158"/>
      <c r="BF470" s="158"/>
      <c r="BG470" s="158"/>
      <c r="BH470" s="158"/>
      <c r="BI470" s="158"/>
      <c r="BJ470" s="158"/>
      <c r="BK470" s="158"/>
      <c r="BL470" s="158"/>
      <c r="BM470" s="158"/>
    </row>
    <row r="471" spans="1:65" s="19" customFormat="1" ht="16.5" customHeight="1">
      <c r="B471" s="123"/>
      <c r="C471" s="174" t="s">
        <v>611</v>
      </c>
      <c r="D471" s="174" t="s">
        <v>205</v>
      </c>
      <c r="E471" s="175" t="s">
        <v>1024</v>
      </c>
      <c r="F471" s="176" t="s">
        <v>1025</v>
      </c>
      <c r="G471" s="177" t="s">
        <v>199</v>
      </c>
      <c r="H471" s="178">
        <v>3</v>
      </c>
      <c r="I471" s="179"/>
      <c r="J471" s="180">
        <f>ROUND(I471*H471,2)</f>
        <v>0</v>
      </c>
      <c r="K471" s="176" t="s">
        <v>144</v>
      </c>
      <c r="L471" s="181"/>
      <c r="M471" s="182"/>
      <c r="N471" s="183" t="s">
        <v>42</v>
      </c>
      <c r="P471" s="133">
        <f>O471*H471</f>
        <v>0</v>
      </c>
      <c r="Q471" s="133">
        <v>3.5E-4</v>
      </c>
      <c r="R471" s="133">
        <f>Q471*H471</f>
        <v>1.0499999999999999E-3</v>
      </c>
      <c r="S471" s="133">
        <v>0</v>
      </c>
      <c r="T471" s="134">
        <f>S471*H471</f>
        <v>0</v>
      </c>
      <c r="AR471" s="135" t="s">
        <v>169</v>
      </c>
      <c r="AT471" s="135" t="s">
        <v>205</v>
      </c>
      <c r="AU471" s="135" t="s">
        <v>81</v>
      </c>
      <c r="AY471" s="7" t="s">
        <v>138</v>
      </c>
      <c r="BE471" s="136">
        <f>IF(N471="základní",J471,0)</f>
        <v>0</v>
      </c>
      <c r="BF471" s="136">
        <f>IF(N471="snížená",J471,0)</f>
        <v>0</v>
      </c>
      <c r="BG471" s="136">
        <f>IF(N471="zákl. přenesená",J471,0)</f>
        <v>0</v>
      </c>
      <c r="BH471" s="136">
        <f>IF(N471="sníž. přenesená",J471,0)</f>
        <v>0</v>
      </c>
      <c r="BI471" s="136">
        <f>IF(N471="nulová",J471,0)</f>
        <v>0</v>
      </c>
      <c r="BJ471" s="7" t="s">
        <v>79</v>
      </c>
      <c r="BK471" s="136">
        <f>ROUND(I471*H471,2)</f>
        <v>0</v>
      </c>
      <c r="BL471" s="7" t="s">
        <v>145</v>
      </c>
      <c r="BM471" s="135" t="s">
        <v>614</v>
      </c>
    </row>
    <row r="472" spans="1:65" s="19" customFormat="1">
      <c r="B472" s="20"/>
      <c r="D472" s="137" t="s">
        <v>146</v>
      </c>
      <c r="F472" s="138" t="s">
        <v>1025</v>
      </c>
      <c r="I472" s="139"/>
      <c r="L472" s="20"/>
      <c r="M472" s="140"/>
      <c r="T472" s="41"/>
      <c r="AT472" s="7" t="s">
        <v>146</v>
      </c>
      <c r="AU472" s="7" t="s">
        <v>81</v>
      </c>
    </row>
    <row r="473" spans="1:65" s="19" customFormat="1" ht="24.15" customHeight="1">
      <c r="B473" s="123"/>
      <c r="C473" s="124" t="s">
        <v>526</v>
      </c>
      <c r="D473" s="124" t="s">
        <v>140</v>
      </c>
      <c r="E473" s="125" t="s">
        <v>1026</v>
      </c>
      <c r="F473" s="126" t="s">
        <v>1027</v>
      </c>
      <c r="G473" s="127" t="s">
        <v>199</v>
      </c>
      <c r="H473" s="128">
        <v>1</v>
      </c>
      <c r="I473" s="129"/>
      <c r="J473" s="130">
        <f>ROUND(I473*H473,2)</f>
        <v>0</v>
      </c>
      <c r="K473" s="126"/>
      <c r="L473" s="20"/>
      <c r="M473" s="131"/>
      <c r="N473" s="132" t="s">
        <v>42</v>
      </c>
      <c r="P473" s="133">
        <f>O473*H473</f>
        <v>0</v>
      </c>
      <c r="Q473" s="133">
        <v>0</v>
      </c>
      <c r="R473" s="133">
        <f>Q473*H473</f>
        <v>0</v>
      </c>
      <c r="S473" s="133">
        <v>0</v>
      </c>
      <c r="T473" s="134">
        <f>S473*H473</f>
        <v>0</v>
      </c>
      <c r="AR473" s="135" t="s">
        <v>145</v>
      </c>
      <c r="AT473" s="135" t="s">
        <v>140</v>
      </c>
      <c r="AU473" s="135" t="s">
        <v>81</v>
      </c>
      <c r="AY473" s="7" t="s">
        <v>138</v>
      </c>
      <c r="BE473" s="136">
        <f>IF(N473="základní",J473,0)</f>
        <v>0</v>
      </c>
      <c r="BF473" s="136">
        <f>IF(N473="snížená",J473,0)</f>
        <v>0</v>
      </c>
      <c r="BG473" s="136">
        <f>IF(N473="zákl. přenesená",J473,0)</f>
        <v>0</v>
      </c>
      <c r="BH473" s="136">
        <f>IF(N473="sníž. přenesená",J473,0)</f>
        <v>0</v>
      </c>
      <c r="BI473" s="136">
        <f>IF(N473="nulová",J473,0)</f>
        <v>0</v>
      </c>
      <c r="BJ473" s="7" t="s">
        <v>79</v>
      </c>
      <c r="BK473" s="136">
        <f>ROUND(I473*H473,2)</f>
        <v>0</v>
      </c>
      <c r="BL473" s="7" t="s">
        <v>145</v>
      </c>
      <c r="BM473" s="135" t="s">
        <v>621</v>
      </c>
    </row>
    <row r="474" spans="1:65" s="143" customFormat="1" ht="19.2">
      <c r="A474" s="19"/>
      <c r="B474" s="20"/>
      <c r="C474" s="19"/>
      <c r="D474" s="137" t="s">
        <v>146</v>
      </c>
      <c r="E474" s="19"/>
      <c r="F474" s="138" t="s">
        <v>1027</v>
      </c>
      <c r="G474" s="19"/>
      <c r="H474" s="19"/>
      <c r="I474" s="139"/>
      <c r="J474" s="19"/>
      <c r="K474" s="19"/>
      <c r="L474" s="20"/>
      <c r="M474" s="140"/>
      <c r="N474" s="19"/>
      <c r="O474" s="19"/>
      <c r="P474" s="19"/>
      <c r="Q474" s="19"/>
      <c r="R474" s="19"/>
      <c r="S474" s="19"/>
      <c r="T474" s="41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7" t="s">
        <v>146</v>
      </c>
      <c r="AU474" s="7" t="s">
        <v>81</v>
      </c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</row>
    <row r="475" spans="1:65" s="150" customFormat="1">
      <c r="A475" s="143"/>
      <c r="B475" s="144"/>
      <c r="C475" s="143"/>
      <c r="D475" s="137" t="s">
        <v>150</v>
      </c>
      <c r="E475" s="145"/>
      <c r="F475" s="146" t="s">
        <v>795</v>
      </c>
      <c r="G475" s="143"/>
      <c r="H475" s="145"/>
      <c r="I475" s="147"/>
      <c r="J475" s="143"/>
      <c r="K475" s="143"/>
      <c r="L475" s="144"/>
      <c r="M475" s="148"/>
      <c r="N475" s="143"/>
      <c r="O475" s="143"/>
      <c r="P475" s="143"/>
      <c r="Q475" s="143"/>
      <c r="R475" s="143"/>
      <c r="S475" s="143"/>
      <c r="T475" s="149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5" t="s">
        <v>150</v>
      </c>
      <c r="AU475" s="145" t="s">
        <v>81</v>
      </c>
      <c r="AV475" s="143" t="s">
        <v>79</v>
      </c>
      <c r="AW475" s="143" t="s">
        <v>33</v>
      </c>
      <c r="AX475" s="143" t="s">
        <v>71</v>
      </c>
      <c r="AY475" s="145" t="s">
        <v>138</v>
      </c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</row>
    <row r="476" spans="1:65" s="158" customFormat="1">
      <c r="A476" s="150"/>
      <c r="B476" s="151"/>
      <c r="C476" s="150"/>
      <c r="D476" s="137" t="s">
        <v>150</v>
      </c>
      <c r="E476" s="152"/>
      <c r="F476" s="153" t="s">
        <v>204</v>
      </c>
      <c r="G476" s="150"/>
      <c r="H476" s="154">
        <v>1</v>
      </c>
      <c r="I476" s="155"/>
      <c r="J476" s="150"/>
      <c r="K476" s="150"/>
      <c r="L476" s="151"/>
      <c r="M476" s="156"/>
      <c r="N476" s="150"/>
      <c r="O476" s="150"/>
      <c r="P476" s="150"/>
      <c r="Q476" s="150"/>
      <c r="R476" s="150"/>
      <c r="S476" s="150"/>
      <c r="T476" s="157"/>
      <c r="U476" s="150"/>
      <c r="V476" s="150"/>
      <c r="W476" s="150"/>
      <c r="X476" s="150"/>
      <c r="Y476" s="150"/>
      <c r="Z476" s="150"/>
      <c r="AA476" s="150"/>
      <c r="AB476" s="150"/>
      <c r="AC476" s="150"/>
      <c r="AD476" s="150"/>
      <c r="AE476" s="150"/>
      <c r="AF476" s="150"/>
      <c r="AG476" s="150"/>
      <c r="AH476" s="150"/>
      <c r="AI476" s="150"/>
      <c r="AJ476" s="150"/>
      <c r="AK476" s="150"/>
      <c r="AL476" s="150"/>
      <c r="AM476" s="150"/>
      <c r="AN476" s="150"/>
      <c r="AO476" s="150"/>
      <c r="AP476" s="150"/>
      <c r="AQ476" s="150"/>
      <c r="AR476" s="150"/>
      <c r="AS476" s="150"/>
      <c r="AT476" s="152" t="s">
        <v>150</v>
      </c>
      <c r="AU476" s="152" t="s">
        <v>81</v>
      </c>
      <c r="AV476" s="150" t="s">
        <v>81</v>
      </c>
      <c r="AW476" s="150" t="s">
        <v>33</v>
      </c>
      <c r="AX476" s="150" t="s">
        <v>71</v>
      </c>
      <c r="AY476" s="152" t="s">
        <v>138</v>
      </c>
      <c r="AZ476" s="150"/>
      <c r="BA476" s="150"/>
      <c r="BB476" s="150"/>
      <c r="BC476" s="150"/>
      <c r="BD476" s="150"/>
      <c r="BE476" s="150"/>
      <c r="BF476" s="150"/>
      <c r="BG476" s="150"/>
      <c r="BH476" s="150"/>
      <c r="BI476" s="150"/>
      <c r="BJ476" s="150"/>
      <c r="BK476" s="150"/>
      <c r="BL476" s="150"/>
      <c r="BM476" s="150"/>
    </row>
    <row r="477" spans="1:65" s="19" customFormat="1">
      <c r="A477" s="158"/>
      <c r="B477" s="159"/>
      <c r="C477" s="158"/>
      <c r="D477" s="137" t="s">
        <v>150</v>
      </c>
      <c r="E477" s="160"/>
      <c r="F477" s="161" t="s">
        <v>154</v>
      </c>
      <c r="G477" s="158"/>
      <c r="H477" s="162">
        <v>1</v>
      </c>
      <c r="I477" s="163"/>
      <c r="J477" s="158"/>
      <c r="K477" s="158"/>
      <c r="L477" s="159"/>
      <c r="M477" s="164"/>
      <c r="N477" s="158"/>
      <c r="O477" s="158"/>
      <c r="P477" s="158"/>
      <c r="Q477" s="158"/>
      <c r="R477" s="158"/>
      <c r="S477" s="158"/>
      <c r="T477" s="165"/>
      <c r="U477" s="158"/>
      <c r="V477" s="158"/>
      <c r="W477" s="158"/>
      <c r="X477" s="158"/>
      <c r="Y477" s="158"/>
      <c r="Z477" s="158"/>
      <c r="AA477" s="158"/>
      <c r="AB477" s="158"/>
      <c r="AC477" s="158"/>
      <c r="AD477" s="158"/>
      <c r="AE477" s="158"/>
      <c r="AF477" s="158"/>
      <c r="AG477" s="158"/>
      <c r="AH477" s="158"/>
      <c r="AI477" s="158"/>
      <c r="AJ477" s="158"/>
      <c r="AK477" s="158"/>
      <c r="AL477" s="158"/>
      <c r="AM477" s="158"/>
      <c r="AN477" s="158"/>
      <c r="AO477" s="158"/>
      <c r="AP477" s="158"/>
      <c r="AQ477" s="158"/>
      <c r="AR477" s="158"/>
      <c r="AS477" s="158"/>
      <c r="AT477" s="160" t="s">
        <v>150</v>
      </c>
      <c r="AU477" s="160" t="s">
        <v>81</v>
      </c>
      <c r="AV477" s="158" t="s">
        <v>145</v>
      </c>
      <c r="AW477" s="158" t="s">
        <v>33</v>
      </c>
      <c r="AX477" s="158" t="s">
        <v>79</v>
      </c>
      <c r="AY477" s="160" t="s">
        <v>138</v>
      </c>
      <c r="AZ477" s="158"/>
      <c r="BA477" s="158"/>
      <c r="BB477" s="158"/>
      <c r="BC477" s="158"/>
      <c r="BD477" s="158"/>
      <c r="BE477" s="158"/>
      <c r="BF477" s="158"/>
      <c r="BG477" s="158"/>
      <c r="BH477" s="158"/>
      <c r="BI477" s="158"/>
      <c r="BJ477" s="158"/>
      <c r="BK477" s="158"/>
      <c r="BL477" s="158"/>
      <c r="BM477" s="158"/>
    </row>
    <row r="478" spans="1:65" s="19" customFormat="1" ht="16.5" customHeight="1">
      <c r="B478" s="123"/>
      <c r="C478" s="174" t="s">
        <v>625</v>
      </c>
      <c r="D478" s="174" t="s">
        <v>205</v>
      </c>
      <c r="E478" s="175" t="s">
        <v>1028</v>
      </c>
      <c r="F478" s="176" t="s">
        <v>1029</v>
      </c>
      <c r="G478" s="177" t="s">
        <v>199</v>
      </c>
      <c r="H478" s="178">
        <v>1</v>
      </c>
      <c r="I478" s="179"/>
      <c r="J478" s="180">
        <f>ROUND(I478*H478,2)</f>
        <v>0</v>
      </c>
      <c r="K478" s="176" t="s">
        <v>144</v>
      </c>
      <c r="L478" s="181"/>
      <c r="M478" s="182"/>
      <c r="N478" s="183" t="s">
        <v>42</v>
      </c>
      <c r="P478" s="133">
        <f>O478*H478</f>
        <v>0</v>
      </c>
      <c r="Q478" s="133">
        <v>4.0999999999999999E-4</v>
      </c>
      <c r="R478" s="133">
        <f>Q478*H478</f>
        <v>4.0999999999999999E-4</v>
      </c>
      <c r="S478" s="133">
        <v>0</v>
      </c>
      <c r="T478" s="134">
        <f>S478*H478</f>
        <v>0</v>
      </c>
      <c r="AR478" s="135" t="s">
        <v>169</v>
      </c>
      <c r="AT478" s="135" t="s">
        <v>205</v>
      </c>
      <c r="AU478" s="135" t="s">
        <v>81</v>
      </c>
      <c r="AY478" s="7" t="s">
        <v>138</v>
      </c>
      <c r="BE478" s="136">
        <f>IF(N478="základní",J478,0)</f>
        <v>0</v>
      </c>
      <c r="BF478" s="136">
        <f>IF(N478="snížená",J478,0)</f>
        <v>0</v>
      </c>
      <c r="BG478" s="136">
        <f>IF(N478="zákl. přenesená",J478,0)</f>
        <v>0</v>
      </c>
      <c r="BH478" s="136">
        <f>IF(N478="sníž. přenesená",J478,0)</f>
        <v>0</v>
      </c>
      <c r="BI478" s="136">
        <f>IF(N478="nulová",J478,0)</f>
        <v>0</v>
      </c>
      <c r="BJ478" s="7" t="s">
        <v>79</v>
      </c>
      <c r="BK478" s="136">
        <f>ROUND(I478*H478,2)</f>
        <v>0</v>
      </c>
      <c r="BL478" s="7" t="s">
        <v>145</v>
      </c>
      <c r="BM478" s="135" t="s">
        <v>628</v>
      </c>
    </row>
    <row r="479" spans="1:65" s="19" customFormat="1">
      <c r="B479" s="20"/>
      <c r="D479" s="137" t="s">
        <v>146</v>
      </c>
      <c r="F479" s="138" t="s">
        <v>1029</v>
      </c>
      <c r="I479" s="139"/>
      <c r="L479" s="20"/>
      <c r="M479" s="140"/>
      <c r="T479" s="41"/>
      <c r="AT479" s="7" t="s">
        <v>146</v>
      </c>
      <c r="AU479" s="7" t="s">
        <v>81</v>
      </c>
    </row>
    <row r="480" spans="1:65" s="19" customFormat="1" ht="24.15" customHeight="1">
      <c r="B480" s="123"/>
      <c r="C480" s="124" t="s">
        <v>530</v>
      </c>
      <c r="D480" s="124" t="s">
        <v>140</v>
      </c>
      <c r="E480" s="125" t="s">
        <v>1030</v>
      </c>
      <c r="F480" s="126" t="s">
        <v>1031</v>
      </c>
      <c r="G480" s="127" t="s">
        <v>199</v>
      </c>
      <c r="H480" s="128">
        <v>1</v>
      </c>
      <c r="I480" s="129"/>
      <c r="J480" s="130">
        <f>ROUND(I480*H480,2)</f>
        <v>0</v>
      </c>
      <c r="K480" s="126"/>
      <c r="L480" s="20"/>
      <c r="M480" s="131"/>
      <c r="N480" s="132" t="s">
        <v>42</v>
      </c>
      <c r="P480" s="133">
        <f>O480*H480</f>
        <v>0</v>
      </c>
      <c r="Q480" s="133">
        <v>0</v>
      </c>
      <c r="R480" s="133">
        <f>Q480*H480</f>
        <v>0</v>
      </c>
      <c r="S480" s="133">
        <v>0</v>
      </c>
      <c r="T480" s="134">
        <f>S480*H480</f>
        <v>0</v>
      </c>
      <c r="AR480" s="135" t="s">
        <v>145</v>
      </c>
      <c r="AT480" s="135" t="s">
        <v>140</v>
      </c>
      <c r="AU480" s="135" t="s">
        <v>81</v>
      </c>
      <c r="AY480" s="7" t="s">
        <v>138</v>
      </c>
      <c r="BE480" s="136">
        <f>IF(N480="základní",J480,0)</f>
        <v>0</v>
      </c>
      <c r="BF480" s="136">
        <f>IF(N480="snížená",J480,0)</f>
        <v>0</v>
      </c>
      <c r="BG480" s="136">
        <f>IF(N480="zákl. přenesená",J480,0)</f>
        <v>0</v>
      </c>
      <c r="BH480" s="136">
        <f>IF(N480="sníž. přenesená",J480,0)</f>
        <v>0</v>
      </c>
      <c r="BI480" s="136">
        <f>IF(N480="nulová",J480,0)</f>
        <v>0</v>
      </c>
      <c r="BJ480" s="7" t="s">
        <v>79</v>
      </c>
      <c r="BK480" s="136">
        <f>ROUND(I480*H480,2)</f>
        <v>0</v>
      </c>
      <c r="BL480" s="7" t="s">
        <v>145</v>
      </c>
      <c r="BM480" s="135" t="s">
        <v>634</v>
      </c>
    </row>
    <row r="481" spans="1:65" s="143" customFormat="1" ht="19.2">
      <c r="A481" s="19"/>
      <c r="B481" s="20"/>
      <c r="C481" s="19"/>
      <c r="D481" s="137" t="s">
        <v>146</v>
      </c>
      <c r="E481" s="19"/>
      <c r="F481" s="138" t="s">
        <v>1031</v>
      </c>
      <c r="G481" s="19"/>
      <c r="H481" s="19"/>
      <c r="I481" s="139"/>
      <c r="J481" s="19"/>
      <c r="K481" s="19"/>
      <c r="L481" s="20"/>
      <c r="M481" s="140"/>
      <c r="N481" s="19"/>
      <c r="O481" s="19"/>
      <c r="P481" s="19"/>
      <c r="Q481" s="19"/>
      <c r="R481" s="19"/>
      <c r="S481" s="19"/>
      <c r="T481" s="41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7" t="s">
        <v>146</v>
      </c>
      <c r="AU481" s="7" t="s">
        <v>81</v>
      </c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</row>
    <row r="482" spans="1:65" s="150" customFormat="1">
      <c r="A482" s="143"/>
      <c r="B482" s="144"/>
      <c r="C482" s="143"/>
      <c r="D482" s="137" t="s">
        <v>150</v>
      </c>
      <c r="E482" s="145"/>
      <c r="F482" s="146" t="s">
        <v>795</v>
      </c>
      <c r="G482" s="143"/>
      <c r="H482" s="145"/>
      <c r="I482" s="147"/>
      <c r="J482" s="143"/>
      <c r="K482" s="143"/>
      <c r="L482" s="144"/>
      <c r="M482" s="148"/>
      <c r="N482" s="143"/>
      <c r="O482" s="143"/>
      <c r="P482" s="143"/>
      <c r="Q482" s="143"/>
      <c r="R482" s="143"/>
      <c r="S482" s="143"/>
      <c r="T482" s="149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5" t="s">
        <v>150</v>
      </c>
      <c r="AU482" s="145" t="s">
        <v>81</v>
      </c>
      <c r="AV482" s="143" t="s">
        <v>79</v>
      </c>
      <c r="AW482" s="143" t="s">
        <v>33</v>
      </c>
      <c r="AX482" s="143" t="s">
        <v>71</v>
      </c>
      <c r="AY482" s="145" t="s">
        <v>138</v>
      </c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</row>
    <row r="483" spans="1:65" s="158" customFormat="1">
      <c r="A483" s="150"/>
      <c r="B483" s="151"/>
      <c r="C483" s="150"/>
      <c r="D483" s="137" t="s">
        <v>150</v>
      </c>
      <c r="E483" s="152"/>
      <c r="F483" s="153" t="s">
        <v>204</v>
      </c>
      <c r="G483" s="150"/>
      <c r="H483" s="154">
        <v>1</v>
      </c>
      <c r="I483" s="155"/>
      <c r="J483" s="150"/>
      <c r="K483" s="150"/>
      <c r="L483" s="151"/>
      <c r="M483" s="156"/>
      <c r="N483" s="150"/>
      <c r="O483" s="150"/>
      <c r="P483" s="150"/>
      <c r="Q483" s="150"/>
      <c r="R483" s="150"/>
      <c r="S483" s="150"/>
      <c r="T483" s="157"/>
      <c r="U483" s="150"/>
      <c r="V483" s="150"/>
      <c r="W483" s="150"/>
      <c r="X483" s="150"/>
      <c r="Y483" s="150"/>
      <c r="Z483" s="150"/>
      <c r="AA483" s="150"/>
      <c r="AB483" s="150"/>
      <c r="AC483" s="150"/>
      <c r="AD483" s="150"/>
      <c r="AE483" s="150"/>
      <c r="AF483" s="150"/>
      <c r="AG483" s="150"/>
      <c r="AH483" s="150"/>
      <c r="AI483" s="150"/>
      <c r="AJ483" s="150"/>
      <c r="AK483" s="150"/>
      <c r="AL483" s="150"/>
      <c r="AM483" s="150"/>
      <c r="AN483" s="150"/>
      <c r="AO483" s="150"/>
      <c r="AP483" s="150"/>
      <c r="AQ483" s="150"/>
      <c r="AR483" s="150"/>
      <c r="AS483" s="150"/>
      <c r="AT483" s="152" t="s">
        <v>150</v>
      </c>
      <c r="AU483" s="152" t="s">
        <v>81</v>
      </c>
      <c r="AV483" s="150" t="s">
        <v>81</v>
      </c>
      <c r="AW483" s="150" t="s">
        <v>33</v>
      </c>
      <c r="AX483" s="150" t="s">
        <v>71</v>
      </c>
      <c r="AY483" s="152" t="s">
        <v>138</v>
      </c>
      <c r="AZ483" s="150"/>
      <c r="BA483" s="150"/>
      <c r="BB483" s="150"/>
      <c r="BC483" s="150"/>
      <c r="BD483" s="150"/>
      <c r="BE483" s="150"/>
      <c r="BF483" s="150"/>
      <c r="BG483" s="150"/>
      <c r="BH483" s="150"/>
      <c r="BI483" s="150"/>
      <c r="BJ483" s="150"/>
      <c r="BK483" s="150"/>
      <c r="BL483" s="150"/>
      <c r="BM483" s="150"/>
    </row>
    <row r="484" spans="1:65" s="19" customFormat="1">
      <c r="A484" s="158"/>
      <c r="B484" s="159"/>
      <c r="C484" s="158"/>
      <c r="D484" s="137" t="s">
        <v>150</v>
      </c>
      <c r="E484" s="160"/>
      <c r="F484" s="161" t="s">
        <v>154</v>
      </c>
      <c r="G484" s="158"/>
      <c r="H484" s="162">
        <v>1</v>
      </c>
      <c r="I484" s="163"/>
      <c r="J484" s="158"/>
      <c r="K484" s="158"/>
      <c r="L484" s="159"/>
      <c r="M484" s="164"/>
      <c r="N484" s="158"/>
      <c r="O484" s="158"/>
      <c r="P484" s="158"/>
      <c r="Q484" s="158"/>
      <c r="R484" s="158"/>
      <c r="S484" s="158"/>
      <c r="T484" s="165"/>
      <c r="U484" s="158"/>
      <c r="V484" s="158"/>
      <c r="W484" s="158"/>
      <c r="X484" s="158"/>
      <c r="Y484" s="158"/>
      <c r="Z484" s="158"/>
      <c r="AA484" s="158"/>
      <c r="AB484" s="158"/>
      <c r="AC484" s="158"/>
      <c r="AD484" s="158"/>
      <c r="AE484" s="158"/>
      <c r="AF484" s="158"/>
      <c r="AG484" s="158"/>
      <c r="AH484" s="158"/>
      <c r="AI484" s="158"/>
      <c r="AJ484" s="158"/>
      <c r="AK484" s="158"/>
      <c r="AL484" s="158"/>
      <c r="AM484" s="158"/>
      <c r="AN484" s="158"/>
      <c r="AO484" s="158"/>
      <c r="AP484" s="158"/>
      <c r="AQ484" s="158"/>
      <c r="AR484" s="158"/>
      <c r="AS484" s="158"/>
      <c r="AT484" s="160" t="s">
        <v>150</v>
      </c>
      <c r="AU484" s="160" t="s">
        <v>81</v>
      </c>
      <c r="AV484" s="158" t="s">
        <v>145</v>
      </c>
      <c r="AW484" s="158" t="s">
        <v>33</v>
      </c>
      <c r="AX484" s="158" t="s">
        <v>79</v>
      </c>
      <c r="AY484" s="160" t="s">
        <v>138</v>
      </c>
      <c r="AZ484" s="158"/>
      <c r="BA484" s="158"/>
      <c r="BB484" s="158"/>
      <c r="BC484" s="158"/>
      <c r="BD484" s="158"/>
      <c r="BE484" s="158"/>
      <c r="BF484" s="158"/>
      <c r="BG484" s="158"/>
      <c r="BH484" s="158"/>
      <c r="BI484" s="158"/>
      <c r="BJ484" s="158"/>
      <c r="BK484" s="158"/>
      <c r="BL484" s="158"/>
      <c r="BM484" s="158"/>
    </row>
    <row r="485" spans="1:65" s="19" customFormat="1" ht="16.5" customHeight="1">
      <c r="B485" s="123"/>
      <c r="C485" s="174" t="s">
        <v>639</v>
      </c>
      <c r="D485" s="174" t="s">
        <v>205</v>
      </c>
      <c r="E485" s="175" t="s">
        <v>1032</v>
      </c>
      <c r="F485" s="176" t="s">
        <v>1033</v>
      </c>
      <c r="G485" s="177" t="s">
        <v>199</v>
      </c>
      <c r="H485" s="178">
        <v>1</v>
      </c>
      <c r="I485" s="179"/>
      <c r="J485" s="180">
        <f>ROUND(I485*H485,2)</f>
        <v>0</v>
      </c>
      <c r="K485" s="176" t="s">
        <v>144</v>
      </c>
      <c r="L485" s="181"/>
      <c r="M485" s="182"/>
      <c r="N485" s="183" t="s">
        <v>42</v>
      </c>
      <c r="P485" s="133">
        <f>O485*H485</f>
        <v>0</v>
      </c>
      <c r="Q485" s="133">
        <v>1.4300000000000001E-3</v>
      </c>
      <c r="R485" s="133">
        <f>Q485*H485</f>
        <v>1.4300000000000001E-3</v>
      </c>
      <c r="S485" s="133">
        <v>0</v>
      </c>
      <c r="T485" s="134">
        <f>S485*H485</f>
        <v>0</v>
      </c>
      <c r="AR485" s="135" t="s">
        <v>169</v>
      </c>
      <c r="AT485" s="135" t="s">
        <v>205</v>
      </c>
      <c r="AU485" s="135" t="s">
        <v>81</v>
      </c>
      <c r="AY485" s="7" t="s">
        <v>138</v>
      </c>
      <c r="BE485" s="136">
        <f>IF(N485="základní",J485,0)</f>
        <v>0</v>
      </c>
      <c r="BF485" s="136">
        <f>IF(N485="snížená",J485,0)</f>
        <v>0</v>
      </c>
      <c r="BG485" s="136">
        <f>IF(N485="zákl. přenesená",J485,0)</f>
        <v>0</v>
      </c>
      <c r="BH485" s="136">
        <f>IF(N485="sníž. přenesená",J485,0)</f>
        <v>0</v>
      </c>
      <c r="BI485" s="136">
        <f>IF(N485="nulová",J485,0)</f>
        <v>0</v>
      </c>
      <c r="BJ485" s="7" t="s">
        <v>79</v>
      </c>
      <c r="BK485" s="136">
        <f>ROUND(I485*H485,2)</f>
        <v>0</v>
      </c>
      <c r="BL485" s="7" t="s">
        <v>145</v>
      </c>
      <c r="BM485" s="135" t="s">
        <v>642</v>
      </c>
    </row>
    <row r="486" spans="1:65" s="19" customFormat="1">
      <c r="B486" s="20"/>
      <c r="D486" s="137" t="s">
        <v>146</v>
      </c>
      <c r="F486" s="138" t="s">
        <v>1033</v>
      </c>
      <c r="I486" s="139"/>
      <c r="L486" s="20"/>
      <c r="M486" s="140"/>
      <c r="T486" s="41"/>
      <c r="AT486" s="7" t="s">
        <v>146</v>
      </c>
      <c r="AU486" s="7" t="s">
        <v>81</v>
      </c>
    </row>
    <row r="487" spans="1:65" s="19" customFormat="1" ht="16.5" customHeight="1">
      <c r="B487" s="123"/>
      <c r="C487" s="124" t="s">
        <v>534</v>
      </c>
      <c r="D487" s="124" t="s">
        <v>140</v>
      </c>
      <c r="E487" s="125" t="s">
        <v>1034</v>
      </c>
      <c r="F487" s="126" t="s">
        <v>1035</v>
      </c>
      <c r="G487" s="127" t="s">
        <v>267</v>
      </c>
      <c r="H487" s="128">
        <v>6</v>
      </c>
      <c r="I487" s="129"/>
      <c r="J487" s="130">
        <f>ROUND(I487*H487,2)</f>
        <v>0</v>
      </c>
      <c r="K487" s="126" t="s">
        <v>144</v>
      </c>
      <c r="L487" s="20"/>
      <c r="M487" s="131"/>
      <c r="N487" s="132" t="s">
        <v>42</v>
      </c>
      <c r="P487" s="133">
        <f>O487*H487</f>
        <v>0</v>
      </c>
      <c r="Q487" s="133">
        <v>0</v>
      </c>
      <c r="R487" s="133">
        <f>Q487*H487</f>
        <v>0</v>
      </c>
      <c r="S487" s="133">
        <v>0</v>
      </c>
      <c r="T487" s="134">
        <f>S487*H487</f>
        <v>0</v>
      </c>
      <c r="AR487" s="135" t="s">
        <v>145</v>
      </c>
      <c r="AT487" s="135" t="s">
        <v>140</v>
      </c>
      <c r="AU487" s="135" t="s">
        <v>81</v>
      </c>
      <c r="AY487" s="7" t="s">
        <v>138</v>
      </c>
      <c r="BE487" s="136">
        <f>IF(N487="základní",J487,0)</f>
        <v>0</v>
      </c>
      <c r="BF487" s="136">
        <f>IF(N487="snížená",J487,0)</f>
        <v>0</v>
      </c>
      <c r="BG487" s="136">
        <f>IF(N487="zákl. přenesená",J487,0)</f>
        <v>0</v>
      </c>
      <c r="BH487" s="136">
        <f>IF(N487="sníž. přenesená",J487,0)</f>
        <v>0</v>
      </c>
      <c r="BI487" s="136">
        <f>IF(N487="nulová",J487,0)</f>
        <v>0</v>
      </c>
      <c r="BJ487" s="7" t="s">
        <v>79</v>
      </c>
      <c r="BK487" s="136">
        <f>ROUND(I487*H487,2)</f>
        <v>0</v>
      </c>
      <c r="BL487" s="7" t="s">
        <v>145</v>
      </c>
      <c r="BM487" s="135" t="s">
        <v>652</v>
      </c>
    </row>
    <row r="488" spans="1:65" s="19" customFormat="1">
      <c r="B488" s="20"/>
      <c r="D488" s="137" t="s">
        <v>146</v>
      </c>
      <c r="F488" s="138" t="s">
        <v>1036</v>
      </c>
      <c r="I488" s="139"/>
      <c r="L488" s="20"/>
      <c r="M488" s="140"/>
      <c r="T488" s="41"/>
      <c r="AT488" s="7" t="s">
        <v>146</v>
      </c>
      <c r="AU488" s="7" t="s">
        <v>81</v>
      </c>
    </row>
    <row r="489" spans="1:65" s="143" customFormat="1">
      <c r="A489" s="19"/>
      <c r="B489" s="20"/>
      <c r="C489" s="19"/>
      <c r="D489" s="141" t="s">
        <v>148</v>
      </c>
      <c r="E489" s="19"/>
      <c r="F489" s="142" t="s">
        <v>1037</v>
      </c>
      <c r="G489" s="19"/>
      <c r="H489" s="19"/>
      <c r="I489" s="139"/>
      <c r="J489" s="19"/>
      <c r="K489" s="19"/>
      <c r="L489" s="20"/>
      <c r="M489" s="140"/>
      <c r="N489" s="19"/>
      <c r="O489" s="19"/>
      <c r="P489" s="19"/>
      <c r="Q489" s="19"/>
      <c r="R489" s="19"/>
      <c r="S489" s="19"/>
      <c r="T489" s="41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7" t="s">
        <v>148</v>
      </c>
      <c r="AU489" s="7" t="s">
        <v>81</v>
      </c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</row>
    <row r="490" spans="1:65" s="143" customFormat="1">
      <c r="B490" s="144"/>
      <c r="D490" s="137" t="s">
        <v>150</v>
      </c>
      <c r="E490" s="145"/>
      <c r="F490" s="146" t="s">
        <v>795</v>
      </c>
      <c r="H490" s="145"/>
      <c r="I490" s="147"/>
      <c r="L490" s="144"/>
      <c r="M490" s="148"/>
      <c r="T490" s="149"/>
      <c r="AT490" s="145" t="s">
        <v>150</v>
      </c>
      <c r="AU490" s="145" t="s">
        <v>81</v>
      </c>
      <c r="AV490" s="143" t="s">
        <v>79</v>
      </c>
      <c r="AW490" s="143" t="s">
        <v>33</v>
      </c>
      <c r="AX490" s="143" t="s">
        <v>71</v>
      </c>
      <c r="AY490" s="145" t="s">
        <v>138</v>
      </c>
    </row>
    <row r="491" spans="1:65" s="150" customFormat="1">
      <c r="A491" s="143"/>
      <c r="B491" s="144"/>
      <c r="C491" s="143"/>
      <c r="D491" s="137" t="s">
        <v>150</v>
      </c>
      <c r="E491" s="145"/>
      <c r="F491" s="146" t="s">
        <v>825</v>
      </c>
      <c r="G491" s="143"/>
      <c r="H491" s="145"/>
      <c r="I491" s="147"/>
      <c r="J491" s="143"/>
      <c r="K491" s="143"/>
      <c r="L491" s="144"/>
      <c r="M491" s="148"/>
      <c r="N491" s="143"/>
      <c r="O491" s="143"/>
      <c r="P491" s="143"/>
      <c r="Q491" s="143"/>
      <c r="R491" s="143"/>
      <c r="S491" s="143"/>
      <c r="T491" s="149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5" t="s">
        <v>150</v>
      </c>
      <c r="AU491" s="145" t="s">
        <v>81</v>
      </c>
      <c r="AV491" s="143" t="s">
        <v>79</v>
      </c>
      <c r="AW491" s="143" t="s">
        <v>33</v>
      </c>
      <c r="AX491" s="143" t="s">
        <v>71</v>
      </c>
      <c r="AY491" s="145" t="s">
        <v>138</v>
      </c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</row>
    <row r="492" spans="1:65" s="158" customFormat="1">
      <c r="A492" s="150"/>
      <c r="B492" s="151"/>
      <c r="C492" s="150"/>
      <c r="D492" s="137" t="s">
        <v>150</v>
      </c>
      <c r="E492" s="152"/>
      <c r="F492" s="153" t="s">
        <v>985</v>
      </c>
      <c r="G492" s="150"/>
      <c r="H492" s="154">
        <v>6</v>
      </c>
      <c r="I492" s="155"/>
      <c r="J492" s="150"/>
      <c r="K492" s="150"/>
      <c r="L492" s="151"/>
      <c r="M492" s="156"/>
      <c r="N492" s="150"/>
      <c r="O492" s="150"/>
      <c r="P492" s="150"/>
      <c r="Q492" s="150"/>
      <c r="R492" s="150"/>
      <c r="S492" s="150"/>
      <c r="T492" s="157"/>
      <c r="U492" s="150"/>
      <c r="V492" s="150"/>
      <c r="W492" s="150"/>
      <c r="X492" s="150"/>
      <c r="Y492" s="150"/>
      <c r="Z492" s="150"/>
      <c r="AA492" s="150"/>
      <c r="AB492" s="150"/>
      <c r="AC492" s="150"/>
      <c r="AD492" s="150"/>
      <c r="AE492" s="150"/>
      <c r="AF492" s="150"/>
      <c r="AG492" s="150"/>
      <c r="AH492" s="150"/>
      <c r="AI492" s="150"/>
      <c r="AJ492" s="150"/>
      <c r="AK492" s="150"/>
      <c r="AL492" s="150"/>
      <c r="AM492" s="150"/>
      <c r="AN492" s="150"/>
      <c r="AO492" s="150"/>
      <c r="AP492" s="150"/>
      <c r="AQ492" s="150"/>
      <c r="AR492" s="150"/>
      <c r="AS492" s="150"/>
      <c r="AT492" s="152" t="s">
        <v>150</v>
      </c>
      <c r="AU492" s="152" t="s">
        <v>81</v>
      </c>
      <c r="AV492" s="150" t="s">
        <v>81</v>
      </c>
      <c r="AW492" s="150" t="s">
        <v>33</v>
      </c>
      <c r="AX492" s="150" t="s">
        <v>71</v>
      </c>
      <c r="AY492" s="152" t="s">
        <v>138</v>
      </c>
      <c r="AZ492" s="150"/>
      <c r="BA492" s="150"/>
      <c r="BB492" s="150"/>
      <c r="BC492" s="150"/>
      <c r="BD492" s="150"/>
      <c r="BE492" s="150"/>
      <c r="BF492" s="150"/>
      <c r="BG492" s="150"/>
      <c r="BH492" s="150"/>
      <c r="BI492" s="150"/>
      <c r="BJ492" s="150"/>
      <c r="BK492" s="150"/>
      <c r="BL492" s="150"/>
      <c r="BM492" s="150"/>
    </row>
    <row r="493" spans="1:65" s="19" customFormat="1">
      <c r="A493" s="158"/>
      <c r="B493" s="159"/>
      <c r="C493" s="158"/>
      <c r="D493" s="137" t="s">
        <v>150</v>
      </c>
      <c r="E493" s="160"/>
      <c r="F493" s="161" t="s">
        <v>154</v>
      </c>
      <c r="G493" s="158"/>
      <c r="H493" s="162">
        <v>6</v>
      </c>
      <c r="I493" s="163"/>
      <c r="J493" s="158"/>
      <c r="K493" s="158"/>
      <c r="L493" s="159"/>
      <c r="M493" s="164"/>
      <c r="N493" s="158"/>
      <c r="O493" s="158"/>
      <c r="P493" s="158"/>
      <c r="Q493" s="158"/>
      <c r="R493" s="158"/>
      <c r="S493" s="158"/>
      <c r="T493" s="165"/>
      <c r="U493" s="158"/>
      <c r="V493" s="158"/>
      <c r="W493" s="158"/>
      <c r="X493" s="158"/>
      <c r="Y493" s="158"/>
      <c r="Z493" s="158"/>
      <c r="AA493" s="158"/>
      <c r="AB493" s="158"/>
      <c r="AC493" s="158"/>
      <c r="AD493" s="158"/>
      <c r="AE493" s="158"/>
      <c r="AF493" s="158"/>
      <c r="AG493" s="158"/>
      <c r="AH493" s="158"/>
      <c r="AI493" s="158"/>
      <c r="AJ493" s="158"/>
      <c r="AK493" s="158"/>
      <c r="AL493" s="158"/>
      <c r="AM493" s="158"/>
      <c r="AN493" s="158"/>
      <c r="AO493" s="158"/>
      <c r="AP493" s="158"/>
      <c r="AQ493" s="158"/>
      <c r="AR493" s="158"/>
      <c r="AS493" s="158"/>
      <c r="AT493" s="160" t="s">
        <v>150</v>
      </c>
      <c r="AU493" s="160" t="s">
        <v>81</v>
      </c>
      <c r="AV493" s="158" t="s">
        <v>145</v>
      </c>
      <c r="AW493" s="158" t="s">
        <v>33</v>
      </c>
      <c r="AX493" s="158" t="s">
        <v>79</v>
      </c>
      <c r="AY493" s="160" t="s">
        <v>138</v>
      </c>
      <c r="AZ493" s="158"/>
      <c r="BA493" s="158"/>
      <c r="BB493" s="158"/>
      <c r="BC493" s="158"/>
      <c r="BD493" s="158"/>
      <c r="BE493" s="158"/>
      <c r="BF493" s="158"/>
      <c r="BG493" s="158"/>
      <c r="BH493" s="158"/>
      <c r="BI493" s="158"/>
      <c r="BJ493" s="158"/>
      <c r="BK493" s="158"/>
      <c r="BL493" s="158"/>
      <c r="BM493" s="158"/>
    </row>
    <row r="494" spans="1:65" s="19" customFormat="1" ht="16.5" customHeight="1">
      <c r="B494" s="123"/>
      <c r="C494" s="124" t="s">
        <v>656</v>
      </c>
      <c r="D494" s="124" t="s">
        <v>140</v>
      </c>
      <c r="E494" s="125" t="s">
        <v>1038</v>
      </c>
      <c r="F494" s="126" t="s">
        <v>1039</v>
      </c>
      <c r="G494" s="127" t="s">
        <v>267</v>
      </c>
      <c r="H494" s="128">
        <v>32</v>
      </c>
      <c r="I494" s="129"/>
      <c r="J494" s="130">
        <f>ROUND(I494*H494,2)</f>
        <v>0</v>
      </c>
      <c r="K494" s="126" t="s">
        <v>144</v>
      </c>
      <c r="L494" s="20"/>
      <c r="M494" s="131"/>
      <c r="N494" s="132" t="s">
        <v>42</v>
      </c>
      <c r="P494" s="133">
        <f>O494*H494</f>
        <v>0</v>
      </c>
      <c r="Q494" s="133">
        <v>1.6999999999999999E-7</v>
      </c>
      <c r="R494" s="133">
        <f>Q494*H494</f>
        <v>5.4399999999999996E-6</v>
      </c>
      <c r="S494" s="133">
        <v>0</v>
      </c>
      <c r="T494" s="134">
        <f>S494*H494</f>
        <v>0</v>
      </c>
      <c r="AR494" s="135" t="s">
        <v>145</v>
      </c>
      <c r="AT494" s="135" t="s">
        <v>140</v>
      </c>
      <c r="AU494" s="135" t="s">
        <v>81</v>
      </c>
      <c r="AY494" s="7" t="s">
        <v>138</v>
      </c>
      <c r="BE494" s="136">
        <f>IF(N494="základní",J494,0)</f>
        <v>0</v>
      </c>
      <c r="BF494" s="136">
        <f>IF(N494="snížená",J494,0)</f>
        <v>0</v>
      </c>
      <c r="BG494" s="136">
        <f>IF(N494="zákl. přenesená",J494,0)</f>
        <v>0</v>
      </c>
      <c r="BH494" s="136">
        <f>IF(N494="sníž. přenesená",J494,0)</f>
        <v>0</v>
      </c>
      <c r="BI494" s="136">
        <f>IF(N494="nulová",J494,0)</f>
        <v>0</v>
      </c>
      <c r="BJ494" s="7" t="s">
        <v>79</v>
      </c>
      <c r="BK494" s="136">
        <f>ROUND(I494*H494,2)</f>
        <v>0</v>
      </c>
      <c r="BL494" s="7" t="s">
        <v>145</v>
      </c>
      <c r="BM494" s="135" t="s">
        <v>659</v>
      </c>
    </row>
    <row r="495" spans="1:65" s="19" customFormat="1">
      <c r="B495" s="20"/>
      <c r="D495" s="137" t="s">
        <v>146</v>
      </c>
      <c r="F495" s="138" t="s">
        <v>1039</v>
      </c>
      <c r="I495" s="139"/>
      <c r="L495" s="20"/>
      <c r="M495" s="140"/>
      <c r="T495" s="41"/>
      <c r="AT495" s="7" t="s">
        <v>146</v>
      </c>
      <c r="AU495" s="7" t="s">
        <v>81</v>
      </c>
    </row>
    <row r="496" spans="1:65" s="143" customFormat="1">
      <c r="A496" s="19"/>
      <c r="B496" s="20"/>
      <c r="C496" s="19"/>
      <c r="D496" s="141" t="s">
        <v>148</v>
      </c>
      <c r="E496" s="19"/>
      <c r="F496" s="142" t="s">
        <v>1040</v>
      </c>
      <c r="G496" s="19"/>
      <c r="H496" s="19"/>
      <c r="I496" s="139"/>
      <c r="J496" s="19"/>
      <c r="K496" s="19"/>
      <c r="L496" s="20"/>
      <c r="M496" s="140"/>
      <c r="N496" s="19"/>
      <c r="O496" s="19"/>
      <c r="P496" s="19"/>
      <c r="Q496" s="19"/>
      <c r="R496" s="19"/>
      <c r="S496" s="19"/>
      <c r="T496" s="41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7" t="s">
        <v>148</v>
      </c>
      <c r="AU496" s="7" t="s">
        <v>81</v>
      </c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</row>
    <row r="497" spans="1:65" s="143" customFormat="1">
      <c r="B497" s="144"/>
      <c r="D497" s="137" t="s">
        <v>150</v>
      </c>
      <c r="E497" s="145"/>
      <c r="F497" s="146" t="s">
        <v>795</v>
      </c>
      <c r="H497" s="145"/>
      <c r="I497" s="147"/>
      <c r="L497" s="144"/>
      <c r="M497" s="148"/>
      <c r="T497" s="149"/>
      <c r="AT497" s="145" t="s">
        <v>150</v>
      </c>
      <c r="AU497" s="145" t="s">
        <v>81</v>
      </c>
      <c r="AV497" s="143" t="s">
        <v>79</v>
      </c>
      <c r="AW497" s="143" t="s">
        <v>33</v>
      </c>
      <c r="AX497" s="143" t="s">
        <v>71</v>
      </c>
      <c r="AY497" s="145" t="s">
        <v>138</v>
      </c>
    </row>
    <row r="498" spans="1:65" s="150" customFormat="1">
      <c r="A498" s="143"/>
      <c r="B498" s="144"/>
      <c r="C498" s="143"/>
      <c r="D498" s="137" t="s">
        <v>150</v>
      </c>
      <c r="E498" s="145"/>
      <c r="F498" s="146" t="s">
        <v>1041</v>
      </c>
      <c r="G498" s="143"/>
      <c r="H498" s="145"/>
      <c r="I498" s="147"/>
      <c r="J498" s="143"/>
      <c r="K498" s="143"/>
      <c r="L498" s="144"/>
      <c r="M498" s="148"/>
      <c r="N498" s="143"/>
      <c r="O498" s="143"/>
      <c r="P498" s="143"/>
      <c r="Q498" s="143"/>
      <c r="R498" s="143"/>
      <c r="S498" s="143"/>
      <c r="T498" s="149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5" t="s">
        <v>150</v>
      </c>
      <c r="AU498" s="145" t="s">
        <v>81</v>
      </c>
      <c r="AV498" s="143" t="s">
        <v>79</v>
      </c>
      <c r="AW498" s="143" t="s">
        <v>33</v>
      </c>
      <c r="AX498" s="143" t="s">
        <v>71</v>
      </c>
      <c r="AY498" s="145" t="s">
        <v>138</v>
      </c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</row>
    <row r="499" spans="1:65" s="150" customFormat="1">
      <c r="B499" s="151"/>
      <c r="D499" s="137" t="s">
        <v>150</v>
      </c>
      <c r="E499" s="152"/>
      <c r="F499" s="153" t="s">
        <v>972</v>
      </c>
      <c r="H499" s="154">
        <v>10</v>
      </c>
      <c r="I499" s="155"/>
      <c r="L499" s="151"/>
      <c r="M499" s="156"/>
      <c r="T499" s="157"/>
      <c r="AT499" s="152" t="s">
        <v>150</v>
      </c>
      <c r="AU499" s="152" t="s">
        <v>81</v>
      </c>
      <c r="AV499" s="150" t="s">
        <v>81</v>
      </c>
      <c r="AW499" s="150" t="s">
        <v>33</v>
      </c>
      <c r="AX499" s="150" t="s">
        <v>71</v>
      </c>
      <c r="AY499" s="152" t="s">
        <v>138</v>
      </c>
    </row>
    <row r="500" spans="1:65" s="158" customFormat="1">
      <c r="A500" s="150"/>
      <c r="B500" s="151"/>
      <c r="C500" s="150"/>
      <c r="D500" s="137" t="s">
        <v>150</v>
      </c>
      <c r="E500" s="152"/>
      <c r="F500" s="153" t="s">
        <v>973</v>
      </c>
      <c r="G500" s="150"/>
      <c r="H500" s="154">
        <v>22</v>
      </c>
      <c r="I500" s="155"/>
      <c r="J500" s="150"/>
      <c r="K500" s="150"/>
      <c r="L500" s="151"/>
      <c r="M500" s="156"/>
      <c r="N500" s="150"/>
      <c r="O500" s="150"/>
      <c r="P500" s="150"/>
      <c r="Q500" s="150"/>
      <c r="R500" s="150"/>
      <c r="S500" s="150"/>
      <c r="T500" s="157"/>
      <c r="U500" s="150"/>
      <c r="V500" s="150"/>
      <c r="W500" s="150"/>
      <c r="X500" s="150"/>
      <c r="Y500" s="150"/>
      <c r="Z500" s="150"/>
      <c r="AA500" s="150"/>
      <c r="AB500" s="150"/>
      <c r="AC500" s="150"/>
      <c r="AD500" s="150"/>
      <c r="AE500" s="150"/>
      <c r="AF500" s="150"/>
      <c r="AG500" s="150"/>
      <c r="AH500" s="150"/>
      <c r="AI500" s="150"/>
      <c r="AJ500" s="150"/>
      <c r="AK500" s="150"/>
      <c r="AL500" s="150"/>
      <c r="AM500" s="150"/>
      <c r="AN500" s="150"/>
      <c r="AO500" s="150"/>
      <c r="AP500" s="150"/>
      <c r="AQ500" s="150"/>
      <c r="AR500" s="150"/>
      <c r="AS500" s="150"/>
      <c r="AT500" s="152" t="s">
        <v>150</v>
      </c>
      <c r="AU500" s="152" t="s">
        <v>81</v>
      </c>
      <c r="AV500" s="150" t="s">
        <v>81</v>
      </c>
      <c r="AW500" s="150" t="s">
        <v>33</v>
      </c>
      <c r="AX500" s="150" t="s">
        <v>71</v>
      </c>
      <c r="AY500" s="152" t="s">
        <v>138</v>
      </c>
      <c r="AZ500" s="150"/>
      <c r="BA500" s="150"/>
      <c r="BB500" s="150"/>
      <c r="BC500" s="150"/>
      <c r="BD500" s="150"/>
      <c r="BE500" s="150"/>
      <c r="BF500" s="150"/>
      <c r="BG500" s="150"/>
      <c r="BH500" s="150"/>
      <c r="BI500" s="150"/>
      <c r="BJ500" s="150"/>
      <c r="BK500" s="150"/>
      <c r="BL500" s="150"/>
      <c r="BM500" s="150"/>
    </row>
    <row r="501" spans="1:65" s="19" customFormat="1">
      <c r="A501" s="158"/>
      <c r="B501" s="159"/>
      <c r="C501" s="158"/>
      <c r="D501" s="137" t="s">
        <v>150</v>
      </c>
      <c r="E501" s="160"/>
      <c r="F501" s="161" t="s">
        <v>154</v>
      </c>
      <c r="G501" s="158"/>
      <c r="H501" s="162">
        <v>32</v>
      </c>
      <c r="I501" s="163"/>
      <c r="J501" s="158"/>
      <c r="K501" s="158"/>
      <c r="L501" s="159"/>
      <c r="M501" s="164"/>
      <c r="N501" s="158"/>
      <c r="O501" s="158"/>
      <c r="P501" s="158"/>
      <c r="Q501" s="158"/>
      <c r="R501" s="158"/>
      <c r="S501" s="158"/>
      <c r="T501" s="165"/>
      <c r="U501" s="158"/>
      <c r="V501" s="158"/>
      <c r="W501" s="158"/>
      <c r="X501" s="158"/>
      <c r="Y501" s="158"/>
      <c r="Z501" s="158"/>
      <c r="AA501" s="158"/>
      <c r="AB501" s="158"/>
      <c r="AC501" s="158"/>
      <c r="AD501" s="158"/>
      <c r="AE501" s="158"/>
      <c r="AF501" s="158"/>
      <c r="AG501" s="158"/>
      <c r="AH501" s="158"/>
      <c r="AI501" s="158"/>
      <c r="AJ501" s="158"/>
      <c r="AK501" s="158"/>
      <c r="AL501" s="158"/>
      <c r="AM501" s="158"/>
      <c r="AN501" s="158"/>
      <c r="AO501" s="158"/>
      <c r="AP501" s="158"/>
      <c r="AQ501" s="158"/>
      <c r="AR501" s="158"/>
      <c r="AS501" s="158"/>
      <c r="AT501" s="160" t="s">
        <v>150</v>
      </c>
      <c r="AU501" s="160" t="s">
        <v>81</v>
      </c>
      <c r="AV501" s="158" t="s">
        <v>145</v>
      </c>
      <c r="AW501" s="158" t="s">
        <v>33</v>
      </c>
      <c r="AX501" s="158" t="s">
        <v>79</v>
      </c>
      <c r="AY501" s="160" t="s">
        <v>138</v>
      </c>
      <c r="AZ501" s="158"/>
      <c r="BA501" s="158"/>
      <c r="BB501" s="158"/>
      <c r="BC501" s="158"/>
      <c r="BD501" s="158"/>
      <c r="BE501" s="158"/>
      <c r="BF501" s="158"/>
      <c r="BG501" s="158"/>
      <c r="BH501" s="158"/>
      <c r="BI501" s="158"/>
      <c r="BJ501" s="158"/>
      <c r="BK501" s="158"/>
      <c r="BL501" s="158"/>
      <c r="BM501" s="158"/>
    </row>
    <row r="502" spans="1:65" s="19" customFormat="1" ht="16.5" customHeight="1">
      <c r="B502" s="123"/>
      <c r="C502" s="124" t="s">
        <v>538</v>
      </c>
      <c r="D502" s="124" t="s">
        <v>140</v>
      </c>
      <c r="E502" s="125" t="s">
        <v>1042</v>
      </c>
      <c r="F502" s="126" t="s">
        <v>1043</v>
      </c>
      <c r="G502" s="127" t="s">
        <v>267</v>
      </c>
      <c r="H502" s="128">
        <v>32</v>
      </c>
      <c r="I502" s="129"/>
      <c r="J502" s="130">
        <f>ROUND(I502*H502,2)</f>
        <v>0</v>
      </c>
      <c r="K502" s="126" t="s">
        <v>144</v>
      </c>
      <c r="L502" s="20"/>
      <c r="M502" s="131"/>
      <c r="N502" s="132" t="s">
        <v>42</v>
      </c>
      <c r="P502" s="133">
        <f>O502*H502</f>
        <v>0</v>
      </c>
      <c r="Q502" s="133">
        <v>0</v>
      </c>
      <c r="R502" s="133">
        <f>Q502*H502</f>
        <v>0</v>
      </c>
      <c r="S502" s="133">
        <v>0</v>
      </c>
      <c r="T502" s="134">
        <f>S502*H502</f>
        <v>0</v>
      </c>
      <c r="AR502" s="135" t="s">
        <v>145</v>
      </c>
      <c r="AT502" s="135" t="s">
        <v>140</v>
      </c>
      <c r="AU502" s="135" t="s">
        <v>81</v>
      </c>
      <c r="AY502" s="7" t="s">
        <v>138</v>
      </c>
      <c r="BE502" s="136">
        <f>IF(N502="základní",J502,0)</f>
        <v>0</v>
      </c>
      <c r="BF502" s="136">
        <f>IF(N502="snížená",J502,0)</f>
        <v>0</v>
      </c>
      <c r="BG502" s="136">
        <f>IF(N502="zákl. přenesená",J502,0)</f>
        <v>0</v>
      </c>
      <c r="BH502" s="136">
        <f>IF(N502="sníž. přenesená",J502,0)</f>
        <v>0</v>
      </c>
      <c r="BI502" s="136">
        <f>IF(N502="nulová",J502,0)</f>
        <v>0</v>
      </c>
      <c r="BJ502" s="7" t="s">
        <v>79</v>
      </c>
      <c r="BK502" s="136">
        <f>ROUND(I502*H502,2)</f>
        <v>0</v>
      </c>
      <c r="BL502" s="7" t="s">
        <v>145</v>
      </c>
      <c r="BM502" s="135" t="s">
        <v>662</v>
      </c>
    </row>
    <row r="503" spans="1:65" s="19" customFormat="1">
      <c r="B503" s="20"/>
      <c r="D503" s="137" t="s">
        <v>146</v>
      </c>
      <c r="F503" s="138" t="s">
        <v>1044</v>
      </c>
      <c r="I503" s="139"/>
      <c r="L503" s="20"/>
      <c r="M503" s="140"/>
      <c r="T503" s="41"/>
      <c r="AT503" s="7" t="s">
        <v>146</v>
      </c>
      <c r="AU503" s="7" t="s">
        <v>81</v>
      </c>
    </row>
    <row r="504" spans="1:65" s="143" customFormat="1">
      <c r="A504" s="19"/>
      <c r="B504" s="20"/>
      <c r="C504" s="19"/>
      <c r="D504" s="141" t="s">
        <v>148</v>
      </c>
      <c r="E504" s="19"/>
      <c r="F504" s="142" t="s">
        <v>1045</v>
      </c>
      <c r="G504" s="19"/>
      <c r="H504" s="19"/>
      <c r="I504" s="139"/>
      <c r="J504" s="19"/>
      <c r="K504" s="19"/>
      <c r="L504" s="20"/>
      <c r="M504" s="140"/>
      <c r="N504" s="19"/>
      <c r="O504" s="19"/>
      <c r="P504" s="19"/>
      <c r="Q504" s="19"/>
      <c r="R504" s="19"/>
      <c r="S504" s="19"/>
      <c r="T504" s="41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7" t="s">
        <v>148</v>
      </c>
      <c r="AU504" s="7" t="s">
        <v>81</v>
      </c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</row>
    <row r="505" spans="1:65" s="143" customFormat="1">
      <c r="B505" s="144"/>
      <c r="D505" s="137" t="s">
        <v>150</v>
      </c>
      <c r="E505" s="145"/>
      <c r="F505" s="146" t="s">
        <v>795</v>
      </c>
      <c r="H505" s="145"/>
      <c r="I505" s="147"/>
      <c r="L505" s="144"/>
      <c r="M505" s="148"/>
      <c r="T505" s="149"/>
      <c r="AT505" s="145" t="s">
        <v>150</v>
      </c>
      <c r="AU505" s="145" t="s">
        <v>81</v>
      </c>
      <c r="AV505" s="143" t="s">
        <v>79</v>
      </c>
      <c r="AW505" s="143" t="s">
        <v>33</v>
      </c>
      <c r="AX505" s="143" t="s">
        <v>71</v>
      </c>
      <c r="AY505" s="145" t="s">
        <v>138</v>
      </c>
    </row>
    <row r="506" spans="1:65" s="150" customFormat="1">
      <c r="A506" s="143"/>
      <c r="B506" s="144"/>
      <c r="C506" s="143"/>
      <c r="D506" s="137" t="s">
        <v>150</v>
      </c>
      <c r="E506" s="145"/>
      <c r="F506" s="146" t="s">
        <v>1041</v>
      </c>
      <c r="G506" s="143"/>
      <c r="H506" s="145"/>
      <c r="I506" s="147"/>
      <c r="J506" s="143"/>
      <c r="K506" s="143"/>
      <c r="L506" s="144"/>
      <c r="M506" s="148"/>
      <c r="N506" s="143"/>
      <c r="O506" s="143"/>
      <c r="P506" s="143"/>
      <c r="Q506" s="143"/>
      <c r="R506" s="143"/>
      <c r="S506" s="143"/>
      <c r="T506" s="149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5" t="s">
        <v>150</v>
      </c>
      <c r="AU506" s="145" t="s">
        <v>81</v>
      </c>
      <c r="AV506" s="143" t="s">
        <v>79</v>
      </c>
      <c r="AW506" s="143" t="s">
        <v>33</v>
      </c>
      <c r="AX506" s="143" t="s">
        <v>71</v>
      </c>
      <c r="AY506" s="145" t="s">
        <v>138</v>
      </c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</row>
    <row r="507" spans="1:65" s="150" customFormat="1">
      <c r="B507" s="151"/>
      <c r="D507" s="137" t="s">
        <v>150</v>
      </c>
      <c r="E507" s="152"/>
      <c r="F507" s="153" t="s">
        <v>972</v>
      </c>
      <c r="H507" s="154">
        <v>10</v>
      </c>
      <c r="I507" s="155"/>
      <c r="L507" s="151"/>
      <c r="M507" s="156"/>
      <c r="T507" s="157"/>
      <c r="AT507" s="152" t="s">
        <v>150</v>
      </c>
      <c r="AU507" s="152" t="s">
        <v>81</v>
      </c>
      <c r="AV507" s="150" t="s">
        <v>81</v>
      </c>
      <c r="AW507" s="150" t="s">
        <v>33</v>
      </c>
      <c r="AX507" s="150" t="s">
        <v>71</v>
      </c>
      <c r="AY507" s="152" t="s">
        <v>138</v>
      </c>
    </row>
    <row r="508" spans="1:65" s="158" customFormat="1">
      <c r="A508" s="150"/>
      <c r="B508" s="151"/>
      <c r="C508" s="150"/>
      <c r="D508" s="137" t="s">
        <v>150</v>
      </c>
      <c r="E508" s="152"/>
      <c r="F508" s="153" t="s">
        <v>973</v>
      </c>
      <c r="G508" s="150"/>
      <c r="H508" s="154">
        <v>22</v>
      </c>
      <c r="I508" s="155"/>
      <c r="J508" s="150"/>
      <c r="K508" s="150"/>
      <c r="L508" s="151"/>
      <c r="M508" s="156"/>
      <c r="N508" s="150"/>
      <c r="O508" s="150"/>
      <c r="P508" s="150"/>
      <c r="Q508" s="150"/>
      <c r="R508" s="150"/>
      <c r="S508" s="150"/>
      <c r="T508" s="157"/>
      <c r="U508" s="150"/>
      <c r="V508" s="150"/>
      <c r="W508" s="150"/>
      <c r="X508" s="150"/>
      <c r="Y508" s="150"/>
      <c r="Z508" s="150"/>
      <c r="AA508" s="150"/>
      <c r="AB508" s="150"/>
      <c r="AC508" s="150"/>
      <c r="AD508" s="150"/>
      <c r="AE508" s="150"/>
      <c r="AF508" s="150"/>
      <c r="AG508" s="150"/>
      <c r="AH508" s="150"/>
      <c r="AI508" s="150"/>
      <c r="AJ508" s="150"/>
      <c r="AK508" s="150"/>
      <c r="AL508" s="150"/>
      <c r="AM508" s="150"/>
      <c r="AN508" s="150"/>
      <c r="AO508" s="150"/>
      <c r="AP508" s="150"/>
      <c r="AQ508" s="150"/>
      <c r="AR508" s="150"/>
      <c r="AS508" s="150"/>
      <c r="AT508" s="152" t="s">
        <v>150</v>
      </c>
      <c r="AU508" s="152" t="s">
        <v>81</v>
      </c>
      <c r="AV508" s="150" t="s">
        <v>81</v>
      </c>
      <c r="AW508" s="150" t="s">
        <v>33</v>
      </c>
      <c r="AX508" s="150" t="s">
        <v>71</v>
      </c>
      <c r="AY508" s="152" t="s">
        <v>138</v>
      </c>
      <c r="AZ508" s="150"/>
      <c r="BA508" s="150"/>
      <c r="BB508" s="150"/>
      <c r="BC508" s="150"/>
      <c r="BD508" s="150"/>
      <c r="BE508" s="150"/>
      <c r="BF508" s="150"/>
      <c r="BG508" s="150"/>
      <c r="BH508" s="150"/>
      <c r="BI508" s="150"/>
      <c r="BJ508" s="150"/>
      <c r="BK508" s="150"/>
      <c r="BL508" s="150"/>
      <c r="BM508" s="150"/>
    </row>
    <row r="509" spans="1:65" s="19" customFormat="1">
      <c r="A509" s="158"/>
      <c r="B509" s="159"/>
      <c r="C509" s="158"/>
      <c r="D509" s="137" t="s">
        <v>150</v>
      </c>
      <c r="E509" s="160"/>
      <c r="F509" s="161" t="s">
        <v>154</v>
      </c>
      <c r="G509" s="158"/>
      <c r="H509" s="162">
        <v>32</v>
      </c>
      <c r="I509" s="163"/>
      <c r="J509" s="158"/>
      <c r="K509" s="158"/>
      <c r="L509" s="159"/>
      <c r="M509" s="164"/>
      <c r="N509" s="158"/>
      <c r="O509" s="158"/>
      <c r="P509" s="158"/>
      <c r="Q509" s="158"/>
      <c r="R509" s="158"/>
      <c r="S509" s="158"/>
      <c r="T509" s="165"/>
      <c r="U509" s="158"/>
      <c r="V509" s="158"/>
      <c r="W509" s="158"/>
      <c r="X509" s="158"/>
      <c r="Y509" s="158"/>
      <c r="Z509" s="158"/>
      <c r="AA509" s="158"/>
      <c r="AB509" s="158"/>
      <c r="AC509" s="158"/>
      <c r="AD509" s="158"/>
      <c r="AE509" s="158"/>
      <c r="AF509" s="158"/>
      <c r="AG509" s="158"/>
      <c r="AH509" s="158"/>
      <c r="AI509" s="158"/>
      <c r="AJ509" s="158"/>
      <c r="AK509" s="158"/>
      <c r="AL509" s="158"/>
      <c r="AM509" s="158"/>
      <c r="AN509" s="158"/>
      <c r="AO509" s="158"/>
      <c r="AP509" s="158"/>
      <c r="AQ509" s="158"/>
      <c r="AR509" s="158"/>
      <c r="AS509" s="158"/>
      <c r="AT509" s="160" t="s">
        <v>150</v>
      </c>
      <c r="AU509" s="160" t="s">
        <v>81</v>
      </c>
      <c r="AV509" s="158" t="s">
        <v>145</v>
      </c>
      <c r="AW509" s="158" t="s">
        <v>33</v>
      </c>
      <c r="AX509" s="158" t="s">
        <v>79</v>
      </c>
      <c r="AY509" s="160" t="s">
        <v>138</v>
      </c>
      <c r="AZ509" s="158"/>
      <c r="BA509" s="158"/>
      <c r="BB509" s="158"/>
      <c r="BC509" s="158"/>
      <c r="BD509" s="158"/>
      <c r="BE509" s="158"/>
      <c r="BF509" s="158"/>
      <c r="BG509" s="158"/>
      <c r="BH509" s="158"/>
      <c r="BI509" s="158"/>
      <c r="BJ509" s="158"/>
      <c r="BK509" s="158"/>
      <c r="BL509" s="158"/>
      <c r="BM509" s="158"/>
    </row>
    <row r="510" spans="1:65" s="19" customFormat="1" ht="16.5" customHeight="1">
      <c r="B510" s="123"/>
      <c r="C510" s="124" t="s">
        <v>663</v>
      </c>
      <c r="D510" s="124" t="s">
        <v>140</v>
      </c>
      <c r="E510" s="125" t="s">
        <v>1046</v>
      </c>
      <c r="F510" s="126" t="s">
        <v>1047</v>
      </c>
      <c r="G510" s="127" t="s">
        <v>267</v>
      </c>
      <c r="H510" s="128">
        <v>42</v>
      </c>
      <c r="I510" s="129"/>
      <c r="J510" s="130">
        <f>ROUND(I510*H510,2)</f>
        <v>0</v>
      </c>
      <c r="K510" s="126" t="s">
        <v>144</v>
      </c>
      <c r="L510" s="20"/>
      <c r="M510" s="131"/>
      <c r="N510" s="132" t="s">
        <v>42</v>
      </c>
      <c r="P510" s="133">
        <f>O510*H510</f>
        <v>0</v>
      </c>
      <c r="Q510" s="133">
        <v>0</v>
      </c>
      <c r="R510" s="133">
        <f>Q510*H510</f>
        <v>0</v>
      </c>
      <c r="S510" s="133">
        <v>0</v>
      </c>
      <c r="T510" s="134">
        <f>S510*H510</f>
        <v>0</v>
      </c>
      <c r="AR510" s="135" t="s">
        <v>145</v>
      </c>
      <c r="AT510" s="135" t="s">
        <v>140</v>
      </c>
      <c r="AU510" s="135" t="s">
        <v>81</v>
      </c>
      <c r="AY510" s="7" t="s">
        <v>138</v>
      </c>
      <c r="BE510" s="136">
        <f>IF(N510="základní",J510,0)</f>
        <v>0</v>
      </c>
      <c r="BF510" s="136">
        <f>IF(N510="snížená",J510,0)</f>
        <v>0</v>
      </c>
      <c r="BG510" s="136">
        <f>IF(N510="zákl. přenesená",J510,0)</f>
        <v>0</v>
      </c>
      <c r="BH510" s="136">
        <f>IF(N510="sníž. přenesená",J510,0)</f>
        <v>0</v>
      </c>
      <c r="BI510" s="136">
        <f>IF(N510="nulová",J510,0)</f>
        <v>0</v>
      </c>
      <c r="BJ510" s="7" t="s">
        <v>79</v>
      </c>
      <c r="BK510" s="136">
        <f>ROUND(I510*H510,2)</f>
        <v>0</v>
      </c>
      <c r="BL510" s="7" t="s">
        <v>145</v>
      </c>
      <c r="BM510" s="135" t="s">
        <v>666</v>
      </c>
    </row>
    <row r="511" spans="1:65" s="19" customFormat="1">
      <c r="B511" s="20"/>
      <c r="D511" s="137" t="s">
        <v>146</v>
      </c>
      <c r="F511" s="138" t="s">
        <v>1048</v>
      </c>
      <c r="I511" s="139"/>
      <c r="L511" s="20"/>
      <c r="M511" s="140"/>
      <c r="T511" s="41"/>
      <c r="AT511" s="7" t="s">
        <v>146</v>
      </c>
      <c r="AU511" s="7" t="s">
        <v>81</v>
      </c>
    </row>
    <row r="512" spans="1:65" s="143" customFormat="1">
      <c r="A512" s="19"/>
      <c r="B512" s="20"/>
      <c r="C512" s="19"/>
      <c r="D512" s="141" t="s">
        <v>148</v>
      </c>
      <c r="E512" s="19"/>
      <c r="F512" s="142" t="s">
        <v>1049</v>
      </c>
      <c r="G512" s="19"/>
      <c r="H512" s="19"/>
      <c r="I512" s="139"/>
      <c r="J512" s="19"/>
      <c r="K512" s="19"/>
      <c r="L512" s="20"/>
      <c r="M512" s="140"/>
      <c r="N512" s="19"/>
      <c r="O512" s="19"/>
      <c r="P512" s="19"/>
      <c r="Q512" s="19"/>
      <c r="R512" s="19"/>
      <c r="S512" s="19"/>
      <c r="T512" s="41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7" t="s">
        <v>148</v>
      </c>
      <c r="AU512" s="7" t="s">
        <v>81</v>
      </c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</row>
    <row r="513" spans="1:65" s="143" customFormat="1">
      <c r="B513" s="144"/>
      <c r="D513" s="137" t="s">
        <v>150</v>
      </c>
      <c r="E513" s="145"/>
      <c r="F513" s="146" t="s">
        <v>795</v>
      </c>
      <c r="H513" s="145"/>
      <c r="I513" s="147"/>
      <c r="L513" s="144"/>
      <c r="M513" s="148"/>
      <c r="T513" s="149"/>
      <c r="AT513" s="145" t="s">
        <v>150</v>
      </c>
      <c r="AU513" s="145" t="s">
        <v>81</v>
      </c>
      <c r="AV513" s="143" t="s">
        <v>79</v>
      </c>
      <c r="AW513" s="143" t="s">
        <v>33</v>
      </c>
      <c r="AX513" s="143" t="s">
        <v>71</v>
      </c>
      <c r="AY513" s="145" t="s">
        <v>138</v>
      </c>
    </row>
    <row r="514" spans="1:65" s="150" customFormat="1">
      <c r="A514" s="143"/>
      <c r="B514" s="144"/>
      <c r="C514" s="143"/>
      <c r="D514" s="137" t="s">
        <v>150</v>
      </c>
      <c r="E514" s="145"/>
      <c r="F514" s="146" t="s">
        <v>814</v>
      </c>
      <c r="G514" s="143"/>
      <c r="H514" s="145"/>
      <c r="I514" s="147"/>
      <c r="J514" s="143"/>
      <c r="K514" s="143"/>
      <c r="L514" s="144"/>
      <c r="M514" s="148"/>
      <c r="N514" s="143"/>
      <c r="O514" s="143"/>
      <c r="P514" s="143"/>
      <c r="Q514" s="143"/>
      <c r="R514" s="143"/>
      <c r="S514" s="143"/>
      <c r="T514" s="149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5" t="s">
        <v>150</v>
      </c>
      <c r="AU514" s="145" t="s">
        <v>81</v>
      </c>
      <c r="AV514" s="143" t="s">
        <v>79</v>
      </c>
      <c r="AW514" s="143" t="s">
        <v>33</v>
      </c>
      <c r="AX514" s="143" t="s">
        <v>71</v>
      </c>
      <c r="AY514" s="145" t="s">
        <v>138</v>
      </c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</row>
    <row r="515" spans="1:65" s="166" customFormat="1">
      <c r="A515" s="150"/>
      <c r="B515" s="151"/>
      <c r="C515" s="150"/>
      <c r="D515" s="137" t="s">
        <v>150</v>
      </c>
      <c r="E515" s="152"/>
      <c r="F515" s="153" t="s">
        <v>988</v>
      </c>
      <c r="G515" s="150"/>
      <c r="H515" s="154">
        <v>13</v>
      </c>
      <c r="I515" s="155"/>
      <c r="J515" s="150"/>
      <c r="K515" s="150"/>
      <c r="L515" s="151"/>
      <c r="M515" s="156"/>
      <c r="N515" s="150"/>
      <c r="O515" s="150"/>
      <c r="P515" s="150"/>
      <c r="Q515" s="150"/>
      <c r="R515" s="150"/>
      <c r="S515" s="150"/>
      <c r="T515" s="157"/>
      <c r="U515" s="150"/>
      <c r="V515" s="150"/>
      <c r="W515" s="150"/>
      <c r="X515" s="150"/>
      <c r="Y515" s="150"/>
      <c r="Z515" s="150"/>
      <c r="AA515" s="150"/>
      <c r="AB515" s="150"/>
      <c r="AC515" s="150"/>
      <c r="AD515" s="150"/>
      <c r="AE515" s="150"/>
      <c r="AF515" s="150"/>
      <c r="AG515" s="150"/>
      <c r="AH515" s="150"/>
      <c r="AI515" s="150"/>
      <c r="AJ515" s="150"/>
      <c r="AK515" s="150"/>
      <c r="AL515" s="150"/>
      <c r="AM515" s="150"/>
      <c r="AN515" s="150"/>
      <c r="AO515" s="150"/>
      <c r="AP515" s="150"/>
      <c r="AQ515" s="150"/>
      <c r="AR515" s="150"/>
      <c r="AS515" s="150"/>
      <c r="AT515" s="152" t="s">
        <v>150</v>
      </c>
      <c r="AU515" s="152" t="s">
        <v>81</v>
      </c>
      <c r="AV515" s="150" t="s">
        <v>81</v>
      </c>
      <c r="AW515" s="150" t="s">
        <v>33</v>
      </c>
      <c r="AX515" s="150" t="s">
        <v>71</v>
      </c>
      <c r="AY515" s="152" t="s">
        <v>138</v>
      </c>
      <c r="AZ515" s="150"/>
      <c r="BA515" s="150"/>
      <c r="BB515" s="150"/>
      <c r="BC515" s="150"/>
      <c r="BD515" s="150"/>
      <c r="BE515" s="150"/>
      <c r="BF515" s="150"/>
      <c r="BG515" s="150"/>
      <c r="BH515" s="150"/>
      <c r="BI515" s="150"/>
      <c r="BJ515" s="150"/>
      <c r="BK515" s="150"/>
      <c r="BL515" s="150"/>
      <c r="BM515" s="150"/>
    </row>
    <row r="516" spans="1:65" s="143" customFormat="1">
      <c r="A516" s="166"/>
      <c r="B516" s="167"/>
      <c r="C516" s="166"/>
      <c r="D516" s="137" t="s">
        <v>150</v>
      </c>
      <c r="E516" s="168"/>
      <c r="F516" s="169" t="s">
        <v>186</v>
      </c>
      <c r="G516" s="166"/>
      <c r="H516" s="170">
        <v>13</v>
      </c>
      <c r="I516" s="171"/>
      <c r="J516" s="166"/>
      <c r="K516" s="166"/>
      <c r="L516" s="167"/>
      <c r="M516" s="172"/>
      <c r="N516" s="166"/>
      <c r="O516" s="166"/>
      <c r="P516" s="166"/>
      <c r="Q516" s="166"/>
      <c r="R516" s="166"/>
      <c r="S516" s="166"/>
      <c r="T516" s="173"/>
      <c r="U516" s="166"/>
      <c r="V516" s="166"/>
      <c r="W516" s="166"/>
      <c r="X516" s="166"/>
      <c r="Y516" s="166"/>
      <c r="Z516" s="166"/>
      <c r="AA516" s="166"/>
      <c r="AB516" s="166"/>
      <c r="AC516" s="166"/>
      <c r="AD516" s="166"/>
      <c r="AE516" s="166"/>
      <c r="AF516" s="166"/>
      <c r="AG516" s="166"/>
      <c r="AH516" s="166"/>
      <c r="AI516" s="166"/>
      <c r="AJ516" s="166"/>
      <c r="AK516" s="166"/>
      <c r="AL516" s="166"/>
      <c r="AM516" s="166"/>
      <c r="AN516" s="166"/>
      <c r="AO516" s="166"/>
      <c r="AP516" s="166"/>
      <c r="AQ516" s="166"/>
      <c r="AR516" s="166"/>
      <c r="AS516" s="166"/>
      <c r="AT516" s="168" t="s">
        <v>150</v>
      </c>
      <c r="AU516" s="168" t="s">
        <v>81</v>
      </c>
      <c r="AV516" s="166" t="s">
        <v>160</v>
      </c>
      <c r="AW516" s="166" t="s">
        <v>33</v>
      </c>
      <c r="AX516" s="166" t="s">
        <v>71</v>
      </c>
      <c r="AY516" s="168" t="s">
        <v>138</v>
      </c>
      <c r="AZ516" s="166"/>
      <c r="BA516" s="166"/>
      <c r="BB516" s="166"/>
      <c r="BC516" s="166"/>
      <c r="BD516" s="166"/>
      <c r="BE516" s="166"/>
      <c r="BF516" s="166"/>
      <c r="BG516" s="166"/>
      <c r="BH516" s="166"/>
      <c r="BI516" s="166"/>
      <c r="BJ516" s="166"/>
      <c r="BK516" s="166"/>
      <c r="BL516" s="166"/>
      <c r="BM516" s="166"/>
    </row>
    <row r="517" spans="1:65" s="150" customFormat="1">
      <c r="A517" s="143"/>
      <c r="B517" s="144"/>
      <c r="C517" s="143"/>
      <c r="D517" s="137" t="s">
        <v>150</v>
      </c>
      <c r="E517" s="145"/>
      <c r="F517" s="146" t="s">
        <v>816</v>
      </c>
      <c r="G517" s="143"/>
      <c r="H517" s="145"/>
      <c r="I517" s="147"/>
      <c r="J517" s="143"/>
      <c r="K517" s="143"/>
      <c r="L517" s="144"/>
      <c r="M517" s="148"/>
      <c r="N517" s="143"/>
      <c r="O517" s="143"/>
      <c r="P517" s="143"/>
      <c r="Q517" s="143"/>
      <c r="R517" s="143"/>
      <c r="S517" s="143"/>
      <c r="T517" s="149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5" t="s">
        <v>150</v>
      </c>
      <c r="AU517" s="145" t="s">
        <v>81</v>
      </c>
      <c r="AV517" s="143" t="s">
        <v>79</v>
      </c>
      <c r="AW517" s="143" t="s">
        <v>33</v>
      </c>
      <c r="AX517" s="143" t="s">
        <v>71</v>
      </c>
      <c r="AY517" s="145" t="s">
        <v>138</v>
      </c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</row>
    <row r="518" spans="1:65" s="150" customFormat="1">
      <c r="B518" s="151"/>
      <c r="D518" s="137" t="s">
        <v>150</v>
      </c>
      <c r="E518" s="152"/>
      <c r="F518" s="153" t="s">
        <v>991</v>
      </c>
      <c r="H518" s="154">
        <v>20</v>
      </c>
      <c r="I518" s="155"/>
      <c r="L518" s="151"/>
      <c r="M518" s="156"/>
      <c r="T518" s="157"/>
      <c r="AT518" s="152" t="s">
        <v>150</v>
      </c>
      <c r="AU518" s="152" t="s">
        <v>81</v>
      </c>
      <c r="AV518" s="150" t="s">
        <v>81</v>
      </c>
      <c r="AW518" s="150" t="s">
        <v>33</v>
      </c>
      <c r="AX518" s="150" t="s">
        <v>71</v>
      </c>
      <c r="AY518" s="152" t="s">
        <v>138</v>
      </c>
    </row>
    <row r="519" spans="1:65" s="166" customFormat="1">
      <c r="A519" s="150"/>
      <c r="B519" s="151"/>
      <c r="C519" s="150"/>
      <c r="D519" s="137" t="s">
        <v>150</v>
      </c>
      <c r="E519" s="152"/>
      <c r="F519" s="153" t="s">
        <v>992</v>
      </c>
      <c r="G519" s="150"/>
      <c r="H519" s="154">
        <v>9</v>
      </c>
      <c r="I519" s="155"/>
      <c r="J519" s="150"/>
      <c r="K519" s="150"/>
      <c r="L519" s="151"/>
      <c r="M519" s="156"/>
      <c r="N519" s="150"/>
      <c r="O519" s="150"/>
      <c r="P519" s="150"/>
      <c r="Q519" s="150"/>
      <c r="R519" s="150"/>
      <c r="S519" s="150"/>
      <c r="T519" s="157"/>
      <c r="U519" s="150"/>
      <c r="V519" s="150"/>
      <c r="W519" s="150"/>
      <c r="X519" s="150"/>
      <c r="Y519" s="150"/>
      <c r="Z519" s="150"/>
      <c r="AA519" s="150"/>
      <c r="AB519" s="150"/>
      <c r="AC519" s="150"/>
      <c r="AD519" s="150"/>
      <c r="AE519" s="150"/>
      <c r="AF519" s="150"/>
      <c r="AG519" s="150"/>
      <c r="AH519" s="150"/>
      <c r="AI519" s="150"/>
      <c r="AJ519" s="150"/>
      <c r="AK519" s="150"/>
      <c r="AL519" s="150"/>
      <c r="AM519" s="150"/>
      <c r="AN519" s="150"/>
      <c r="AO519" s="150"/>
      <c r="AP519" s="150"/>
      <c r="AQ519" s="150"/>
      <c r="AR519" s="150"/>
      <c r="AS519" s="150"/>
      <c r="AT519" s="152" t="s">
        <v>150</v>
      </c>
      <c r="AU519" s="152" t="s">
        <v>81</v>
      </c>
      <c r="AV519" s="150" t="s">
        <v>81</v>
      </c>
      <c r="AW519" s="150" t="s">
        <v>33</v>
      </c>
      <c r="AX519" s="150" t="s">
        <v>71</v>
      </c>
      <c r="AY519" s="152" t="s">
        <v>138</v>
      </c>
      <c r="AZ519" s="150"/>
      <c r="BA519" s="150"/>
      <c r="BB519" s="150"/>
      <c r="BC519" s="150"/>
      <c r="BD519" s="150"/>
      <c r="BE519" s="150"/>
      <c r="BF519" s="150"/>
      <c r="BG519" s="150"/>
      <c r="BH519" s="150"/>
      <c r="BI519" s="150"/>
      <c r="BJ519" s="150"/>
      <c r="BK519" s="150"/>
      <c r="BL519" s="150"/>
      <c r="BM519" s="150"/>
    </row>
    <row r="520" spans="1:65" s="158" customFormat="1">
      <c r="A520" s="166"/>
      <c r="B520" s="167"/>
      <c r="C520" s="166"/>
      <c r="D520" s="137" t="s">
        <v>150</v>
      </c>
      <c r="E520" s="168"/>
      <c r="F520" s="169" t="s">
        <v>186</v>
      </c>
      <c r="G520" s="166"/>
      <c r="H520" s="170">
        <v>29</v>
      </c>
      <c r="I520" s="171"/>
      <c r="J520" s="166"/>
      <c r="K520" s="166"/>
      <c r="L520" s="167"/>
      <c r="M520" s="172"/>
      <c r="N520" s="166"/>
      <c r="O520" s="166"/>
      <c r="P520" s="166"/>
      <c r="Q520" s="166"/>
      <c r="R520" s="166"/>
      <c r="S520" s="166"/>
      <c r="T520" s="173"/>
      <c r="U520" s="166"/>
      <c r="V520" s="166"/>
      <c r="W520" s="166"/>
      <c r="X520" s="166"/>
      <c r="Y520" s="166"/>
      <c r="Z520" s="166"/>
      <c r="AA520" s="166"/>
      <c r="AB520" s="166"/>
      <c r="AC520" s="166"/>
      <c r="AD520" s="166"/>
      <c r="AE520" s="166"/>
      <c r="AF520" s="166"/>
      <c r="AG520" s="166"/>
      <c r="AH520" s="166"/>
      <c r="AI520" s="166"/>
      <c r="AJ520" s="166"/>
      <c r="AK520" s="166"/>
      <c r="AL520" s="166"/>
      <c r="AM520" s="166"/>
      <c r="AN520" s="166"/>
      <c r="AO520" s="166"/>
      <c r="AP520" s="166"/>
      <c r="AQ520" s="166"/>
      <c r="AR520" s="166"/>
      <c r="AS520" s="166"/>
      <c r="AT520" s="168" t="s">
        <v>150</v>
      </c>
      <c r="AU520" s="168" t="s">
        <v>81</v>
      </c>
      <c r="AV520" s="166" t="s">
        <v>160</v>
      </c>
      <c r="AW520" s="166" t="s">
        <v>33</v>
      </c>
      <c r="AX520" s="166" t="s">
        <v>71</v>
      </c>
      <c r="AY520" s="168" t="s">
        <v>138</v>
      </c>
      <c r="AZ520" s="166"/>
      <c r="BA520" s="166"/>
      <c r="BB520" s="166"/>
      <c r="BC520" s="166"/>
      <c r="BD520" s="166"/>
      <c r="BE520" s="166"/>
      <c r="BF520" s="166"/>
      <c r="BG520" s="166"/>
      <c r="BH520" s="166"/>
      <c r="BI520" s="166"/>
      <c r="BJ520" s="166"/>
      <c r="BK520" s="166"/>
      <c r="BL520" s="166"/>
      <c r="BM520" s="166"/>
    </row>
    <row r="521" spans="1:65" s="19" customFormat="1">
      <c r="A521" s="158"/>
      <c r="B521" s="159"/>
      <c r="C521" s="158"/>
      <c r="D521" s="137" t="s">
        <v>150</v>
      </c>
      <c r="E521" s="160"/>
      <c r="F521" s="161" t="s">
        <v>154</v>
      </c>
      <c r="G521" s="158"/>
      <c r="H521" s="162">
        <v>42</v>
      </c>
      <c r="I521" s="163"/>
      <c r="J521" s="158"/>
      <c r="K521" s="158"/>
      <c r="L521" s="159"/>
      <c r="M521" s="164"/>
      <c r="N521" s="158"/>
      <c r="O521" s="158"/>
      <c r="P521" s="158"/>
      <c r="Q521" s="158"/>
      <c r="R521" s="158"/>
      <c r="S521" s="158"/>
      <c r="T521" s="165"/>
      <c r="U521" s="158"/>
      <c r="V521" s="158"/>
      <c r="W521" s="158"/>
      <c r="X521" s="158"/>
      <c r="Y521" s="158"/>
      <c r="Z521" s="158"/>
      <c r="AA521" s="158"/>
      <c r="AB521" s="158"/>
      <c r="AC521" s="158"/>
      <c r="AD521" s="158"/>
      <c r="AE521" s="158"/>
      <c r="AF521" s="158"/>
      <c r="AG521" s="158"/>
      <c r="AH521" s="158"/>
      <c r="AI521" s="158"/>
      <c r="AJ521" s="158"/>
      <c r="AK521" s="158"/>
      <c r="AL521" s="158"/>
      <c r="AM521" s="158"/>
      <c r="AN521" s="158"/>
      <c r="AO521" s="158"/>
      <c r="AP521" s="158"/>
      <c r="AQ521" s="158"/>
      <c r="AR521" s="158"/>
      <c r="AS521" s="158"/>
      <c r="AT521" s="160" t="s">
        <v>150</v>
      </c>
      <c r="AU521" s="160" t="s">
        <v>81</v>
      </c>
      <c r="AV521" s="158" t="s">
        <v>145</v>
      </c>
      <c r="AW521" s="158" t="s">
        <v>33</v>
      </c>
      <c r="AX521" s="158" t="s">
        <v>79</v>
      </c>
      <c r="AY521" s="160" t="s">
        <v>138</v>
      </c>
      <c r="AZ521" s="158"/>
      <c r="BA521" s="158"/>
      <c r="BB521" s="158"/>
      <c r="BC521" s="158"/>
      <c r="BD521" s="158"/>
      <c r="BE521" s="158"/>
      <c r="BF521" s="158"/>
      <c r="BG521" s="158"/>
      <c r="BH521" s="158"/>
      <c r="BI521" s="158"/>
      <c r="BJ521" s="158"/>
      <c r="BK521" s="158"/>
      <c r="BL521" s="158"/>
      <c r="BM521" s="158"/>
    </row>
    <row r="522" spans="1:65" s="19" customFormat="1" ht="16.5" customHeight="1">
      <c r="B522" s="123"/>
      <c r="C522" s="124" t="s">
        <v>541</v>
      </c>
      <c r="D522" s="124" t="s">
        <v>140</v>
      </c>
      <c r="E522" s="125" t="s">
        <v>1050</v>
      </c>
      <c r="F522" s="126" t="s">
        <v>1051</v>
      </c>
      <c r="G522" s="127" t="s">
        <v>267</v>
      </c>
      <c r="H522" s="128">
        <v>6</v>
      </c>
      <c r="I522" s="129"/>
      <c r="J522" s="130">
        <f>ROUND(I522*H522,2)</f>
        <v>0</v>
      </c>
      <c r="K522" s="126" t="s">
        <v>144</v>
      </c>
      <c r="L522" s="20"/>
      <c r="M522" s="131"/>
      <c r="N522" s="132" t="s">
        <v>42</v>
      </c>
      <c r="P522" s="133">
        <f>O522*H522</f>
        <v>0</v>
      </c>
      <c r="Q522" s="133">
        <v>0</v>
      </c>
      <c r="R522" s="133">
        <f>Q522*H522</f>
        <v>0</v>
      </c>
      <c r="S522" s="133">
        <v>0</v>
      </c>
      <c r="T522" s="134">
        <f>S522*H522</f>
        <v>0</v>
      </c>
      <c r="AR522" s="135" t="s">
        <v>145</v>
      </c>
      <c r="AT522" s="135" t="s">
        <v>140</v>
      </c>
      <c r="AU522" s="135" t="s">
        <v>81</v>
      </c>
      <c r="AY522" s="7" t="s">
        <v>138</v>
      </c>
      <c r="BE522" s="136">
        <f>IF(N522="základní",J522,0)</f>
        <v>0</v>
      </c>
      <c r="BF522" s="136">
        <f>IF(N522="snížená",J522,0)</f>
        <v>0</v>
      </c>
      <c r="BG522" s="136">
        <f>IF(N522="zákl. přenesená",J522,0)</f>
        <v>0</v>
      </c>
      <c r="BH522" s="136">
        <f>IF(N522="sníž. přenesená",J522,0)</f>
        <v>0</v>
      </c>
      <c r="BI522" s="136">
        <f>IF(N522="nulová",J522,0)</f>
        <v>0</v>
      </c>
      <c r="BJ522" s="7" t="s">
        <v>79</v>
      </c>
      <c r="BK522" s="136">
        <f>ROUND(I522*H522,2)</f>
        <v>0</v>
      </c>
      <c r="BL522" s="7" t="s">
        <v>145</v>
      </c>
      <c r="BM522" s="135" t="s">
        <v>669</v>
      </c>
    </row>
    <row r="523" spans="1:65" s="19" customFormat="1">
      <c r="B523" s="20"/>
      <c r="D523" s="137" t="s">
        <v>146</v>
      </c>
      <c r="F523" s="138" t="s">
        <v>1052</v>
      </c>
      <c r="I523" s="139"/>
      <c r="L523" s="20"/>
      <c r="M523" s="140"/>
      <c r="T523" s="41"/>
      <c r="AT523" s="7" t="s">
        <v>146</v>
      </c>
      <c r="AU523" s="7" t="s">
        <v>81</v>
      </c>
    </row>
    <row r="524" spans="1:65" s="143" customFormat="1">
      <c r="A524" s="19"/>
      <c r="B524" s="20"/>
      <c r="C524" s="19"/>
      <c r="D524" s="141" t="s">
        <v>148</v>
      </c>
      <c r="E524" s="19"/>
      <c r="F524" s="142" t="s">
        <v>1053</v>
      </c>
      <c r="G524" s="19"/>
      <c r="H524" s="19"/>
      <c r="I524" s="139"/>
      <c r="J524" s="19"/>
      <c r="K524" s="19"/>
      <c r="L524" s="20"/>
      <c r="M524" s="140"/>
      <c r="N524" s="19"/>
      <c r="O524" s="19"/>
      <c r="P524" s="19"/>
      <c r="Q524" s="19"/>
      <c r="R524" s="19"/>
      <c r="S524" s="19"/>
      <c r="T524" s="41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7" t="s">
        <v>148</v>
      </c>
      <c r="AU524" s="7" t="s">
        <v>81</v>
      </c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</row>
    <row r="525" spans="1:65" s="143" customFormat="1">
      <c r="B525" s="144"/>
      <c r="D525" s="137" t="s">
        <v>150</v>
      </c>
      <c r="E525" s="145"/>
      <c r="F525" s="146" t="s">
        <v>795</v>
      </c>
      <c r="H525" s="145"/>
      <c r="I525" s="147"/>
      <c r="L525" s="144"/>
      <c r="M525" s="148"/>
      <c r="T525" s="149"/>
      <c r="AT525" s="145" t="s">
        <v>150</v>
      </c>
      <c r="AU525" s="145" t="s">
        <v>81</v>
      </c>
      <c r="AV525" s="143" t="s">
        <v>79</v>
      </c>
      <c r="AW525" s="143" t="s">
        <v>33</v>
      </c>
      <c r="AX525" s="143" t="s">
        <v>71</v>
      </c>
      <c r="AY525" s="145" t="s">
        <v>138</v>
      </c>
    </row>
    <row r="526" spans="1:65" s="150" customFormat="1">
      <c r="A526" s="143"/>
      <c r="B526" s="144"/>
      <c r="C526" s="143"/>
      <c r="D526" s="137" t="s">
        <v>150</v>
      </c>
      <c r="E526" s="145"/>
      <c r="F526" s="146" t="s">
        <v>825</v>
      </c>
      <c r="G526" s="143"/>
      <c r="H526" s="145"/>
      <c r="I526" s="147"/>
      <c r="J526" s="143"/>
      <c r="K526" s="143"/>
      <c r="L526" s="144"/>
      <c r="M526" s="148"/>
      <c r="N526" s="143"/>
      <c r="O526" s="143"/>
      <c r="P526" s="143"/>
      <c r="Q526" s="143"/>
      <c r="R526" s="143"/>
      <c r="S526" s="143"/>
      <c r="T526" s="149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5" t="s">
        <v>150</v>
      </c>
      <c r="AU526" s="145" t="s">
        <v>81</v>
      </c>
      <c r="AV526" s="143" t="s">
        <v>79</v>
      </c>
      <c r="AW526" s="143" t="s">
        <v>33</v>
      </c>
      <c r="AX526" s="143" t="s">
        <v>71</v>
      </c>
      <c r="AY526" s="145" t="s">
        <v>138</v>
      </c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</row>
    <row r="527" spans="1:65" s="158" customFormat="1">
      <c r="A527" s="150"/>
      <c r="B527" s="151"/>
      <c r="C527" s="150"/>
      <c r="D527" s="137" t="s">
        <v>150</v>
      </c>
      <c r="E527" s="152"/>
      <c r="F527" s="153" t="s">
        <v>985</v>
      </c>
      <c r="G527" s="150"/>
      <c r="H527" s="154">
        <v>6</v>
      </c>
      <c r="I527" s="155"/>
      <c r="J527" s="150"/>
      <c r="K527" s="150"/>
      <c r="L527" s="151"/>
      <c r="M527" s="156"/>
      <c r="N527" s="150"/>
      <c r="O527" s="150"/>
      <c r="P527" s="150"/>
      <c r="Q527" s="150"/>
      <c r="R527" s="150"/>
      <c r="S527" s="150"/>
      <c r="T527" s="157"/>
      <c r="U527" s="150"/>
      <c r="V527" s="150"/>
      <c r="W527" s="150"/>
      <c r="X527" s="150"/>
      <c r="Y527" s="150"/>
      <c r="Z527" s="150"/>
      <c r="AA527" s="150"/>
      <c r="AB527" s="150"/>
      <c r="AC527" s="150"/>
      <c r="AD527" s="150"/>
      <c r="AE527" s="150"/>
      <c r="AF527" s="150"/>
      <c r="AG527" s="150"/>
      <c r="AH527" s="150"/>
      <c r="AI527" s="150"/>
      <c r="AJ527" s="150"/>
      <c r="AK527" s="150"/>
      <c r="AL527" s="150"/>
      <c r="AM527" s="150"/>
      <c r="AN527" s="150"/>
      <c r="AO527" s="150"/>
      <c r="AP527" s="150"/>
      <c r="AQ527" s="150"/>
      <c r="AR527" s="150"/>
      <c r="AS527" s="150"/>
      <c r="AT527" s="152" t="s">
        <v>150</v>
      </c>
      <c r="AU527" s="152" t="s">
        <v>81</v>
      </c>
      <c r="AV527" s="150" t="s">
        <v>81</v>
      </c>
      <c r="AW527" s="150" t="s">
        <v>33</v>
      </c>
      <c r="AX527" s="150" t="s">
        <v>71</v>
      </c>
      <c r="AY527" s="152" t="s">
        <v>138</v>
      </c>
      <c r="AZ527" s="150"/>
      <c r="BA527" s="150"/>
      <c r="BB527" s="150"/>
      <c r="BC527" s="150"/>
      <c r="BD527" s="150"/>
      <c r="BE527" s="150"/>
      <c r="BF527" s="150"/>
      <c r="BG527" s="150"/>
      <c r="BH527" s="150"/>
      <c r="BI527" s="150"/>
      <c r="BJ527" s="150"/>
      <c r="BK527" s="150"/>
      <c r="BL527" s="150"/>
      <c r="BM527" s="150"/>
    </row>
    <row r="528" spans="1:65" s="19" customFormat="1">
      <c r="A528" s="158"/>
      <c r="B528" s="159"/>
      <c r="C528" s="158"/>
      <c r="D528" s="137" t="s">
        <v>150</v>
      </c>
      <c r="E528" s="160"/>
      <c r="F528" s="161" t="s">
        <v>154</v>
      </c>
      <c r="G528" s="158"/>
      <c r="H528" s="162">
        <v>6</v>
      </c>
      <c r="I528" s="163"/>
      <c r="J528" s="158"/>
      <c r="K528" s="158"/>
      <c r="L528" s="159"/>
      <c r="M528" s="164"/>
      <c r="N528" s="158"/>
      <c r="O528" s="158"/>
      <c r="P528" s="158"/>
      <c r="Q528" s="158"/>
      <c r="R528" s="158"/>
      <c r="S528" s="158"/>
      <c r="T528" s="165"/>
      <c r="U528" s="158"/>
      <c r="V528" s="158"/>
      <c r="W528" s="158"/>
      <c r="X528" s="158"/>
      <c r="Y528" s="158"/>
      <c r="Z528" s="158"/>
      <c r="AA528" s="158"/>
      <c r="AB528" s="158"/>
      <c r="AC528" s="158"/>
      <c r="AD528" s="158"/>
      <c r="AE528" s="158"/>
      <c r="AF528" s="158"/>
      <c r="AG528" s="158"/>
      <c r="AH528" s="158"/>
      <c r="AI528" s="158"/>
      <c r="AJ528" s="158"/>
      <c r="AK528" s="158"/>
      <c r="AL528" s="158"/>
      <c r="AM528" s="158"/>
      <c r="AN528" s="158"/>
      <c r="AO528" s="158"/>
      <c r="AP528" s="158"/>
      <c r="AQ528" s="158"/>
      <c r="AR528" s="158"/>
      <c r="AS528" s="158"/>
      <c r="AT528" s="160" t="s">
        <v>150</v>
      </c>
      <c r="AU528" s="160" t="s">
        <v>81</v>
      </c>
      <c r="AV528" s="158" t="s">
        <v>145</v>
      </c>
      <c r="AW528" s="158" t="s">
        <v>33</v>
      </c>
      <c r="AX528" s="158" t="s">
        <v>79</v>
      </c>
      <c r="AY528" s="160" t="s">
        <v>138</v>
      </c>
      <c r="AZ528" s="158"/>
      <c r="BA528" s="158"/>
      <c r="BB528" s="158"/>
      <c r="BC528" s="158"/>
      <c r="BD528" s="158"/>
      <c r="BE528" s="158"/>
      <c r="BF528" s="158"/>
      <c r="BG528" s="158"/>
      <c r="BH528" s="158"/>
      <c r="BI528" s="158"/>
      <c r="BJ528" s="158"/>
      <c r="BK528" s="158"/>
      <c r="BL528" s="158"/>
      <c r="BM528" s="158"/>
    </row>
    <row r="529" spans="1:65" s="19" customFormat="1" ht="16.5" customHeight="1">
      <c r="B529" s="123"/>
      <c r="C529" s="124" t="s">
        <v>670</v>
      </c>
      <c r="D529" s="124" t="s">
        <v>140</v>
      </c>
      <c r="E529" s="125" t="s">
        <v>1054</v>
      </c>
      <c r="F529" s="126" t="s">
        <v>1055</v>
      </c>
      <c r="G529" s="127" t="s">
        <v>199</v>
      </c>
      <c r="H529" s="128">
        <v>1</v>
      </c>
      <c r="I529" s="129"/>
      <c r="J529" s="130">
        <f>ROUND(I529*H529,2)</f>
        <v>0</v>
      </c>
      <c r="K529" s="126" t="s">
        <v>144</v>
      </c>
      <c r="L529" s="20"/>
      <c r="M529" s="131"/>
      <c r="N529" s="132" t="s">
        <v>42</v>
      </c>
      <c r="P529" s="133">
        <f>O529*H529</f>
        <v>0</v>
      </c>
      <c r="Q529" s="133">
        <v>0.45937290600000003</v>
      </c>
      <c r="R529" s="133">
        <f>Q529*H529</f>
        <v>0.45937290600000003</v>
      </c>
      <c r="S529" s="133">
        <v>0</v>
      </c>
      <c r="T529" s="134">
        <f>S529*H529</f>
        <v>0</v>
      </c>
      <c r="AR529" s="135" t="s">
        <v>145</v>
      </c>
      <c r="AT529" s="135" t="s">
        <v>140</v>
      </c>
      <c r="AU529" s="135" t="s">
        <v>81</v>
      </c>
      <c r="AY529" s="7" t="s">
        <v>138</v>
      </c>
      <c r="BE529" s="136">
        <f>IF(N529="základní",J529,0)</f>
        <v>0</v>
      </c>
      <c r="BF529" s="136">
        <f>IF(N529="snížená",J529,0)</f>
        <v>0</v>
      </c>
      <c r="BG529" s="136">
        <f>IF(N529="zákl. přenesená",J529,0)</f>
        <v>0</v>
      </c>
      <c r="BH529" s="136">
        <f>IF(N529="sníž. přenesená",J529,0)</f>
        <v>0</v>
      </c>
      <c r="BI529" s="136">
        <f>IF(N529="nulová",J529,0)</f>
        <v>0</v>
      </c>
      <c r="BJ529" s="7" t="s">
        <v>79</v>
      </c>
      <c r="BK529" s="136">
        <f>ROUND(I529*H529,2)</f>
        <v>0</v>
      </c>
      <c r="BL529" s="7" t="s">
        <v>145</v>
      </c>
      <c r="BM529" s="135" t="s">
        <v>673</v>
      </c>
    </row>
    <row r="530" spans="1:65" s="19" customFormat="1">
      <c r="B530" s="20"/>
      <c r="D530" s="137" t="s">
        <v>146</v>
      </c>
      <c r="F530" s="138" t="s">
        <v>1056</v>
      </c>
      <c r="I530" s="139"/>
      <c r="L530" s="20"/>
      <c r="M530" s="140"/>
      <c r="T530" s="41"/>
      <c r="AT530" s="7" t="s">
        <v>146</v>
      </c>
      <c r="AU530" s="7" t="s">
        <v>81</v>
      </c>
    </row>
    <row r="531" spans="1:65" s="19" customFormat="1">
      <c r="B531" s="20"/>
      <c r="D531" s="141" t="s">
        <v>148</v>
      </c>
      <c r="F531" s="142" t="s">
        <v>1057</v>
      </c>
      <c r="I531" s="139"/>
      <c r="L531" s="20"/>
      <c r="M531" s="140"/>
      <c r="T531" s="41"/>
      <c r="AT531" s="7" t="s">
        <v>148</v>
      </c>
      <c r="AU531" s="7" t="s">
        <v>81</v>
      </c>
    </row>
    <row r="532" spans="1:65" s="19" customFormat="1" ht="16.5" customHeight="1">
      <c r="B532" s="123"/>
      <c r="C532" s="124" t="s">
        <v>545</v>
      </c>
      <c r="D532" s="124" t="s">
        <v>140</v>
      </c>
      <c r="E532" s="125" t="s">
        <v>1058</v>
      </c>
      <c r="F532" s="126" t="s">
        <v>1059</v>
      </c>
      <c r="G532" s="127" t="s">
        <v>199</v>
      </c>
      <c r="H532" s="128">
        <v>3</v>
      </c>
      <c r="I532" s="129"/>
      <c r="J532" s="130">
        <f>ROUND(I532*H532,2)</f>
        <v>0</v>
      </c>
      <c r="K532" s="126" t="s">
        <v>144</v>
      </c>
      <c r="L532" s="20"/>
      <c r="M532" s="131"/>
      <c r="N532" s="132" t="s">
        <v>42</v>
      </c>
      <c r="P532" s="133">
        <f>O532*H532</f>
        <v>0</v>
      </c>
      <c r="Q532" s="133">
        <v>1.0186000000000001E-2</v>
      </c>
      <c r="R532" s="133">
        <f>Q532*H532</f>
        <v>3.0558000000000002E-2</v>
      </c>
      <c r="S532" s="133">
        <v>0</v>
      </c>
      <c r="T532" s="134">
        <f>S532*H532</f>
        <v>0</v>
      </c>
      <c r="AR532" s="135" t="s">
        <v>145</v>
      </c>
      <c r="AT532" s="135" t="s">
        <v>140</v>
      </c>
      <c r="AU532" s="135" t="s">
        <v>81</v>
      </c>
      <c r="AY532" s="7" t="s">
        <v>138</v>
      </c>
      <c r="BE532" s="136">
        <f>IF(N532="základní",J532,0)</f>
        <v>0</v>
      </c>
      <c r="BF532" s="136">
        <f>IF(N532="snížená",J532,0)</f>
        <v>0</v>
      </c>
      <c r="BG532" s="136">
        <f>IF(N532="zákl. přenesená",J532,0)</f>
        <v>0</v>
      </c>
      <c r="BH532" s="136">
        <f>IF(N532="sníž. přenesená",J532,0)</f>
        <v>0</v>
      </c>
      <c r="BI532" s="136">
        <f>IF(N532="nulová",J532,0)</f>
        <v>0</v>
      </c>
      <c r="BJ532" s="7" t="s">
        <v>79</v>
      </c>
      <c r="BK532" s="136">
        <f>ROUND(I532*H532,2)</f>
        <v>0</v>
      </c>
      <c r="BL532" s="7" t="s">
        <v>145</v>
      </c>
      <c r="BM532" s="135" t="s">
        <v>676</v>
      </c>
    </row>
    <row r="533" spans="1:65" s="19" customFormat="1">
      <c r="B533" s="20"/>
      <c r="D533" s="137" t="s">
        <v>146</v>
      </c>
      <c r="F533" s="138" t="s">
        <v>1059</v>
      </c>
      <c r="I533" s="139"/>
      <c r="L533" s="20"/>
      <c r="M533" s="140"/>
      <c r="T533" s="41"/>
      <c r="AT533" s="7" t="s">
        <v>146</v>
      </c>
      <c r="AU533" s="7" t="s">
        <v>81</v>
      </c>
    </row>
    <row r="534" spans="1:65" s="143" customFormat="1">
      <c r="A534" s="19"/>
      <c r="B534" s="20"/>
      <c r="C534" s="19"/>
      <c r="D534" s="141" t="s">
        <v>148</v>
      </c>
      <c r="E534" s="19"/>
      <c r="F534" s="142" t="s">
        <v>1060</v>
      </c>
      <c r="G534" s="19"/>
      <c r="H534" s="19"/>
      <c r="I534" s="139"/>
      <c r="J534" s="19"/>
      <c r="K534" s="19"/>
      <c r="L534" s="20"/>
      <c r="M534" s="140"/>
      <c r="N534" s="19"/>
      <c r="O534" s="19"/>
      <c r="P534" s="19"/>
      <c r="Q534" s="19"/>
      <c r="R534" s="19"/>
      <c r="S534" s="19"/>
      <c r="T534" s="41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7" t="s">
        <v>148</v>
      </c>
      <c r="AU534" s="7" t="s">
        <v>81</v>
      </c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</row>
    <row r="535" spans="1:65" s="150" customFormat="1">
      <c r="A535" s="143"/>
      <c r="B535" s="144"/>
      <c r="C535" s="143"/>
      <c r="D535" s="137" t="s">
        <v>150</v>
      </c>
      <c r="E535" s="145"/>
      <c r="F535" s="146" t="s">
        <v>1061</v>
      </c>
      <c r="G535" s="143"/>
      <c r="H535" s="145"/>
      <c r="I535" s="147"/>
      <c r="J535" s="143"/>
      <c r="K535" s="143"/>
      <c r="L535" s="144"/>
      <c r="M535" s="148"/>
      <c r="N535" s="143"/>
      <c r="O535" s="143"/>
      <c r="P535" s="143"/>
      <c r="Q535" s="143"/>
      <c r="R535" s="143"/>
      <c r="S535" s="143"/>
      <c r="T535" s="149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5" t="s">
        <v>150</v>
      </c>
      <c r="AU535" s="145" t="s">
        <v>81</v>
      </c>
      <c r="AV535" s="143" t="s">
        <v>79</v>
      </c>
      <c r="AW535" s="143" t="s">
        <v>33</v>
      </c>
      <c r="AX535" s="143" t="s">
        <v>71</v>
      </c>
      <c r="AY535" s="145" t="s">
        <v>138</v>
      </c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</row>
    <row r="536" spans="1:65" s="158" customFormat="1">
      <c r="A536" s="150"/>
      <c r="B536" s="151"/>
      <c r="C536" s="150"/>
      <c r="D536" s="137" t="s">
        <v>150</v>
      </c>
      <c r="E536" s="152"/>
      <c r="F536" s="153" t="s">
        <v>1017</v>
      </c>
      <c r="G536" s="150"/>
      <c r="H536" s="154">
        <v>3</v>
      </c>
      <c r="I536" s="155"/>
      <c r="J536" s="150"/>
      <c r="K536" s="150"/>
      <c r="L536" s="151"/>
      <c r="M536" s="156"/>
      <c r="N536" s="150"/>
      <c r="O536" s="150"/>
      <c r="P536" s="150"/>
      <c r="Q536" s="150"/>
      <c r="R536" s="150"/>
      <c r="S536" s="150"/>
      <c r="T536" s="157"/>
      <c r="U536" s="150"/>
      <c r="V536" s="150"/>
      <c r="W536" s="150"/>
      <c r="X536" s="150"/>
      <c r="Y536" s="150"/>
      <c r="Z536" s="150"/>
      <c r="AA536" s="150"/>
      <c r="AB536" s="150"/>
      <c r="AC536" s="150"/>
      <c r="AD536" s="150"/>
      <c r="AE536" s="150"/>
      <c r="AF536" s="150"/>
      <c r="AG536" s="150"/>
      <c r="AH536" s="150"/>
      <c r="AI536" s="150"/>
      <c r="AJ536" s="150"/>
      <c r="AK536" s="150"/>
      <c r="AL536" s="150"/>
      <c r="AM536" s="150"/>
      <c r="AN536" s="150"/>
      <c r="AO536" s="150"/>
      <c r="AP536" s="150"/>
      <c r="AQ536" s="150"/>
      <c r="AR536" s="150"/>
      <c r="AS536" s="150"/>
      <c r="AT536" s="152" t="s">
        <v>150</v>
      </c>
      <c r="AU536" s="152" t="s">
        <v>81</v>
      </c>
      <c r="AV536" s="150" t="s">
        <v>81</v>
      </c>
      <c r="AW536" s="150" t="s">
        <v>33</v>
      </c>
      <c r="AX536" s="150" t="s">
        <v>71</v>
      </c>
      <c r="AY536" s="152" t="s">
        <v>138</v>
      </c>
      <c r="AZ536" s="150"/>
      <c r="BA536" s="150"/>
      <c r="BB536" s="150"/>
      <c r="BC536" s="150"/>
      <c r="BD536" s="150"/>
      <c r="BE536" s="150"/>
      <c r="BF536" s="150"/>
      <c r="BG536" s="150"/>
      <c r="BH536" s="150"/>
      <c r="BI536" s="150"/>
      <c r="BJ536" s="150"/>
      <c r="BK536" s="150"/>
      <c r="BL536" s="150"/>
      <c r="BM536" s="150"/>
    </row>
    <row r="537" spans="1:65" s="19" customFormat="1">
      <c r="A537" s="158"/>
      <c r="B537" s="159"/>
      <c r="C537" s="158"/>
      <c r="D537" s="137" t="s">
        <v>150</v>
      </c>
      <c r="E537" s="160"/>
      <c r="F537" s="161" t="s">
        <v>154</v>
      </c>
      <c r="G537" s="158"/>
      <c r="H537" s="162">
        <v>3</v>
      </c>
      <c r="I537" s="163"/>
      <c r="J537" s="158"/>
      <c r="K537" s="158"/>
      <c r="L537" s="159"/>
      <c r="M537" s="164"/>
      <c r="N537" s="158"/>
      <c r="O537" s="158"/>
      <c r="P537" s="158"/>
      <c r="Q537" s="158"/>
      <c r="R537" s="158"/>
      <c r="S537" s="158"/>
      <c r="T537" s="165"/>
      <c r="U537" s="158"/>
      <c r="V537" s="158"/>
      <c r="W537" s="158"/>
      <c r="X537" s="158"/>
      <c r="Y537" s="158"/>
      <c r="Z537" s="158"/>
      <c r="AA537" s="158"/>
      <c r="AB537" s="158"/>
      <c r="AC537" s="158"/>
      <c r="AD537" s="158"/>
      <c r="AE537" s="158"/>
      <c r="AF537" s="158"/>
      <c r="AG537" s="158"/>
      <c r="AH537" s="158"/>
      <c r="AI537" s="158"/>
      <c r="AJ537" s="158"/>
      <c r="AK537" s="158"/>
      <c r="AL537" s="158"/>
      <c r="AM537" s="158"/>
      <c r="AN537" s="158"/>
      <c r="AO537" s="158"/>
      <c r="AP537" s="158"/>
      <c r="AQ537" s="158"/>
      <c r="AR537" s="158"/>
      <c r="AS537" s="158"/>
      <c r="AT537" s="160" t="s">
        <v>150</v>
      </c>
      <c r="AU537" s="160" t="s">
        <v>81</v>
      </c>
      <c r="AV537" s="158" t="s">
        <v>145</v>
      </c>
      <c r="AW537" s="158" t="s">
        <v>33</v>
      </c>
      <c r="AX537" s="158" t="s">
        <v>79</v>
      </c>
      <c r="AY537" s="160" t="s">
        <v>138</v>
      </c>
      <c r="AZ537" s="158"/>
      <c r="BA537" s="158"/>
      <c r="BB537" s="158"/>
      <c r="BC537" s="158"/>
      <c r="BD537" s="158"/>
      <c r="BE537" s="158"/>
      <c r="BF537" s="158"/>
      <c r="BG537" s="158"/>
      <c r="BH537" s="158"/>
      <c r="BI537" s="158"/>
      <c r="BJ537" s="158"/>
      <c r="BK537" s="158"/>
      <c r="BL537" s="158"/>
      <c r="BM537" s="158"/>
    </row>
    <row r="538" spans="1:65" s="19" customFormat="1" ht="16.5" customHeight="1">
      <c r="B538" s="123"/>
      <c r="C538" s="174" t="s">
        <v>677</v>
      </c>
      <c r="D538" s="174" t="s">
        <v>205</v>
      </c>
      <c r="E538" s="175" t="s">
        <v>1062</v>
      </c>
      <c r="F538" s="176" t="s">
        <v>1063</v>
      </c>
      <c r="G538" s="177" t="s">
        <v>199</v>
      </c>
      <c r="H538" s="178">
        <v>1</v>
      </c>
      <c r="I538" s="179"/>
      <c r="J538" s="180">
        <f>ROUND(I538*H538,2)</f>
        <v>0</v>
      </c>
      <c r="K538" s="176"/>
      <c r="L538" s="181"/>
      <c r="M538" s="182"/>
      <c r="N538" s="183" t="s">
        <v>42</v>
      </c>
      <c r="P538" s="133">
        <f>O538*H538</f>
        <v>0</v>
      </c>
      <c r="Q538" s="133">
        <v>0</v>
      </c>
      <c r="R538" s="133">
        <f>Q538*H538</f>
        <v>0</v>
      </c>
      <c r="S538" s="133">
        <v>0</v>
      </c>
      <c r="T538" s="134">
        <f>S538*H538</f>
        <v>0</v>
      </c>
      <c r="AR538" s="135" t="s">
        <v>169</v>
      </c>
      <c r="AT538" s="135" t="s">
        <v>205</v>
      </c>
      <c r="AU538" s="135" t="s">
        <v>81</v>
      </c>
      <c r="AY538" s="7" t="s">
        <v>138</v>
      </c>
      <c r="BE538" s="136">
        <f>IF(N538="základní",J538,0)</f>
        <v>0</v>
      </c>
      <c r="BF538" s="136">
        <f>IF(N538="snížená",J538,0)</f>
        <v>0</v>
      </c>
      <c r="BG538" s="136">
        <f>IF(N538="zákl. přenesená",J538,0)</f>
        <v>0</v>
      </c>
      <c r="BH538" s="136">
        <f>IF(N538="sníž. přenesená",J538,0)</f>
        <v>0</v>
      </c>
      <c r="BI538" s="136">
        <f>IF(N538="nulová",J538,0)</f>
        <v>0</v>
      </c>
      <c r="BJ538" s="7" t="s">
        <v>79</v>
      </c>
      <c r="BK538" s="136">
        <f>ROUND(I538*H538,2)</f>
        <v>0</v>
      </c>
      <c r="BL538" s="7" t="s">
        <v>145</v>
      </c>
      <c r="BM538" s="135" t="s">
        <v>679</v>
      </c>
    </row>
    <row r="539" spans="1:65" s="19" customFormat="1">
      <c r="B539" s="20"/>
      <c r="D539" s="137" t="s">
        <v>146</v>
      </c>
      <c r="F539" s="138" t="s">
        <v>1063</v>
      </c>
      <c r="I539" s="139"/>
      <c r="L539" s="20"/>
      <c r="M539" s="140"/>
      <c r="T539" s="41"/>
      <c r="AT539" s="7" t="s">
        <v>146</v>
      </c>
      <c r="AU539" s="7" t="s">
        <v>81</v>
      </c>
    </row>
    <row r="540" spans="1:65" s="19" customFormat="1" ht="16.5" customHeight="1">
      <c r="B540" s="123"/>
      <c r="C540" s="174" t="s">
        <v>548</v>
      </c>
      <c r="D540" s="174" t="s">
        <v>205</v>
      </c>
      <c r="E540" s="175" t="s">
        <v>1064</v>
      </c>
      <c r="F540" s="176" t="s">
        <v>1065</v>
      </c>
      <c r="G540" s="177" t="s">
        <v>199</v>
      </c>
      <c r="H540" s="178">
        <v>2</v>
      </c>
      <c r="I540" s="179"/>
      <c r="J540" s="180">
        <f>ROUND(I540*H540,2)</f>
        <v>0</v>
      </c>
      <c r="K540" s="176" t="s">
        <v>144</v>
      </c>
      <c r="L540" s="181"/>
      <c r="M540" s="182"/>
      <c r="N540" s="183" t="s">
        <v>42</v>
      </c>
      <c r="P540" s="133">
        <f>O540*H540</f>
        <v>0</v>
      </c>
      <c r="Q540" s="133">
        <v>5.0999999999999997E-2</v>
      </c>
      <c r="R540" s="133">
        <f>Q540*H540</f>
        <v>0.10199999999999999</v>
      </c>
      <c r="S540" s="133">
        <v>0</v>
      </c>
      <c r="T540" s="134">
        <f>S540*H540</f>
        <v>0</v>
      </c>
      <c r="AR540" s="135" t="s">
        <v>169</v>
      </c>
      <c r="AT540" s="135" t="s">
        <v>205</v>
      </c>
      <c r="AU540" s="135" t="s">
        <v>81</v>
      </c>
      <c r="AY540" s="7" t="s">
        <v>138</v>
      </c>
      <c r="BE540" s="136">
        <f>IF(N540="základní",J540,0)</f>
        <v>0</v>
      </c>
      <c r="BF540" s="136">
        <f>IF(N540="snížená",J540,0)</f>
        <v>0</v>
      </c>
      <c r="BG540" s="136">
        <f>IF(N540="zákl. přenesená",J540,0)</f>
        <v>0</v>
      </c>
      <c r="BH540" s="136">
        <f>IF(N540="sníž. přenesená",J540,0)</f>
        <v>0</v>
      </c>
      <c r="BI540" s="136">
        <f>IF(N540="nulová",J540,0)</f>
        <v>0</v>
      </c>
      <c r="BJ540" s="7" t="s">
        <v>79</v>
      </c>
      <c r="BK540" s="136">
        <f>ROUND(I540*H540,2)</f>
        <v>0</v>
      </c>
      <c r="BL540" s="7" t="s">
        <v>145</v>
      </c>
      <c r="BM540" s="135" t="s">
        <v>682</v>
      </c>
    </row>
    <row r="541" spans="1:65" s="19" customFormat="1">
      <c r="B541" s="20"/>
      <c r="D541" s="137" t="s">
        <v>146</v>
      </c>
      <c r="F541" s="138" t="s">
        <v>1065</v>
      </c>
      <c r="I541" s="139"/>
      <c r="L541" s="20"/>
      <c r="M541" s="140"/>
      <c r="T541" s="41"/>
      <c r="AT541" s="7" t="s">
        <v>146</v>
      </c>
      <c r="AU541" s="7" t="s">
        <v>81</v>
      </c>
    </row>
    <row r="542" spans="1:65" s="19" customFormat="1" ht="16.5" customHeight="1">
      <c r="B542" s="123"/>
      <c r="C542" s="124" t="s">
        <v>683</v>
      </c>
      <c r="D542" s="124" t="s">
        <v>140</v>
      </c>
      <c r="E542" s="125" t="s">
        <v>1066</v>
      </c>
      <c r="F542" s="126" t="s">
        <v>1067</v>
      </c>
      <c r="G542" s="127" t="s">
        <v>199</v>
      </c>
      <c r="H542" s="128">
        <v>1</v>
      </c>
      <c r="I542" s="129"/>
      <c r="J542" s="130">
        <f>ROUND(I542*H542,2)</f>
        <v>0</v>
      </c>
      <c r="K542" s="126" t="s">
        <v>144</v>
      </c>
      <c r="L542" s="20"/>
      <c r="M542" s="131"/>
      <c r="N542" s="132" t="s">
        <v>42</v>
      </c>
      <c r="P542" s="133">
        <f>O542*H542</f>
        <v>0</v>
      </c>
      <c r="Q542" s="133">
        <v>1.248E-2</v>
      </c>
      <c r="R542" s="133">
        <f>Q542*H542</f>
        <v>1.248E-2</v>
      </c>
      <c r="S542" s="133">
        <v>0</v>
      </c>
      <c r="T542" s="134">
        <f>S542*H542</f>
        <v>0</v>
      </c>
      <c r="AR542" s="135" t="s">
        <v>145</v>
      </c>
      <c r="AT542" s="135" t="s">
        <v>140</v>
      </c>
      <c r="AU542" s="135" t="s">
        <v>81</v>
      </c>
      <c r="AY542" s="7" t="s">
        <v>138</v>
      </c>
      <c r="BE542" s="136">
        <f>IF(N542="základní",J542,0)</f>
        <v>0</v>
      </c>
      <c r="BF542" s="136">
        <f>IF(N542="snížená",J542,0)</f>
        <v>0</v>
      </c>
      <c r="BG542" s="136">
        <f>IF(N542="zákl. přenesená",J542,0)</f>
        <v>0</v>
      </c>
      <c r="BH542" s="136">
        <f>IF(N542="sníž. přenesená",J542,0)</f>
        <v>0</v>
      </c>
      <c r="BI542" s="136">
        <f>IF(N542="nulová",J542,0)</f>
        <v>0</v>
      </c>
      <c r="BJ542" s="7" t="s">
        <v>79</v>
      </c>
      <c r="BK542" s="136">
        <f>ROUND(I542*H542,2)</f>
        <v>0</v>
      </c>
      <c r="BL542" s="7" t="s">
        <v>145</v>
      </c>
      <c r="BM542" s="135" t="s">
        <v>686</v>
      </c>
    </row>
    <row r="543" spans="1:65" s="19" customFormat="1">
      <c r="B543" s="20"/>
      <c r="D543" s="137" t="s">
        <v>146</v>
      </c>
      <c r="F543" s="138" t="s">
        <v>1067</v>
      </c>
      <c r="I543" s="139"/>
      <c r="L543" s="20"/>
      <c r="M543" s="140"/>
      <c r="T543" s="41"/>
      <c r="AT543" s="7" t="s">
        <v>146</v>
      </c>
      <c r="AU543" s="7" t="s">
        <v>81</v>
      </c>
    </row>
    <row r="544" spans="1:65" s="143" customFormat="1">
      <c r="A544" s="19"/>
      <c r="B544" s="20"/>
      <c r="C544" s="19"/>
      <c r="D544" s="141" t="s">
        <v>148</v>
      </c>
      <c r="E544" s="19"/>
      <c r="F544" s="142" t="s">
        <v>1068</v>
      </c>
      <c r="G544" s="19"/>
      <c r="H544" s="19"/>
      <c r="I544" s="139"/>
      <c r="J544" s="19"/>
      <c r="K544" s="19"/>
      <c r="L544" s="20"/>
      <c r="M544" s="140"/>
      <c r="N544" s="19"/>
      <c r="O544" s="19"/>
      <c r="P544" s="19"/>
      <c r="Q544" s="19"/>
      <c r="R544" s="19"/>
      <c r="S544" s="19"/>
      <c r="T544" s="41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7" t="s">
        <v>148</v>
      </c>
      <c r="AU544" s="7" t="s">
        <v>81</v>
      </c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</row>
    <row r="545" spans="1:65" s="150" customFormat="1">
      <c r="A545" s="143"/>
      <c r="B545" s="144"/>
      <c r="C545" s="143"/>
      <c r="D545" s="137" t="s">
        <v>150</v>
      </c>
      <c r="E545" s="145"/>
      <c r="F545" s="146" t="s">
        <v>1061</v>
      </c>
      <c r="G545" s="143"/>
      <c r="H545" s="145"/>
      <c r="I545" s="147"/>
      <c r="J545" s="143"/>
      <c r="K545" s="143"/>
      <c r="L545" s="144"/>
      <c r="M545" s="148"/>
      <c r="N545" s="143"/>
      <c r="O545" s="143"/>
      <c r="P545" s="143"/>
      <c r="Q545" s="143"/>
      <c r="R545" s="143"/>
      <c r="S545" s="143"/>
      <c r="T545" s="149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5" t="s">
        <v>150</v>
      </c>
      <c r="AU545" s="145" t="s">
        <v>81</v>
      </c>
      <c r="AV545" s="143" t="s">
        <v>79</v>
      </c>
      <c r="AW545" s="143" t="s">
        <v>33</v>
      </c>
      <c r="AX545" s="143" t="s">
        <v>71</v>
      </c>
      <c r="AY545" s="145" t="s">
        <v>138</v>
      </c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</row>
    <row r="546" spans="1:65" s="158" customFormat="1">
      <c r="A546" s="150"/>
      <c r="B546" s="151"/>
      <c r="C546" s="150"/>
      <c r="D546" s="137" t="s">
        <v>150</v>
      </c>
      <c r="E546" s="152"/>
      <c r="F546" s="153" t="s">
        <v>204</v>
      </c>
      <c r="G546" s="150"/>
      <c r="H546" s="154">
        <v>1</v>
      </c>
      <c r="I546" s="155"/>
      <c r="J546" s="150"/>
      <c r="K546" s="150"/>
      <c r="L546" s="151"/>
      <c r="M546" s="156"/>
      <c r="N546" s="150"/>
      <c r="O546" s="150"/>
      <c r="P546" s="150"/>
      <c r="Q546" s="150"/>
      <c r="R546" s="150"/>
      <c r="S546" s="150"/>
      <c r="T546" s="157"/>
      <c r="U546" s="150"/>
      <c r="V546" s="150"/>
      <c r="W546" s="150"/>
      <c r="X546" s="150"/>
      <c r="Y546" s="150"/>
      <c r="Z546" s="150"/>
      <c r="AA546" s="150"/>
      <c r="AB546" s="150"/>
      <c r="AC546" s="150"/>
      <c r="AD546" s="150"/>
      <c r="AE546" s="150"/>
      <c r="AF546" s="150"/>
      <c r="AG546" s="150"/>
      <c r="AH546" s="150"/>
      <c r="AI546" s="150"/>
      <c r="AJ546" s="150"/>
      <c r="AK546" s="150"/>
      <c r="AL546" s="150"/>
      <c r="AM546" s="150"/>
      <c r="AN546" s="150"/>
      <c r="AO546" s="150"/>
      <c r="AP546" s="150"/>
      <c r="AQ546" s="150"/>
      <c r="AR546" s="150"/>
      <c r="AS546" s="150"/>
      <c r="AT546" s="152" t="s">
        <v>150</v>
      </c>
      <c r="AU546" s="152" t="s">
        <v>81</v>
      </c>
      <c r="AV546" s="150" t="s">
        <v>81</v>
      </c>
      <c r="AW546" s="150" t="s">
        <v>33</v>
      </c>
      <c r="AX546" s="150" t="s">
        <v>71</v>
      </c>
      <c r="AY546" s="152" t="s">
        <v>138</v>
      </c>
      <c r="AZ546" s="150"/>
      <c r="BA546" s="150"/>
      <c r="BB546" s="150"/>
      <c r="BC546" s="150"/>
      <c r="BD546" s="150"/>
      <c r="BE546" s="150"/>
      <c r="BF546" s="150"/>
      <c r="BG546" s="150"/>
      <c r="BH546" s="150"/>
      <c r="BI546" s="150"/>
      <c r="BJ546" s="150"/>
      <c r="BK546" s="150"/>
      <c r="BL546" s="150"/>
      <c r="BM546" s="150"/>
    </row>
    <row r="547" spans="1:65" s="19" customFormat="1">
      <c r="A547" s="158"/>
      <c r="B547" s="159"/>
      <c r="C547" s="158"/>
      <c r="D547" s="137" t="s">
        <v>150</v>
      </c>
      <c r="E547" s="160"/>
      <c r="F547" s="161" t="s">
        <v>154</v>
      </c>
      <c r="G547" s="158"/>
      <c r="H547" s="162">
        <v>1</v>
      </c>
      <c r="I547" s="163"/>
      <c r="J547" s="158"/>
      <c r="K547" s="158"/>
      <c r="L547" s="159"/>
      <c r="M547" s="164"/>
      <c r="N547" s="158"/>
      <c r="O547" s="158"/>
      <c r="P547" s="158"/>
      <c r="Q547" s="158"/>
      <c r="R547" s="158"/>
      <c r="S547" s="158"/>
      <c r="T547" s="165"/>
      <c r="U547" s="158"/>
      <c r="V547" s="158"/>
      <c r="W547" s="158"/>
      <c r="X547" s="158"/>
      <c r="Y547" s="158"/>
      <c r="Z547" s="158"/>
      <c r="AA547" s="158"/>
      <c r="AB547" s="158"/>
      <c r="AC547" s="158"/>
      <c r="AD547" s="158"/>
      <c r="AE547" s="158"/>
      <c r="AF547" s="158"/>
      <c r="AG547" s="158"/>
      <c r="AH547" s="158"/>
      <c r="AI547" s="158"/>
      <c r="AJ547" s="158"/>
      <c r="AK547" s="158"/>
      <c r="AL547" s="158"/>
      <c r="AM547" s="158"/>
      <c r="AN547" s="158"/>
      <c r="AO547" s="158"/>
      <c r="AP547" s="158"/>
      <c r="AQ547" s="158"/>
      <c r="AR547" s="158"/>
      <c r="AS547" s="158"/>
      <c r="AT547" s="160" t="s">
        <v>150</v>
      </c>
      <c r="AU547" s="160" t="s">
        <v>81</v>
      </c>
      <c r="AV547" s="158" t="s">
        <v>145</v>
      </c>
      <c r="AW547" s="158" t="s">
        <v>33</v>
      </c>
      <c r="AX547" s="158" t="s">
        <v>79</v>
      </c>
      <c r="AY547" s="160" t="s">
        <v>138</v>
      </c>
      <c r="AZ547" s="158"/>
      <c r="BA547" s="158"/>
      <c r="BB547" s="158"/>
      <c r="BC547" s="158"/>
      <c r="BD547" s="158"/>
      <c r="BE547" s="158"/>
      <c r="BF547" s="158"/>
      <c r="BG547" s="158"/>
      <c r="BH547" s="158"/>
      <c r="BI547" s="158"/>
      <c r="BJ547" s="158"/>
      <c r="BK547" s="158"/>
      <c r="BL547" s="158"/>
      <c r="BM547" s="158"/>
    </row>
    <row r="548" spans="1:65" s="19" customFormat="1" ht="16.5" customHeight="1">
      <c r="B548" s="123"/>
      <c r="C548" s="174" t="s">
        <v>552</v>
      </c>
      <c r="D548" s="174" t="s">
        <v>205</v>
      </c>
      <c r="E548" s="175" t="s">
        <v>1069</v>
      </c>
      <c r="F548" s="176" t="s">
        <v>1070</v>
      </c>
      <c r="G548" s="177" t="s">
        <v>199</v>
      </c>
      <c r="H548" s="178">
        <v>1</v>
      </c>
      <c r="I548" s="179"/>
      <c r="J548" s="180">
        <f>ROUND(I548*H548,2)</f>
        <v>0</v>
      </c>
      <c r="K548" s="176"/>
      <c r="L548" s="181"/>
      <c r="M548" s="182"/>
      <c r="N548" s="183" t="s">
        <v>42</v>
      </c>
      <c r="P548" s="133">
        <f>O548*H548</f>
        <v>0</v>
      </c>
      <c r="Q548" s="133">
        <v>0</v>
      </c>
      <c r="R548" s="133">
        <f>Q548*H548</f>
        <v>0</v>
      </c>
      <c r="S548" s="133">
        <v>0</v>
      </c>
      <c r="T548" s="134">
        <f>S548*H548</f>
        <v>0</v>
      </c>
      <c r="AR548" s="135" t="s">
        <v>169</v>
      </c>
      <c r="AT548" s="135" t="s">
        <v>205</v>
      </c>
      <c r="AU548" s="135" t="s">
        <v>81</v>
      </c>
      <c r="AY548" s="7" t="s">
        <v>138</v>
      </c>
      <c r="BE548" s="136">
        <f>IF(N548="základní",J548,0)</f>
        <v>0</v>
      </c>
      <c r="BF548" s="136">
        <f>IF(N548="snížená",J548,0)</f>
        <v>0</v>
      </c>
      <c r="BG548" s="136">
        <f>IF(N548="zákl. přenesená",J548,0)</f>
        <v>0</v>
      </c>
      <c r="BH548" s="136">
        <f>IF(N548="sníž. přenesená",J548,0)</f>
        <v>0</v>
      </c>
      <c r="BI548" s="136">
        <f>IF(N548="nulová",J548,0)</f>
        <v>0</v>
      </c>
      <c r="BJ548" s="7" t="s">
        <v>79</v>
      </c>
      <c r="BK548" s="136">
        <f>ROUND(I548*H548,2)</f>
        <v>0</v>
      </c>
      <c r="BL548" s="7" t="s">
        <v>145</v>
      </c>
      <c r="BM548" s="135" t="s">
        <v>689</v>
      </c>
    </row>
    <row r="549" spans="1:65" s="19" customFormat="1">
      <c r="B549" s="20"/>
      <c r="D549" s="137" t="s">
        <v>146</v>
      </c>
      <c r="F549" s="138" t="s">
        <v>1070</v>
      </c>
      <c r="I549" s="139"/>
      <c r="L549" s="20"/>
      <c r="M549" s="140"/>
      <c r="T549" s="41"/>
      <c r="AT549" s="7" t="s">
        <v>146</v>
      </c>
      <c r="AU549" s="7" t="s">
        <v>81</v>
      </c>
    </row>
    <row r="550" spans="1:65" s="19" customFormat="1" ht="16.5" customHeight="1">
      <c r="B550" s="123"/>
      <c r="C550" s="124" t="s">
        <v>690</v>
      </c>
      <c r="D550" s="124" t="s">
        <v>140</v>
      </c>
      <c r="E550" s="125" t="s">
        <v>1071</v>
      </c>
      <c r="F550" s="126" t="s">
        <v>1072</v>
      </c>
      <c r="G550" s="127" t="s">
        <v>199</v>
      </c>
      <c r="H550" s="128">
        <v>1</v>
      </c>
      <c r="I550" s="129"/>
      <c r="J550" s="130">
        <f>ROUND(I550*H550,2)</f>
        <v>0</v>
      </c>
      <c r="K550" s="126" t="s">
        <v>144</v>
      </c>
      <c r="L550" s="20"/>
      <c r="M550" s="131"/>
      <c r="N550" s="132" t="s">
        <v>42</v>
      </c>
      <c r="P550" s="133">
        <f>O550*H550</f>
        <v>0</v>
      </c>
      <c r="Q550" s="133">
        <v>2.8538000000000001E-2</v>
      </c>
      <c r="R550" s="133">
        <f>Q550*H550</f>
        <v>2.8538000000000001E-2</v>
      </c>
      <c r="S550" s="133">
        <v>0</v>
      </c>
      <c r="T550" s="134">
        <f>S550*H550</f>
        <v>0</v>
      </c>
      <c r="AR550" s="135" t="s">
        <v>145</v>
      </c>
      <c r="AT550" s="135" t="s">
        <v>140</v>
      </c>
      <c r="AU550" s="135" t="s">
        <v>81</v>
      </c>
      <c r="AY550" s="7" t="s">
        <v>138</v>
      </c>
      <c r="BE550" s="136">
        <f>IF(N550="základní",J550,0)</f>
        <v>0</v>
      </c>
      <c r="BF550" s="136">
        <f>IF(N550="snížená",J550,0)</f>
        <v>0</v>
      </c>
      <c r="BG550" s="136">
        <f>IF(N550="zákl. přenesená",J550,0)</f>
        <v>0</v>
      </c>
      <c r="BH550" s="136">
        <f>IF(N550="sníž. přenesená",J550,0)</f>
        <v>0</v>
      </c>
      <c r="BI550" s="136">
        <f>IF(N550="nulová",J550,0)</f>
        <v>0</v>
      </c>
      <c r="BJ550" s="7" t="s">
        <v>79</v>
      </c>
      <c r="BK550" s="136">
        <f>ROUND(I550*H550,2)</f>
        <v>0</v>
      </c>
      <c r="BL550" s="7" t="s">
        <v>145</v>
      </c>
      <c r="BM550" s="135" t="s">
        <v>693</v>
      </c>
    </row>
    <row r="551" spans="1:65" s="19" customFormat="1">
      <c r="B551" s="20"/>
      <c r="D551" s="137" t="s">
        <v>146</v>
      </c>
      <c r="F551" s="138" t="s">
        <v>1072</v>
      </c>
      <c r="I551" s="139"/>
      <c r="L551" s="20"/>
      <c r="M551" s="140"/>
      <c r="T551" s="41"/>
      <c r="AT551" s="7" t="s">
        <v>146</v>
      </c>
      <c r="AU551" s="7" t="s">
        <v>81</v>
      </c>
    </row>
    <row r="552" spans="1:65" s="143" customFormat="1">
      <c r="A552" s="19"/>
      <c r="B552" s="20"/>
      <c r="C552" s="19"/>
      <c r="D552" s="141" t="s">
        <v>148</v>
      </c>
      <c r="E552" s="19"/>
      <c r="F552" s="142" t="s">
        <v>1073</v>
      </c>
      <c r="G552" s="19"/>
      <c r="H552" s="19"/>
      <c r="I552" s="139"/>
      <c r="J552" s="19"/>
      <c r="K552" s="19"/>
      <c r="L552" s="20"/>
      <c r="M552" s="140"/>
      <c r="N552" s="19"/>
      <c r="O552" s="19"/>
      <c r="P552" s="19"/>
      <c r="Q552" s="19"/>
      <c r="R552" s="19"/>
      <c r="S552" s="19"/>
      <c r="T552" s="41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7" t="s">
        <v>148</v>
      </c>
      <c r="AU552" s="7" t="s">
        <v>81</v>
      </c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</row>
    <row r="553" spans="1:65" s="150" customFormat="1">
      <c r="A553" s="143"/>
      <c r="B553" s="144"/>
      <c r="C553" s="143"/>
      <c r="D553" s="137" t="s">
        <v>150</v>
      </c>
      <c r="E553" s="145"/>
      <c r="F553" s="146" t="s">
        <v>1061</v>
      </c>
      <c r="G553" s="143"/>
      <c r="H553" s="145"/>
      <c r="I553" s="147"/>
      <c r="J553" s="143"/>
      <c r="K553" s="143"/>
      <c r="L553" s="144"/>
      <c r="M553" s="148"/>
      <c r="N553" s="143"/>
      <c r="O553" s="143"/>
      <c r="P553" s="143"/>
      <c r="Q553" s="143"/>
      <c r="R553" s="143"/>
      <c r="S553" s="143"/>
      <c r="T553" s="149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5" t="s">
        <v>150</v>
      </c>
      <c r="AU553" s="145" t="s">
        <v>81</v>
      </c>
      <c r="AV553" s="143" t="s">
        <v>79</v>
      </c>
      <c r="AW553" s="143" t="s">
        <v>33</v>
      </c>
      <c r="AX553" s="143" t="s">
        <v>71</v>
      </c>
      <c r="AY553" s="145" t="s">
        <v>138</v>
      </c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</row>
    <row r="554" spans="1:65" s="158" customFormat="1">
      <c r="A554" s="150"/>
      <c r="B554" s="151"/>
      <c r="C554" s="150"/>
      <c r="D554" s="137" t="s">
        <v>150</v>
      </c>
      <c r="E554" s="152"/>
      <c r="F554" s="153" t="s">
        <v>204</v>
      </c>
      <c r="G554" s="150"/>
      <c r="H554" s="154">
        <v>1</v>
      </c>
      <c r="I554" s="155"/>
      <c r="J554" s="150"/>
      <c r="K554" s="150"/>
      <c r="L554" s="151"/>
      <c r="M554" s="156"/>
      <c r="N554" s="150"/>
      <c r="O554" s="150"/>
      <c r="P554" s="150"/>
      <c r="Q554" s="150"/>
      <c r="R554" s="150"/>
      <c r="S554" s="150"/>
      <c r="T554" s="157"/>
      <c r="U554" s="150"/>
      <c r="V554" s="150"/>
      <c r="W554" s="150"/>
      <c r="X554" s="150"/>
      <c r="Y554" s="150"/>
      <c r="Z554" s="150"/>
      <c r="AA554" s="150"/>
      <c r="AB554" s="150"/>
      <c r="AC554" s="150"/>
      <c r="AD554" s="150"/>
      <c r="AE554" s="150"/>
      <c r="AF554" s="150"/>
      <c r="AG554" s="150"/>
      <c r="AH554" s="150"/>
      <c r="AI554" s="150"/>
      <c r="AJ554" s="150"/>
      <c r="AK554" s="150"/>
      <c r="AL554" s="150"/>
      <c r="AM554" s="150"/>
      <c r="AN554" s="150"/>
      <c r="AO554" s="150"/>
      <c r="AP554" s="150"/>
      <c r="AQ554" s="150"/>
      <c r="AR554" s="150"/>
      <c r="AS554" s="150"/>
      <c r="AT554" s="152" t="s">
        <v>150</v>
      </c>
      <c r="AU554" s="152" t="s">
        <v>81</v>
      </c>
      <c r="AV554" s="150" t="s">
        <v>81</v>
      </c>
      <c r="AW554" s="150" t="s">
        <v>33</v>
      </c>
      <c r="AX554" s="150" t="s">
        <v>71</v>
      </c>
      <c r="AY554" s="152" t="s">
        <v>138</v>
      </c>
      <c r="AZ554" s="150"/>
      <c r="BA554" s="150"/>
      <c r="BB554" s="150"/>
      <c r="BC554" s="150"/>
      <c r="BD554" s="150"/>
      <c r="BE554" s="150"/>
      <c r="BF554" s="150"/>
      <c r="BG554" s="150"/>
      <c r="BH554" s="150"/>
      <c r="BI554" s="150"/>
      <c r="BJ554" s="150"/>
      <c r="BK554" s="150"/>
      <c r="BL554" s="150"/>
      <c r="BM554" s="150"/>
    </row>
    <row r="555" spans="1:65" s="19" customFormat="1">
      <c r="A555" s="158"/>
      <c r="B555" s="159"/>
      <c r="C555" s="158"/>
      <c r="D555" s="137" t="s">
        <v>150</v>
      </c>
      <c r="E555" s="160"/>
      <c r="F555" s="161" t="s">
        <v>154</v>
      </c>
      <c r="G555" s="158"/>
      <c r="H555" s="162">
        <v>1</v>
      </c>
      <c r="I555" s="163"/>
      <c r="J555" s="158"/>
      <c r="K555" s="158"/>
      <c r="L555" s="159"/>
      <c r="M555" s="164"/>
      <c r="N555" s="158"/>
      <c r="O555" s="158"/>
      <c r="P555" s="158"/>
      <c r="Q555" s="158"/>
      <c r="R555" s="158"/>
      <c r="S555" s="158"/>
      <c r="T555" s="165"/>
      <c r="U555" s="158"/>
      <c r="V555" s="158"/>
      <c r="W555" s="158"/>
      <c r="X555" s="158"/>
      <c r="Y555" s="158"/>
      <c r="Z555" s="158"/>
      <c r="AA555" s="158"/>
      <c r="AB555" s="158"/>
      <c r="AC555" s="158"/>
      <c r="AD555" s="158"/>
      <c r="AE555" s="158"/>
      <c r="AF555" s="158"/>
      <c r="AG555" s="158"/>
      <c r="AH555" s="158"/>
      <c r="AI555" s="158"/>
      <c r="AJ555" s="158"/>
      <c r="AK555" s="158"/>
      <c r="AL555" s="158"/>
      <c r="AM555" s="158"/>
      <c r="AN555" s="158"/>
      <c r="AO555" s="158"/>
      <c r="AP555" s="158"/>
      <c r="AQ555" s="158"/>
      <c r="AR555" s="158"/>
      <c r="AS555" s="158"/>
      <c r="AT555" s="160" t="s">
        <v>150</v>
      </c>
      <c r="AU555" s="160" t="s">
        <v>81</v>
      </c>
      <c r="AV555" s="158" t="s">
        <v>145</v>
      </c>
      <c r="AW555" s="158" t="s">
        <v>33</v>
      </c>
      <c r="AX555" s="158" t="s">
        <v>79</v>
      </c>
      <c r="AY555" s="160" t="s">
        <v>138</v>
      </c>
      <c r="AZ555" s="158"/>
      <c r="BA555" s="158"/>
      <c r="BB555" s="158"/>
      <c r="BC555" s="158"/>
      <c r="BD555" s="158"/>
      <c r="BE555" s="158"/>
      <c r="BF555" s="158"/>
      <c r="BG555" s="158"/>
      <c r="BH555" s="158"/>
      <c r="BI555" s="158"/>
      <c r="BJ555" s="158"/>
      <c r="BK555" s="158"/>
      <c r="BL555" s="158"/>
      <c r="BM555" s="158"/>
    </row>
    <row r="556" spans="1:65" s="19" customFormat="1" ht="16.5" customHeight="1">
      <c r="B556" s="123"/>
      <c r="C556" s="174" t="s">
        <v>555</v>
      </c>
      <c r="D556" s="174" t="s">
        <v>205</v>
      </c>
      <c r="E556" s="175" t="s">
        <v>1074</v>
      </c>
      <c r="F556" s="176" t="s">
        <v>1075</v>
      </c>
      <c r="G556" s="177" t="s">
        <v>199</v>
      </c>
      <c r="H556" s="178">
        <v>1</v>
      </c>
      <c r="I556" s="179"/>
      <c r="J556" s="180">
        <f>ROUND(I556*H556,2)</f>
        <v>0</v>
      </c>
      <c r="K556" s="176"/>
      <c r="L556" s="181"/>
      <c r="M556" s="182"/>
      <c r="N556" s="183" t="s">
        <v>42</v>
      </c>
      <c r="P556" s="133">
        <f>O556*H556</f>
        <v>0</v>
      </c>
      <c r="Q556" s="133">
        <v>0</v>
      </c>
      <c r="R556" s="133">
        <f>Q556*H556</f>
        <v>0</v>
      </c>
      <c r="S556" s="133">
        <v>0</v>
      </c>
      <c r="T556" s="134">
        <f>S556*H556</f>
        <v>0</v>
      </c>
      <c r="AR556" s="135" t="s">
        <v>169</v>
      </c>
      <c r="AT556" s="135" t="s">
        <v>205</v>
      </c>
      <c r="AU556" s="135" t="s">
        <v>81</v>
      </c>
      <c r="AY556" s="7" t="s">
        <v>138</v>
      </c>
      <c r="BE556" s="136">
        <f>IF(N556="základní",J556,0)</f>
        <v>0</v>
      </c>
      <c r="BF556" s="136">
        <f>IF(N556="snížená",J556,0)</f>
        <v>0</v>
      </c>
      <c r="BG556" s="136">
        <f>IF(N556="zákl. přenesená",J556,0)</f>
        <v>0</v>
      </c>
      <c r="BH556" s="136">
        <f>IF(N556="sníž. přenesená",J556,0)</f>
        <v>0</v>
      </c>
      <c r="BI556" s="136">
        <f>IF(N556="nulová",J556,0)</f>
        <v>0</v>
      </c>
      <c r="BJ556" s="7" t="s">
        <v>79</v>
      </c>
      <c r="BK556" s="136">
        <f>ROUND(I556*H556,2)</f>
        <v>0</v>
      </c>
      <c r="BL556" s="7" t="s">
        <v>145</v>
      </c>
      <c r="BM556" s="135" t="s">
        <v>696</v>
      </c>
    </row>
    <row r="557" spans="1:65" s="19" customFormat="1">
      <c r="B557" s="20"/>
      <c r="D557" s="137" t="s">
        <v>146</v>
      </c>
      <c r="F557" s="138" t="s">
        <v>1075</v>
      </c>
      <c r="I557" s="139"/>
      <c r="L557" s="20"/>
      <c r="M557" s="140"/>
      <c r="T557" s="41"/>
      <c r="AT557" s="7" t="s">
        <v>146</v>
      </c>
      <c r="AU557" s="7" t="s">
        <v>81</v>
      </c>
    </row>
    <row r="558" spans="1:65" s="19" customFormat="1" ht="16.5" customHeight="1">
      <c r="B558" s="123"/>
      <c r="C558" s="124" t="s">
        <v>697</v>
      </c>
      <c r="D558" s="124" t="s">
        <v>140</v>
      </c>
      <c r="E558" s="125" t="s">
        <v>1076</v>
      </c>
      <c r="F558" s="126" t="s">
        <v>1077</v>
      </c>
      <c r="G558" s="127" t="s">
        <v>199</v>
      </c>
      <c r="H558" s="128">
        <v>1</v>
      </c>
      <c r="I558" s="129"/>
      <c r="J558" s="130">
        <f>ROUND(I558*H558,2)</f>
        <v>0</v>
      </c>
      <c r="K558" s="126" t="s">
        <v>144</v>
      </c>
      <c r="L558" s="20"/>
      <c r="M558" s="131"/>
      <c r="N558" s="132" t="s">
        <v>42</v>
      </c>
      <c r="P558" s="133">
        <f>O558*H558</f>
        <v>0</v>
      </c>
      <c r="Q558" s="133">
        <v>3.6935811999999998E-2</v>
      </c>
      <c r="R558" s="133">
        <f>Q558*H558</f>
        <v>3.6935811999999998E-2</v>
      </c>
      <c r="S558" s="133">
        <v>0</v>
      </c>
      <c r="T558" s="134">
        <f>S558*H558</f>
        <v>0</v>
      </c>
      <c r="AR558" s="135" t="s">
        <v>145</v>
      </c>
      <c r="AT558" s="135" t="s">
        <v>140</v>
      </c>
      <c r="AU558" s="135" t="s">
        <v>81</v>
      </c>
      <c r="AY558" s="7" t="s">
        <v>138</v>
      </c>
      <c r="BE558" s="136">
        <f>IF(N558="základní",J558,0)</f>
        <v>0</v>
      </c>
      <c r="BF558" s="136">
        <f>IF(N558="snížená",J558,0)</f>
        <v>0</v>
      </c>
      <c r="BG558" s="136">
        <f>IF(N558="zákl. přenesená",J558,0)</f>
        <v>0</v>
      </c>
      <c r="BH558" s="136">
        <f>IF(N558="sníž. přenesená",J558,0)</f>
        <v>0</v>
      </c>
      <c r="BI558" s="136">
        <f>IF(N558="nulová",J558,0)</f>
        <v>0</v>
      </c>
      <c r="BJ558" s="7" t="s">
        <v>79</v>
      </c>
      <c r="BK558" s="136">
        <f>ROUND(I558*H558,2)</f>
        <v>0</v>
      </c>
      <c r="BL558" s="7" t="s">
        <v>145</v>
      </c>
      <c r="BM558" s="135" t="s">
        <v>700</v>
      </c>
    </row>
    <row r="559" spans="1:65" s="19" customFormat="1" ht="19.2">
      <c r="B559" s="20"/>
      <c r="D559" s="137" t="s">
        <v>146</v>
      </c>
      <c r="F559" s="138" t="s">
        <v>1078</v>
      </c>
      <c r="I559" s="139"/>
      <c r="L559" s="20"/>
      <c r="M559" s="140"/>
      <c r="T559" s="41"/>
      <c r="AT559" s="7" t="s">
        <v>146</v>
      </c>
      <c r="AU559" s="7" t="s">
        <v>81</v>
      </c>
    </row>
    <row r="560" spans="1:65" s="143" customFormat="1">
      <c r="A560" s="19"/>
      <c r="B560" s="20"/>
      <c r="C560" s="19"/>
      <c r="D560" s="141" t="s">
        <v>148</v>
      </c>
      <c r="E560" s="19"/>
      <c r="F560" s="142" t="s">
        <v>1079</v>
      </c>
      <c r="G560" s="19"/>
      <c r="H560" s="19"/>
      <c r="I560" s="139"/>
      <c r="J560" s="19"/>
      <c r="K560" s="19"/>
      <c r="L560" s="20"/>
      <c r="M560" s="140"/>
      <c r="N560" s="19"/>
      <c r="O560" s="19"/>
      <c r="P560" s="19"/>
      <c r="Q560" s="19"/>
      <c r="R560" s="19"/>
      <c r="S560" s="19"/>
      <c r="T560" s="41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7" t="s">
        <v>148</v>
      </c>
      <c r="AU560" s="7" t="s">
        <v>81</v>
      </c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</row>
    <row r="561" spans="1:65" s="150" customFormat="1">
      <c r="A561" s="143"/>
      <c r="B561" s="144"/>
      <c r="C561" s="143"/>
      <c r="D561" s="137" t="s">
        <v>150</v>
      </c>
      <c r="E561" s="145"/>
      <c r="F561" s="146" t="s">
        <v>773</v>
      </c>
      <c r="G561" s="143"/>
      <c r="H561" s="145"/>
      <c r="I561" s="147"/>
      <c r="J561" s="143"/>
      <c r="K561" s="143"/>
      <c r="L561" s="144"/>
      <c r="M561" s="148"/>
      <c r="N561" s="143"/>
      <c r="O561" s="143"/>
      <c r="P561" s="143"/>
      <c r="Q561" s="143"/>
      <c r="R561" s="143"/>
      <c r="S561" s="143"/>
      <c r="T561" s="149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5" t="s">
        <v>150</v>
      </c>
      <c r="AU561" s="145" t="s">
        <v>81</v>
      </c>
      <c r="AV561" s="143" t="s">
        <v>79</v>
      </c>
      <c r="AW561" s="143" t="s">
        <v>33</v>
      </c>
      <c r="AX561" s="143" t="s">
        <v>71</v>
      </c>
      <c r="AY561" s="145" t="s">
        <v>138</v>
      </c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</row>
    <row r="562" spans="1:65" s="158" customFormat="1">
      <c r="A562" s="150"/>
      <c r="B562" s="151"/>
      <c r="C562" s="150"/>
      <c r="D562" s="137" t="s">
        <v>150</v>
      </c>
      <c r="E562" s="152"/>
      <c r="F562" s="153" t="s">
        <v>204</v>
      </c>
      <c r="G562" s="150"/>
      <c r="H562" s="154">
        <v>1</v>
      </c>
      <c r="I562" s="155"/>
      <c r="J562" s="150"/>
      <c r="K562" s="150"/>
      <c r="L562" s="151"/>
      <c r="M562" s="156"/>
      <c r="N562" s="150"/>
      <c r="O562" s="150"/>
      <c r="P562" s="150"/>
      <c r="Q562" s="150"/>
      <c r="R562" s="150"/>
      <c r="S562" s="150"/>
      <c r="T562" s="157"/>
      <c r="U562" s="150"/>
      <c r="V562" s="150"/>
      <c r="W562" s="150"/>
      <c r="X562" s="150"/>
      <c r="Y562" s="150"/>
      <c r="Z562" s="150"/>
      <c r="AA562" s="150"/>
      <c r="AB562" s="150"/>
      <c r="AC562" s="150"/>
      <c r="AD562" s="150"/>
      <c r="AE562" s="150"/>
      <c r="AF562" s="150"/>
      <c r="AG562" s="150"/>
      <c r="AH562" s="150"/>
      <c r="AI562" s="150"/>
      <c r="AJ562" s="150"/>
      <c r="AK562" s="150"/>
      <c r="AL562" s="150"/>
      <c r="AM562" s="150"/>
      <c r="AN562" s="150"/>
      <c r="AO562" s="150"/>
      <c r="AP562" s="150"/>
      <c r="AQ562" s="150"/>
      <c r="AR562" s="150"/>
      <c r="AS562" s="150"/>
      <c r="AT562" s="152" t="s">
        <v>150</v>
      </c>
      <c r="AU562" s="152" t="s">
        <v>81</v>
      </c>
      <c r="AV562" s="150" t="s">
        <v>81</v>
      </c>
      <c r="AW562" s="150" t="s">
        <v>33</v>
      </c>
      <c r="AX562" s="150" t="s">
        <v>71</v>
      </c>
      <c r="AY562" s="152" t="s">
        <v>138</v>
      </c>
      <c r="AZ562" s="150"/>
      <c r="BA562" s="150"/>
      <c r="BB562" s="150"/>
      <c r="BC562" s="150"/>
      <c r="BD562" s="150"/>
      <c r="BE562" s="150"/>
      <c r="BF562" s="150"/>
      <c r="BG562" s="150"/>
      <c r="BH562" s="150"/>
      <c r="BI562" s="150"/>
      <c r="BJ562" s="150"/>
      <c r="BK562" s="150"/>
      <c r="BL562" s="150"/>
      <c r="BM562" s="150"/>
    </row>
    <row r="563" spans="1:65" s="19" customFormat="1">
      <c r="A563" s="158"/>
      <c r="B563" s="159"/>
      <c r="C563" s="158"/>
      <c r="D563" s="137" t="s">
        <v>150</v>
      </c>
      <c r="E563" s="160"/>
      <c r="F563" s="161" t="s">
        <v>154</v>
      </c>
      <c r="G563" s="158"/>
      <c r="H563" s="162">
        <v>1</v>
      </c>
      <c r="I563" s="163"/>
      <c r="J563" s="158"/>
      <c r="K563" s="158"/>
      <c r="L563" s="159"/>
      <c r="M563" s="164"/>
      <c r="N563" s="158"/>
      <c r="O563" s="158"/>
      <c r="P563" s="158"/>
      <c r="Q563" s="158"/>
      <c r="R563" s="158"/>
      <c r="S563" s="158"/>
      <c r="T563" s="165"/>
      <c r="U563" s="158"/>
      <c r="V563" s="158"/>
      <c r="W563" s="158"/>
      <c r="X563" s="158"/>
      <c r="Y563" s="158"/>
      <c r="Z563" s="158"/>
      <c r="AA563" s="158"/>
      <c r="AB563" s="158"/>
      <c r="AC563" s="158"/>
      <c r="AD563" s="158"/>
      <c r="AE563" s="158"/>
      <c r="AF563" s="158"/>
      <c r="AG563" s="158"/>
      <c r="AH563" s="158"/>
      <c r="AI563" s="158"/>
      <c r="AJ563" s="158"/>
      <c r="AK563" s="158"/>
      <c r="AL563" s="158"/>
      <c r="AM563" s="158"/>
      <c r="AN563" s="158"/>
      <c r="AO563" s="158"/>
      <c r="AP563" s="158"/>
      <c r="AQ563" s="158"/>
      <c r="AR563" s="158"/>
      <c r="AS563" s="158"/>
      <c r="AT563" s="160" t="s">
        <v>150</v>
      </c>
      <c r="AU563" s="160" t="s">
        <v>81</v>
      </c>
      <c r="AV563" s="158" t="s">
        <v>145</v>
      </c>
      <c r="AW563" s="158" t="s">
        <v>33</v>
      </c>
      <c r="AX563" s="158" t="s">
        <v>79</v>
      </c>
      <c r="AY563" s="160" t="s">
        <v>138</v>
      </c>
      <c r="AZ563" s="158"/>
      <c r="BA563" s="158"/>
      <c r="BB563" s="158"/>
      <c r="BC563" s="158"/>
      <c r="BD563" s="158"/>
      <c r="BE563" s="158"/>
      <c r="BF563" s="158"/>
      <c r="BG563" s="158"/>
      <c r="BH563" s="158"/>
      <c r="BI563" s="158"/>
      <c r="BJ563" s="158"/>
      <c r="BK563" s="158"/>
      <c r="BL563" s="158"/>
      <c r="BM563" s="158"/>
    </row>
    <row r="564" spans="1:65" s="19" customFormat="1" ht="16.5" customHeight="1">
      <c r="B564" s="123"/>
      <c r="C564" s="124" t="s">
        <v>559</v>
      </c>
      <c r="D564" s="124" t="s">
        <v>140</v>
      </c>
      <c r="E564" s="125" t="s">
        <v>1080</v>
      </c>
      <c r="F564" s="126" t="s">
        <v>1081</v>
      </c>
      <c r="G564" s="127" t="s">
        <v>199</v>
      </c>
      <c r="H564" s="128">
        <v>12</v>
      </c>
      <c r="I564" s="129"/>
      <c r="J564" s="130">
        <f>ROUND(I564*H564,2)</f>
        <v>0</v>
      </c>
      <c r="K564" s="126"/>
      <c r="L564" s="20"/>
      <c r="M564" s="131"/>
      <c r="N564" s="132" t="s">
        <v>42</v>
      </c>
      <c r="P564" s="133">
        <f>O564*H564</f>
        <v>0</v>
      </c>
      <c r="Q564" s="133">
        <v>0</v>
      </c>
      <c r="R564" s="133">
        <f>Q564*H564</f>
        <v>0</v>
      </c>
      <c r="S564" s="133">
        <v>0</v>
      </c>
      <c r="T564" s="134">
        <f>S564*H564</f>
        <v>0</v>
      </c>
      <c r="AR564" s="135" t="s">
        <v>145</v>
      </c>
      <c r="AT564" s="135" t="s">
        <v>140</v>
      </c>
      <c r="AU564" s="135" t="s">
        <v>81</v>
      </c>
      <c r="AY564" s="7" t="s">
        <v>138</v>
      </c>
      <c r="BE564" s="136">
        <f>IF(N564="základní",J564,0)</f>
        <v>0</v>
      </c>
      <c r="BF564" s="136">
        <f>IF(N564="snížená",J564,0)</f>
        <v>0</v>
      </c>
      <c r="BG564" s="136">
        <f>IF(N564="zákl. přenesená",J564,0)</f>
        <v>0</v>
      </c>
      <c r="BH564" s="136">
        <f>IF(N564="sníž. přenesená",J564,0)</f>
        <v>0</v>
      </c>
      <c r="BI564" s="136">
        <f>IF(N564="nulová",J564,0)</f>
        <v>0</v>
      </c>
      <c r="BJ564" s="7" t="s">
        <v>79</v>
      </c>
      <c r="BK564" s="136">
        <f>ROUND(I564*H564,2)</f>
        <v>0</v>
      </c>
      <c r="BL564" s="7" t="s">
        <v>145</v>
      </c>
      <c r="BM564" s="135" t="s">
        <v>703</v>
      </c>
    </row>
    <row r="565" spans="1:65" s="143" customFormat="1">
      <c r="A565" s="19"/>
      <c r="B565" s="20"/>
      <c r="C565" s="19"/>
      <c r="D565" s="137" t="s">
        <v>146</v>
      </c>
      <c r="E565" s="19"/>
      <c r="F565" s="138" t="s">
        <v>1081</v>
      </c>
      <c r="G565" s="19"/>
      <c r="H565" s="19"/>
      <c r="I565" s="139"/>
      <c r="J565" s="19"/>
      <c r="K565" s="19"/>
      <c r="L565" s="20"/>
      <c r="M565" s="140"/>
      <c r="N565" s="19"/>
      <c r="O565" s="19"/>
      <c r="P565" s="19"/>
      <c r="Q565" s="19"/>
      <c r="R565" s="19"/>
      <c r="S565" s="19"/>
      <c r="T565" s="41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7" t="s">
        <v>146</v>
      </c>
      <c r="AU565" s="7" t="s">
        <v>81</v>
      </c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</row>
    <row r="566" spans="1:65" s="150" customFormat="1">
      <c r="A566" s="143"/>
      <c r="B566" s="144"/>
      <c r="C566" s="143"/>
      <c r="D566" s="137" t="s">
        <v>150</v>
      </c>
      <c r="E566" s="145"/>
      <c r="F566" s="146" t="s">
        <v>795</v>
      </c>
      <c r="G566" s="143"/>
      <c r="H566" s="145"/>
      <c r="I566" s="147"/>
      <c r="J566" s="143"/>
      <c r="K566" s="143"/>
      <c r="L566" s="144"/>
      <c r="M566" s="148"/>
      <c r="N566" s="143"/>
      <c r="O566" s="143"/>
      <c r="P566" s="143"/>
      <c r="Q566" s="143"/>
      <c r="R566" s="143"/>
      <c r="S566" s="143"/>
      <c r="T566" s="149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5" t="s">
        <v>150</v>
      </c>
      <c r="AU566" s="145" t="s">
        <v>81</v>
      </c>
      <c r="AV566" s="143" t="s">
        <v>79</v>
      </c>
      <c r="AW566" s="143" t="s">
        <v>33</v>
      </c>
      <c r="AX566" s="143" t="s">
        <v>71</v>
      </c>
      <c r="AY566" s="145" t="s">
        <v>138</v>
      </c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</row>
    <row r="567" spans="1:65" s="158" customFormat="1">
      <c r="A567" s="150"/>
      <c r="B567" s="151"/>
      <c r="C567" s="150"/>
      <c r="D567" s="137" t="s">
        <v>150</v>
      </c>
      <c r="E567" s="152"/>
      <c r="F567" s="153" t="s">
        <v>1082</v>
      </c>
      <c r="G567" s="150"/>
      <c r="H567" s="154">
        <v>12</v>
      </c>
      <c r="I567" s="155"/>
      <c r="J567" s="150"/>
      <c r="K567" s="150"/>
      <c r="L567" s="151"/>
      <c r="M567" s="156"/>
      <c r="N567" s="150"/>
      <c r="O567" s="150"/>
      <c r="P567" s="150"/>
      <c r="Q567" s="150"/>
      <c r="R567" s="150"/>
      <c r="S567" s="150"/>
      <c r="T567" s="157"/>
      <c r="U567" s="150"/>
      <c r="V567" s="150"/>
      <c r="W567" s="150"/>
      <c r="X567" s="150"/>
      <c r="Y567" s="150"/>
      <c r="Z567" s="150"/>
      <c r="AA567" s="150"/>
      <c r="AB567" s="150"/>
      <c r="AC567" s="150"/>
      <c r="AD567" s="150"/>
      <c r="AE567" s="150"/>
      <c r="AF567" s="150"/>
      <c r="AG567" s="150"/>
      <c r="AH567" s="150"/>
      <c r="AI567" s="150"/>
      <c r="AJ567" s="150"/>
      <c r="AK567" s="150"/>
      <c r="AL567" s="150"/>
      <c r="AM567" s="150"/>
      <c r="AN567" s="150"/>
      <c r="AO567" s="150"/>
      <c r="AP567" s="150"/>
      <c r="AQ567" s="150"/>
      <c r="AR567" s="150"/>
      <c r="AS567" s="150"/>
      <c r="AT567" s="152" t="s">
        <v>150</v>
      </c>
      <c r="AU567" s="152" t="s">
        <v>81</v>
      </c>
      <c r="AV567" s="150" t="s">
        <v>81</v>
      </c>
      <c r="AW567" s="150" t="s">
        <v>33</v>
      </c>
      <c r="AX567" s="150" t="s">
        <v>71</v>
      </c>
      <c r="AY567" s="152" t="s">
        <v>138</v>
      </c>
      <c r="AZ567" s="150"/>
      <c r="BA567" s="150"/>
      <c r="BB567" s="150"/>
      <c r="BC567" s="150"/>
      <c r="BD567" s="150"/>
      <c r="BE567" s="150"/>
      <c r="BF567" s="150"/>
      <c r="BG567" s="150"/>
      <c r="BH567" s="150"/>
      <c r="BI567" s="150"/>
      <c r="BJ567" s="150"/>
      <c r="BK567" s="150"/>
      <c r="BL567" s="150"/>
      <c r="BM567" s="150"/>
    </row>
    <row r="568" spans="1:65" s="19" customFormat="1">
      <c r="A568" s="158"/>
      <c r="B568" s="159"/>
      <c r="C568" s="158"/>
      <c r="D568" s="137" t="s">
        <v>150</v>
      </c>
      <c r="E568" s="160"/>
      <c r="F568" s="161" t="s">
        <v>154</v>
      </c>
      <c r="G568" s="158"/>
      <c r="H568" s="162">
        <v>12</v>
      </c>
      <c r="I568" s="163"/>
      <c r="J568" s="158"/>
      <c r="K568" s="158"/>
      <c r="L568" s="159"/>
      <c r="M568" s="164"/>
      <c r="N568" s="158"/>
      <c r="O568" s="158"/>
      <c r="P568" s="158"/>
      <c r="Q568" s="158"/>
      <c r="R568" s="158"/>
      <c r="S568" s="158"/>
      <c r="T568" s="165"/>
      <c r="U568" s="158"/>
      <c r="V568" s="158"/>
      <c r="W568" s="158"/>
      <c r="X568" s="158"/>
      <c r="Y568" s="158"/>
      <c r="Z568" s="158"/>
      <c r="AA568" s="158"/>
      <c r="AB568" s="158"/>
      <c r="AC568" s="158"/>
      <c r="AD568" s="158"/>
      <c r="AE568" s="158"/>
      <c r="AF568" s="158"/>
      <c r="AG568" s="158"/>
      <c r="AH568" s="158"/>
      <c r="AI568" s="158"/>
      <c r="AJ568" s="158"/>
      <c r="AK568" s="158"/>
      <c r="AL568" s="158"/>
      <c r="AM568" s="158"/>
      <c r="AN568" s="158"/>
      <c r="AO568" s="158"/>
      <c r="AP568" s="158"/>
      <c r="AQ568" s="158"/>
      <c r="AR568" s="158"/>
      <c r="AS568" s="158"/>
      <c r="AT568" s="160" t="s">
        <v>150</v>
      </c>
      <c r="AU568" s="160" t="s">
        <v>81</v>
      </c>
      <c r="AV568" s="158" t="s">
        <v>145</v>
      </c>
      <c r="AW568" s="158" t="s">
        <v>33</v>
      </c>
      <c r="AX568" s="158" t="s">
        <v>79</v>
      </c>
      <c r="AY568" s="160" t="s">
        <v>138</v>
      </c>
      <c r="AZ568" s="158"/>
      <c r="BA568" s="158"/>
      <c r="BB568" s="158"/>
      <c r="BC568" s="158"/>
      <c r="BD568" s="158"/>
      <c r="BE568" s="158"/>
      <c r="BF568" s="158"/>
      <c r="BG568" s="158"/>
      <c r="BH568" s="158"/>
      <c r="BI568" s="158"/>
      <c r="BJ568" s="158"/>
      <c r="BK568" s="158"/>
      <c r="BL568" s="158"/>
      <c r="BM568" s="158"/>
    </row>
    <row r="569" spans="1:65" s="19" customFormat="1" ht="21.75" customHeight="1">
      <c r="B569" s="123"/>
      <c r="C569" s="124" t="s">
        <v>704</v>
      </c>
      <c r="D569" s="124" t="s">
        <v>140</v>
      </c>
      <c r="E569" s="125" t="s">
        <v>1083</v>
      </c>
      <c r="F569" s="126" t="s">
        <v>1084</v>
      </c>
      <c r="G569" s="127" t="s">
        <v>199</v>
      </c>
      <c r="H569" s="128">
        <v>1</v>
      </c>
      <c r="I569" s="129"/>
      <c r="J569" s="130">
        <f>ROUND(I569*H569,2)</f>
        <v>0</v>
      </c>
      <c r="K569" s="126" t="s">
        <v>144</v>
      </c>
      <c r="L569" s="20"/>
      <c r="M569" s="131"/>
      <c r="N569" s="132" t="s">
        <v>42</v>
      </c>
      <c r="P569" s="133">
        <f>O569*H569</f>
        <v>0</v>
      </c>
      <c r="Q569" s="133">
        <v>0.09</v>
      </c>
      <c r="R569" s="133">
        <f>Q569*H569</f>
        <v>0.09</v>
      </c>
      <c r="S569" s="133">
        <v>0</v>
      </c>
      <c r="T569" s="134">
        <f>S569*H569</f>
        <v>0</v>
      </c>
      <c r="AR569" s="135" t="s">
        <v>145</v>
      </c>
      <c r="AT569" s="135" t="s">
        <v>140</v>
      </c>
      <c r="AU569" s="135" t="s">
        <v>81</v>
      </c>
      <c r="AY569" s="7" t="s">
        <v>138</v>
      </c>
      <c r="BE569" s="136">
        <f>IF(N569="základní",J569,0)</f>
        <v>0</v>
      </c>
      <c r="BF569" s="136">
        <f>IF(N569="snížená",J569,0)</f>
        <v>0</v>
      </c>
      <c r="BG569" s="136">
        <f>IF(N569="zákl. přenesená",J569,0)</f>
        <v>0</v>
      </c>
      <c r="BH569" s="136">
        <f>IF(N569="sníž. přenesená",J569,0)</f>
        <v>0</v>
      </c>
      <c r="BI569" s="136">
        <f>IF(N569="nulová",J569,0)</f>
        <v>0</v>
      </c>
      <c r="BJ569" s="7" t="s">
        <v>79</v>
      </c>
      <c r="BK569" s="136">
        <f>ROUND(I569*H569,2)</f>
        <v>0</v>
      </c>
      <c r="BL569" s="7" t="s">
        <v>145</v>
      </c>
      <c r="BM569" s="135" t="s">
        <v>707</v>
      </c>
    </row>
    <row r="570" spans="1:65" s="19" customFormat="1">
      <c r="B570" s="20"/>
      <c r="D570" s="137" t="s">
        <v>146</v>
      </c>
      <c r="F570" s="138" t="s">
        <v>1085</v>
      </c>
      <c r="I570" s="139"/>
      <c r="L570" s="20"/>
      <c r="M570" s="140"/>
      <c r="T570" s="41"/>
      <c r="AT570" s="7" t="s">
        <v>146</v>
      </c>
      <c r="AU570" s="7" t="s">
        <v>81</v>
      </c>
    </row>
    <row r="571" spans="1:65" s="143" customFormat="1">
      <c r="A571" s="19"/>
      <c r="B571" s="20"/>
      <c r="C571" s="19"/>
      <c r="D571" s="141" t="s">
        <v>148</v>
      </c>
      <c r="E571" s="19"/>
      <c r="F571" s="142" t="s">
        <v>1086</v>
      </c>
      <c r="G571" s="19"/>
      <c r="H571" s="19"/>
      <c r="I571" s="139"/>
      <c r="J571" s="19"/>
      <c r="K571" s="19"/>
      <c r="L571" s="20"/>
      <c r="M571" s="140"/>
      <c r="N571" s="19"/>
      <c r="O571" s="19"/>
      <c r="P571" s="19"/>
      <c r="Q571" s="19"/>
      <c r="R571" s="19"/>
      <c r="S571" s="19"/>
      <c r="T571" s="41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7" t="s">
        <v>148</v>
      </c>
      <c r="AU571" s="7" t="s">
        <v>81</v>
      </c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</row>
    <row r="572" spans="1:65" s="150" customFormat="1">
      <c r="A572" s="143"/>
      <c r="B572" s="144"/>
      <c r="C572" s="143"/>
      <c r="D572" s="137" t="s">
        <v>150</v>
      </c>
      <c r="E572" s="145"/>
      <c r="F572" s="146" t="s">
        <v>1061</v>
      </c>
      <c r="G572" s="143"/>
      <c r="H572" s="145"/>
      <c r="I572" s="147"/>
      <c r="J572" s="143"/>
      <c r="K572" s="143"/>
      <c r="L572" s="144"/>
      <c r="M572" s="148"/>
      <c r="N572" s="143"/>
      <c r="O572" s="143"/>
      <c r="P572" s="143"/>
      <c r="Q572" s="143"/>
      <c r="R572" s="143"/>
      <c r="S572" s="143"/>
      <c r="T572" s="149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5" t="s">
        <v>150</v>
      </c>
      <c r="AU572" s="145" t="s">
        <v>81</v>
      </c>
      <c r="AV572" s="143" t="s">
        <v>79</v>
      </c>
      <c r="AW572" s="143" t="s">
        <v>33</v>
      </c>
      <c r="AX572" s="143" t="s">
        <v>71</v>
      </c>
      <c r="AY572" s="145" t="s">
        <v>138</v>
      </c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</row>
    <row r="573" spans="1:65" s="158" customFormat="1">
      <c r="A573" s="150"/>
      <c r="B573" s="151"/>
      <c r="C573" s="150"/>
      <c r="D573" s="137" t="s">
        <v>150</v>
      </c>
      <c r="E573" s="152"/>
      <c r="F573" s="153" t="s">
        <v>204</v>
      </c>
      <c r="G573" s="150"/>
      <c r="H573" s="154">
        <v>1</v>
      </c>
      <c r="I573" s="155"/>
      <c r="J573" s="150"/>
      <c r="K573" s="150"/>
      <c r="L573" s="151"/>
      <c r="M573" s="156"/>
      <c r="N573" s="150"/>
      <c r="O573" s="150"/>
      <c r="P573" s="150"/>
      <c r="Q573" s="150"/>
      <c r="R573" s="150"/>
      <c r="S573" s="150"/>
      <c r="T573" s="157"/>
      <c r="U573" s="150"/>
      <c r="V573" s="150"/>
      <c r="W573" s="150"/>
      <c r="X573" s="150"/>
      <c r="Y573" s="150"/>
      <c r="Z573" s="150"/>
      <c r="AA573" s="150"/>
      <c r="AB573" s="150"/>
      <c r="AC573" s="150"/>
      <c r="AD573" s="150"/>
      <c r="AE573" s="150"/>
      <c r="AF573" s="150"/>
      <c r="AG573" s="150"/>
      <c r="AH573" s="150"/>
      <c r="AI573" s="150"/>
      <c r="AJ573" s="150"/>
      <c r="AK573" s="150"/>
      <c r="AL573" s="150"/>
      <c r="AM573" s="150"/>
      <c r="AN573" s="150"/>
      <c r="AO573" s="150"/>
      <c r="AP573" s="150"/>
      <c r="AQ573" s="150"/>
      <c r="AR573" s="150"/>
      <c r="AS573" s="150"/>
      <c r="AT573" s="152" t="s">
        <v>150</v>
      </c>
      <c r="AU573" s="152" t="s">
        <v>81</v>
      </c>
      <c r="AV573" s="150" t="s">
        <v>81</v>
      </c>
      <c r="AW573" s="150" t="s">
        <v>33</v>
      </c>
      <c r="AX573" s="150" t="s">
        <v>71</v>
      </c>
      <c r="AY573" s="152" t="s">
        <v>138</v>
      </c>
      <c r="AZ573" s="150"/>
      <c r="BA573" s="150"/>
      <c r="BB573" s="150"/>
      <c r="BC573" s="150"/>
      <c r="BD573" s="150"/>
      <c r="BE573" s="150"/>
      <c r="BF573" s="150"/>
      <c r="BG573" s="150"/>
      <c r="BH573" s="150"/>
      <c r="BI573" s="150"/>
      <c r="BJ573" s="150"/>
      <c r="BK573" s="150"/>
      <c r="BL573" s="150"/>
      <c r="BM573" s="150"/>
    </row>
    <row r="574" spans="1:65" s="19" customFormat="1">
      <c r="A574" s="158"/>
      <c r="B574" s="159"/>
      <c r="C574" s="158"/>
      <c r="D574" s="137" t="s">
        <v>150</v>
      </c>
      <c r="E574" s="160"/>
      <c r="F574" s="161" t="s">
        <v>154</v>
      </c>
      <c r="G574" s="158"/>
      <c r="H574" s="162">
        <v>1</v>
      </c>
      <c r="I574" s="163"/>
      <c r="J574" s="158"/>
      <c r="K574" s="158"/>
      <c r="L574" s="159"/>
      <c r="M574" s="164"/>
      <c r="N574" s="158"/>
      <c r="O574" s="158"/>
      <c r="P574" s="158"/>
      <c r="Q574" s="158"/>
      <c r="R574" s="158"/>
      <c r="S574" s="158"/>
      <c r="T574" s="165"/>
      <c r="U574" s="158"/>
      <c r="V574" s="158"/>
      <c r="W574" s="158"/>
      <c r="X574" s="158"/>
      <c r="Y574" s="158"/>
      <c r="Z574" s="158"/>
      <c r="AA574" s="158"/>
      <c r="AB574" s="158"/>
      <c r="AC574" s="158"/>
      <c r="AD574" s="158"/>
      <c r="AE574" s="158"/>
      <c r="AF574" s="158"/>
      <c r="AG574" s="158"/>
      <c r="AH574" s="158"/>
      <c r="AI574" s="158"/>
      <c r="AJ574" s="158"/>
      <c r="AK574" s="158"/>
      <c r="AL574" s="158"/>
      <c r="AM574" s="158"/>
      <c r="AN574" s="158"/>
      <c r="AO574" s="158"/>
      <c r="AP574" s="158"/>
      <c r="AQ574" s="158"/>
      <c r="AR574" s="158"/>
      <c r="AS574" s="158"/>
      <c r="AT574" s="160" t="s">
        <v>150</v>
      </c>
      <c r="AU574" s="160" t="s">
        <v>81</v>
      </c>
      <c r="AV574" s="158" t="s">
        <v>145</v>
      </c>
      <c r="AW574" s="158" t="s">
        <v>33</v>
      </c>
      <c r="AX574" s="158" t="s">
        <v>79</v>
      </c>
      <c r="AY574" s="160" t="s">
        <v>138</v>
      </c>
      <c r="AZ574" s="158"/>
      <c r="BA574" s="158"/>
      <c r="BB574" s="158"/>
      <c r="BC574" s="158"/>
      <c r="BD574" s="158"/>
      <c r="BE574" s="158"/>
      <c r="BF574" s="158"/>
      <c r="BG574" s="158"/>
      <c r="BH574" s="158"/>
      <c r="BI574" s="158"/>
      <c r="BJ574" s="158"/>
      <c r="BK574" s="158"/>
      <c r="BL574" s="158"/>
      <c r="BM574" s="158"/>
    </row>
    <row r="575" spans="1:65" s="19" customFormat="1" ht="16.5" customHeight="1">
      <c r="B575" s="123"/>
      <c r="C575" s="174" t="s">
        <v>562</v>
      </c>
      <c r="D575" s="174" t="s">
        <v>205</v>
      </c>
      <c r="E575" s="175" t="s">
        <v>1087</v>
      </c>
      <c r="F575" s="176" t="s">
        <v>1088</v>
      </c>
      <c r="G575" s="177" t="s">
        <v>199</v>
      </c>
      <c r="H575" s="178">
        <v>1</v>
      </c>
      <c r="I575" s="179"/>
      <c r="J575" s="180">
        <f>ROUND(I575*H575,2)</f>
        <v>0</v>
      </c>
      <c r="K575" s="176" t="s">
        <v>144</v>
      </c>
      <c r="L575" s="181"/>
      <c r="M575" s="182"/>
      <c r="N575" s="183" t="s">
        <v>42</v>
      </c>
      <c r="P575" s="133">
        <f>O575*H575</f>
        <v>0</v>
      </c>
      <c r="Q575" s="133">
        <v>0.08</v>
      </c>
      <c r="R575" s="133">
        <f>Q575*H575</f>
        <v>0.08</v>
      </c>
      <c r="S575" s="133">
        <v>0</v>
      </c>
      <c r="T575" s="134">
        <f>S575*H575</f>
        <v>0</v>
      </c>
      <c r="AR575" s="135" t="s">
        <v>169</v>
      </c>
      <c r="AT575" s="135" t="s">
        <v>205</v>
      </c>
      <c r="AU575" s="135" t="s">
        <v>81</v>
      </c>
      <c r="AY575" s="7" t="s">
        <v>138</v>
      </c>
      <c r="BE575" s="136">
        <f>IF(N575="základní",J575,0)</f>
        <v>0</v>
      </c>
      <c r="BF575" s="136">
        <f>IF(N575="snížená",J575,0)</f>
        <v>0</v>
      </c>
      <c r="BG575" s="136">
        <f>IF(N575="zákl. přenesená",J575,0)</f>
        <v>0</v>
      </c>
      <c r="BH575" s="136">
        <f>IF(N575="sníž. přenesená",J575,0)</f>
        <v>0</v>
      </c>
      <c r="BI575" s="136">
        <f>IF(N575="nulová",J575,0)</f>
        <v>0</v>
      </c>
      <c r="BJ575" s="7" t="s">
        <v>79</v>
      </c>
      <c r="BK575" s="136">
        <f>ROUND(I575*H575,2)</f>
        <v>0</v>
      </c>
      <c r="BL575" s="7" t="s">
        <v>145</v>
      </c>
      <c r="BM575" s="135" t="s">
        <v>1089</v>
      </c>
    </row>
    <row r="576" spans="1:65" s="19" customFormat="1">
      <c r="B576" s="20"/>
      <c r="D576" s="137" t="s">
        <v>146</v>
      </c>
      <c r="F576" s="138" t="s">
        <v>1088</v>
      </c>
      <c r="I576" s="139"/>
      <c r="L576" s="20"/>
      <c r="M576" s="140"/>
      <c r="T576" s="41"/>
      <c r="AT576" s="7" t="s">
        <v>146</v>
      </c>
      <c r="AU576" s="7" t="s">
        <v>81</v>
      </c>
    </row>
    <row r="577" spans="1:65" s="19" customFormat="1" ht="16.5" customHeight="1">
      <c r="B577" s="123"/>
      <c r="C577" s="124" t="s">
        <v>1090</v>
      </c>
      <c r="D577" s="124" t="s">
        <v>140</v>
      </c>
      <c r="E577" s="125" t="s">
        <v>1091</v>
      </c>
      <c r="F577" s="126" t="s">
        <v>1092</v>
      </c>
      <c r="G577" s="127" t="s">
        <v>267</v>
      </c>
      <c r="H577" s="128">
        <v>32</v>
      </c>
      <c r="I577" s="129"/>
      <c r="J577" s="130">
        <f>ROUND(I577*H577,2)</f>
        <v>0</v>
      </c>
      <c r="K577" s="126" t="s">
        <v>144</v>
      </c>
      <c r="L577" s="20"/>
      <c r="M577" s="131"/>
      <c r="N577" s="132" t="s">
        <v>42</v>
      </c>
      <c r="P577" s="133">
        <f>O577*H577</f>
        <v>0</v>
      </c>
      <c r="Q577" s="133">
        <v>1.9236000000000001E-4</v>
      </c>
      <c r="R577" s="133">
        <f>Q577*H577</f>
        <v>6.1555200000000003E-3</v>
      </c>
      <c r="S577" s="133">
        <v>0</v>
      </c>
      <c r="T577" s="134">
        <f>S577*H577</f>
        <v>0</v>
      </c>
      <c r="AR577" s="135" t="s">
        <v>145</v>
      </c>
      <c r="AT577" s="135" t="s">
        <v>140</v>
      </c>
      <c r="AU577" s="135" t="s">
        <v>81</v>
      </c>
      <c r="AY577" s="7" t="s">
        <v>138</v>
      </c>
      <c r="BE577" s="136">
        <f>IF(N577="základní",J577,0)</f>
        <v>0</v>
      </c>
      <c r="BF577" s="136">
        <f>IF(N577="snížená",J577,0)</f>
        <v>0</v>
      </c>
      <c r="BG577" s="136">
        <f>IF(N577="zákl. přenesená",J577,0)</f>
        <v>0</v>
      </c>
      <c r="BH577" s="136">
        <f>IF(N577="sníž. přenesená",J577,0)</f>
        <v>0</v>
      </c>
      <c r="BI577" s="136">
        <f>IF(N577="nulová",J577,0)</f>
        <v>0</v>
      </c>
      <c r="BJ577" s="7" t="s">
        <v>79</v>
      </c>
      <c r="BK577" s="136">
        <f>ROUND(I577*H577,2)</f>
        <v>0</v>
      </c>
      <c r="BL577" s="7" t="s">
        <v>145</v>
      </c>
      <c r="BM577" s="135" t="s">
        <v>1093</v>
      </c>
    </row>
    <row r="578" spans="1:65" s="19" customFormat="1">
      <c r="B578" s="20"/>
      <c r="D578" s="137" t="s">
        <v>146</v>
      </c>
      <c r="F578" s="138" t="s">
        <v>1094</v>
      </c>
      <c r="I578" s="139"/>
      <c r="L578" s="20"/>
      <c r="M578" s="140"/>
      <c r="T578" s="41"/>
      <c r="AT578" s="7" t="s">
        <v>146</v>
      </c>
      <c r="AU578" s="7" t="s">
        <v>81</v>
      </c>
    </row>
    <row r="579" spans="1:65" s="143" customFormat="1">
      <c r="A579" s="19"/>
      <c r="B579" s="20"/>
      <c r="C579" s="19"/>
      <c r="D579" s="141" t="s">
        <v>148</v>
      </c>
      <c r="E579" s="19"/>
      <c r="F579" s="142" t="s">
        <v>1095</v>
      </c>
      <c r="G579" s="19"/>
      <c r="H579" s="19"/>
      <c r="I579" s="139"/>
      <c r="J579" s="19"/>
      <c r="K579" s="19"/>
      <c r="L579" s="20"/>
      <c r="M579" s="140"/>
      <c r="N579" s="19"/>
      <c r="O579" s="19"/>
      <c r="P579" s="19"/>
      <c r="Q579" s="19"/>
      <c r="R579" s="19"/>
      <c r="S579" s="19"/>
      <c r="T579" s="41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7" t="s">
        <v>148</v>
      </c>
      <c r="AU579" s="7" t="s">
        <v>81</v>
      </c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</row>
    <row r="580" spans="1:65" s="150" customFormat="1">
      <c r="A580" s="143"/>
      <c r="B580" s="144"/>
      <c r="C580" s="143"/>
      <c r="D580" s="137" t="s">
        <v>150</v>
      </c>
      <c r="E580" s="145"/>
      <c r="F580" s="146" t="s">
        <v>795</v>
      </c>
      <c r="G580" s="143"/>
      <c r="H580" s="145"/>
      <c r="I580" s="147"/>
      <c r="J580" s="143"/>
      <c r="K580" s="143"/>
      <c r="L580" s="144"/>
      <c r="M580" s="148"/>
      <c r="N580" s="143"/>
      <c r="O580" s="143"/>
      <c r="P580" s="143"/>
      <c r="Q580" s="143"/>
      <c r="R580" s="143"/>
      <c r="S580" s="143"/>
      <c r="T580" s="149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5" t="s">
        <v>150</v>
      </c>
      <c r="AU580" s="145" t="s">
        <v>81</v>
      </c>
      <c r="AV580" s="143" t="s">
        <v>79</v>
      </c>
      <c r="AW580" s="143" t="s">
        <v>33</v>
      </c>
      <c r="AX580" s="143" t="s">
        <v>71</v>
      </c>
      <c r="AY580" s="145" t="s">
        <v>138</v>
      </c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</row>
    <row r="581" spans="1:65" s="150" customFormat="1">
      <c r="B581" s="151"/>
      <c r="D581" s="137" t="s">
        <v>150</v>
      </c>
      <c r="E581" s="152"/>
      <c r="F581" s="153" t="s">
        <v>972</v>
      </c>
      <c r="H581" s="154">
        <v>10</v>
      </c>
      <c r="I581" s="155"/>
      <c r="L581" s="151"/>
      <c r="M581" s="156"/>
      <c r="T581" s="157"/>
      <c r="AT581" s="152" t="s">
        <v>150</v>
      </c>
      <c r="AU581" s="152" t="s">
        <v>81</v>
      </c>
      <c r="AV581" s="150" t="s">
        <v>81</v>
      </c>
      <c r="AW581" s="150" t="s">
        <v>33</v>
      </c>
      <c r="AX581" s="150" t="s">
        <v>71</v>
      </c>
      <c r="AY581" s="152" t="s">
        <v>138</v>
      </c>
    </row>
    <row r="582" spans="1:65" s="158" customFormat="1">
      <c r="A582" s="150"/>
      <c r="B582" s="151"/>
      <c r="C582" s="150"/>
      <c r="D582" s="137" t="s">
        <v>150</v>
      </c>
      <c r="E582" s="152"/>
      <c r="F582" s="153" t="s">
        <v>973</v>
      </c>
      <c r="G582" s="150"/>
      <c r="H582" s="154">
        <v>22</v>
      </c>
      <c r="I582" s="155"/>
      <c r="J582" s="150"/>
      <c r="K582" s="150"/>
      <c r="L582" s="151"/>
      <c r="M582" s="156"/>
      <c r="N582" s="150"/>
      <c r="O582" s="150"/>
      <c r="P582" s="150"/>
      <c r="Q582" s="150"/>
      <c r="R582" s="150"/>
      <c r="S582" s="150"/>
      <c r="T582" s="157"/>
      <c r="U582" s="150"/>
      <c r="V582" s="150"/>
      <c r="W582" s="150"/>
      <c r="X582" s="150"/>
      <c r="Y582" s="150"/>
      <c r="Z582" s="150"/>
      <c r="AA582" s="150"/>
      <c r="AB582" s="150"/>
      <c r="AC582" s="150"/>
      <c r="AD582" s="150"/>
      <c r="AE582" s="150"/>
      <c r="AF582" s="150"/>
      <c r="AG582" s="150"/>
      <c r="AH582" s="150"/>
      <c r="AI582" s="150"/>
      <c r="AJ582" s="150"/>
      <c r="AK582" s="150"/>
      <c r="AL582" s="150"/>
      <c r="AM582" s="150"/>
      <c r="AN582" s="150"/>
      <c r="AO582" s="150"/>
      <c r="AP582" s="150"/>
      <c r="AQ582" s="150"/>
      <c r="AR582" s="150"/>
      <c r="AS582" s="150"/>
      <c r="AT582" s="152" t="s">
        <v>150</v>
      </c>
      <c r="AU582" s="152" t="s">
        <v>81</v>
      </c>
      <c r="AV582" s="150" t="s">
        <v>81</v>
      </c>
      <c r="AW582" s="150" t="s">
        <v>33</v>
      </c>
      <c r="AX582" s="150" t="s">
        <v>71</v>
      </c>
      <c r="AY582" s="152" t="s">
        <v>138</v>
      </c>
      <c r="AZ582" s="150"/>
      <c r="BA582" s="150"/>
      <c r="BB582" s="150"/>
      <c r="BC582" s="150"/>
      <c r="BD582" s="150"/>
      <c r="BE582" s="150"/>
      <c r="BF582" s="150"/>
      <c r="BG582" s="150"/>
      <c r="BH582" s="150"/>
      <c r="BI582" s="150"/>
      <c r="BJ582" s="150"/>
      <c r="BK582" s="150"/>
      <c r="BL582" s="150"/>
      <c r="BM582" s="150"/>
    </row>
    <row r="583" spans="1:65" s="19" customFormat="1">
      <c r="A583" s="158"/>
      <c r="B583" s="159"/>
      <c r="C583" s="158"/>
      <c r="D583" s="137" t="s">
        <v>150</v>
      </c>
      <c r="E583" s="160"/>
      <c r="F583" s="161" t="s">
        <v>154</v>
      </c>
      <c r="G583" s="158"/>
      <c r="H583" s="162">
        <v>32</v>
      </c>
      <c r="I583" s="163"/>
      <c r="J583" s="158"/>
      <c r="K583" s="158"/>
      <c r="L583" s="159"/>
      <c r="M583" s="164"/>
      <c r="N583" s="158"/>
      <c r="O583" s="158"/>
      <c r="P583" s="158"/>
      <c r="Q583" s="158"/>
      <c r="R583" s="158"/>
      <c r="S583" s="158"/>
      <c r="T583" s="165"/>
      <c r="U583" s="158"/>
      <c r="V583" s="158"/>
      <c r="W583" s="158"/>
      <c r="X583" s="158"/>
      <c r="Y583" s="158"/>
      <c r="Z583" s="158"/>
      <c r="AA583" s="158"/>
      <c r="AB583" s="158"/>
      <c r="AC583" s="158"/>
      <c r="AD583" s="158"/>
      <c r="AE583" s="158"/>
      <c r="AF583" s="158"/>
      <c r="AG583" s="158"/>
      <c r="AH583" s="158"/>
      <c r="AI583" s="158"/>
      <c r="AJ583" s="158"/>
      <c r="AK583" s="158"/>
      <c r="AL583" s="158"/>
      <c r="AM583" s="158"/>
      <c r="AN583" s="158"/>
      <c r="AO583" s="158"/>
      <c r="AP583" s="158"/>
      <c r="AQ583" s="158"/>
      <c r="AR583" s="158"/>
      <c r="AS583" s="158"/>
      <c r="AT583" s="160" t="s">
        <v>150</v>
      </c>
      <c r="AU583" s="160" t="s">
        <v>81</v>
      </c>
      <c r="AV583" s="158" t="s">
        <v>145</v>
      </c>
      <c r="AW583" s="158" t="s">
        <v>33</v>
      </c>
      <c r="AX583" s="158" t="s">
        <v>79</v>
      </c>
      <c r="AY583" s="160" t="s">
        <v>138</v>
      </c>
      <c r="AZ583" s="158"/>
      <c r="BA583" s="158"/>
      <c r="BB583" s="158"/>
      <c r="BC583" s="158"/>
      <c r="BD583" s="158"/>
      <c r="BE583" s="158"/>
      <c r="BF583" s="158"/>
      <c r="BG583" s="158"/>
      <c r="BH583" s="158"/>
      <c r="BI583" s="158"/>
      <c r="BJ583" s="158"/>
      <c r="BK583" s="158"/>
      <c r="BL583" s="158"/>
      <c r="BM583" s="158"/>
    </row>
    <row r="584" spans="1:65" s="19" customFormat="1" ht="16.5" customHeight="1">
      <c r="B584" s="123"/>
      <c r="C584" s="124" t="s">
        <v>566</v>
      </c>
      <c r="D584" s="124" t="s">
        <v>140</v>
      </c>
      <c r="E584" s="125" t="s">
        <v>1096</v>
      </c>
      <c r="F584" s="126" t="s">
        <v>1097</v>
      </c>
      <c r="G584" s="127" t="s">
        <v>267</v>
      </c>
      <c r="H584" s="128">
        <v>32</v>
      </c>
      <c r="I584" s="129"/>
      <c r="J584" s="130">
        <f>ROUND(I584*H584,2)</f>
        <v>0</v>
      </c>
      <c r="K584" s="126" t="s">
        <v>144</v>
      </c>
      <c r="L584" s="20"/>
      <c r="M584" s="131"/>
      <c r="N584" s="132" t="s">
        <v>42</v>
      </c>
      <c r="P584" s="133">
        <f>O584*H584</f>
        <v>0</v>
      </c>
      <c r="Q584" s="133">
        <v>9.4500000000000007E-5</v>
      </c>
      <c r="R584" s="133">
        <f>Q584*H584</f>
        <v>3.0240000000000002E-3</v>
      </c>
      <c r="S584" s="133">
        <v>0</v>
      </c>
      <c r="T584" s="134">
        <f>S584*H584</f>
        <v>0</v>
      </c>
      <c r="AR584" s="135" t="s">
        <v>145</v>
      </c>
      <c r="AT584" s="135" t="s">
        <v>140</v>
      </c>
      <c r="AU584" s="135" t="s">
        <v>81</v>
      </c>
      <c r="AY584" s="7" t="s">
        <v>138</v>
      </c>
      <c r="BE584" s="136">
        <f>IF(N584="základní",J584,0)</f>
        <v>0</v>
      </c>
      <c r="BF584" s="136">
        <f>IF(N584="snížená",J584,0)</f>
        <v>0</v>
      </c>
      <c r="BG584" s="136">
        <f>IF(N584="zákl. přenesená",J584,0)</f>
        <v>0</v>
      </c>
      <c r="BH584" s="136">
        <f>IF(N584="sníž. přenesená",J584,0)</f>
        <v>0</v>
      </c>
      <c r="BI584" s="136">
        <f>IF(N584="nulová",J584,0)</f>
        <v>0</v>
      </c>
      <c r="BJ584" s="7" t="s">
        <v>79</v>
      </c>
      <c r="BK584" s="136">
        <f>ROUND(I584*H584,2)</f>
        <v>0</v>
      </c>
      <c r="BL584" s="7" t="s">
        <v>145</v>
      </c>
      <c r="BM584" s="135" t="s">
        <v>1098</v>
      </c>
    </row>
    <row r="585" spans="1:65" s="19" customFormat="1">
      <c r="B585" s="20"/>
      <c r="D585" s="137" t="s">
        <v>146</v>
      </c>
      <c r="F585" s="138" t="s">
        <v>1099</v>
      </c>
      <c r="I585" s="139"/>
      <c r="L585" s="20"/>
      <c r="M585" s="140"/>
      <c r="T585" s="41"/>
      <c r="AT585" s="7" t="s">
        <v>146</v>
      </c>
      <c r="AU585" s="7" t="s">
        <v>81</v>
      </c>
    </row>
    <row r="586" spans="1:65" s="143" customFormat="1">
      <c r="A586" s="19"/>
      <c r="B586" s="20"/>
      <c r="C586" s="19"/>
      <c r="D586" s="141" t="s">
        <v>148</v>
      </c>
      <c r="E586" s="19"/>
      <c r="F586" s="142" t="s">
        <v>1100</v>
      </c>
      <c r="G586" s="19"/>
      <c r="H586" s="19"/>
      <c r="I586" s="139"/>
      <c r="J586" s="19"/>
      <c r="K586" s="19"/>
      <c r="L586" s="20"/>
      <c r="M586" s="140"/>
      <c r="N586" s="19"/>
      <c r="O586" s="19"/>
      <c r="P586" s="19"/>
      <c r="Q586" s="19"/>
      <c r="R586" s="19"/>
      <c r="S586" s="19"/>
      <c r="T586" s="41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7" t="s">
        <v>148</v>
      </c>
      <c r="AU586" s="7" t="s">
        <v>81</v>
      </c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</row>
    <row r="587" spans="1:65" s="150" customFormat="1">
      <c r="A587" s="143"/>
      <c r="B587" s="144"/>
      <c r="C587" s="143"/>
      <c r="D587" s="137" t="s">
        <v>150</v>
      </c>
      <c r="E587" s="145"/>
      <c r="F587" s="146" t="s">
        <v>795</v>
      </c>
      <c r="G587" s="143"/>
      <c r="H587" s="145"/>
      <c r="I587" s="147"/>
      <c r="J587" s="143"/>
      <c r="K587" s="143"/>
      <c r="L587" s="144"/>
      <c r="M587" s="148"/>
      <c r="N587" s="143"/>
      <c r="O587" s="143"/>
      <c r="P587" s="143"/>
      <c r="Q587" s="143"/>
      <c r="R587" s="143"/>
      <c r="S587" s="143"/>
      <c r="T587" s="149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5" t="s">
        <v>150</v>
      </c>
      <c r="AU587" s="145" t="s">
        <v>81</v>
      </c>
      <c r="AV587" s="143" t="s">
        <v>79</v>
      </c>
      <c r="AW587" s="143" t="s">
        <v>33</v>
      </c>
      <c r="AX587" s="143" t="s">
        <v>71</v>
      </c>
      <c r="AY587" s="145" t="s">
        <v>138</v>
      </c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</row>
    <row r="588" spans="1:65" s="150" customFormat="1">
      <c r="B588" s="151"/>
      <c r="D588" s="137" t="s">
        <v>150</v>
      </c>
      <c r="E588" s="152"/>
      <c r="F588" s="153" t="s">
        <v>972</v>
      </c>
      <c r="H588" s="154">
        <v>10</v>
      </c>
      <c r="I588" s="155"/>
      <c r="L588" s="151"/>
      <c r="M588" s="156"/>
      <c r="T588" s="157"/>
      <c r="AT588" s="152" t="s">
        <v>150</v>
      </c>
      <c r="AU588" s="152" t="s">
        <v>81</v>
      </c>
      <c r="AV588" s="150" t="s">
        <v>81</v>
      </c>
      <c r="AW588" s="150" t="s">
        <v>33</v>
      </c>
      <c r="AX588" s="150" t="s">
        <v>71</v>
      </c>
      <c r="AY588" s="152" t="s">
        <v>138</v>
      </c>
    </row>
    <row r="589" spans="1:65" s="158" customFormat="1">
      <c r="A589" s="150"/>
      <c r="B589" s="151"/>
      <c r="C589" s="150"/>
      <c r="D589" s="137" t="s">
        <v>150</v>
      </c>
      <c r="E589" s="152"/>
      <c r="F589" s="153" t="s">
        <v>973</v>
      </c>
      <c r="G589" s="150"/>
      <c r="H589" s="154">
        <v>22</v>
      </c>
      <c r="I589" s="155"/>
      <c r="J589" s="150"/>
      <c r="K589" s="150"/>
      <c r="L589" s="151"/>
      <c r="M589" s="156"/>
      <c r="N589" s="150"/>
      <c r="O589" s="150"/>
      <c r="P589" s="150"/>
      <c r="Q589" s="150"/>
      <c r="R589" s="150"/>
      <c r="S589" s="150"/>
      <c r="T589" s="157"/>
      <c r="U589" s="150"/>
      <c r="V589" s="150"/>
      <c r="W589" s="150"/>
      <c r="X589" s="150"/>
      <c r="Y589" s="150"/>
      <c r="Z589" s="150"/>
      <c r="AA589" s="150"/>
      <c r="AB589" s="150"/>
      <c r="AC589" s="150"/>
      <c r="AD589" s="150"/>
      <c r="AE589" s="150"/>
      <c r="AF589" s="150"/>
      <c r="AG589" s="150"/>
      <c r="AH589" s="150"/>
      <c r="AI589" s="150"/>
      <c r="AJ589" s="150"/>
      <c r="AK589" s="150"/>
      <c r="AL589" s="150"/>
      <c r="AM589" s="150"/>
      <c r="AN589" s="150"/>
      <c r="AO589" s="150"/>
      <c r="AP589" s="150"/>
      <c r="AQ589" s="150"/>
      <c r="AR589" s="150"/>
      <c r="AS589" s="150"/>
      <c r="AT589" s="152" t="s">
        <v>150</v>
      </c>
      <c r="AU589" s="152" t="s">
        <v>81</v>
      </c>
      <c r="AV589" s="150" t="s">
        <v>81</v>
      </c>
      <c r="AW589" s="150" t="s">
        <v>33</v>
      </c>
      <c r="AX589" s="150" t="s">
        <v>71</v>
      </c>
      <c r="AY589" s="152" t="s">
        <v>138</v>
      </c>
      <c r="AZ589" s="150"/>
      <c r="BA589" s="150"/>
      <c r="BB589" s="150"/>
      <c r="BC589" s="150"/>
      <c r="BD589" s="150"/>
      <c r="BE589" s="150"/>
      <c r="BF589" s="150"/>
      <c r="BG589" s="150"/>
      <c r="BH589" s="150"/>
      <c r="BI589" s="150"/>
      <c r="BJ589" s="150"/>
      <c r="BK589" s="150"/>
      <c r="BL589" s="150"/>
      <c r="BM589" s="150"/>
    </row>
    <row r="590" spans="1:65" s="19" customFormat="1">
      <c r="A590" s="158"/>
      <c r="B590" s="159"/>
      <c r="C590" s="158"/>
      <c r="D590" s="137" t="s">
        <v>150</v>
      </c>
      <c r="E590" s="160"/>
      <c r="F590" s="161" t="s">
        <v>154</v>
      </c>
      <c r="G590" s="158"/>
      <c r="H590" s="162">
        <v>32</v>
      </c>
      <c r="I590" s="163"/>
      <c r="J590" s="158"/>
      <c r="K590" s="158"/>
      <c r="L590" s="159"/>
      <c r="M590" s="164"/>
      <c r="N590" s="158"/>
      <c r="O590" s="158"/>
      <c r="P590" s="158"/>
      <c r="Q590" s="158"/>
      <c r="R590" s="158"/>
      <c r="S590" s="158"/>
      <c r="T590" s="165"/>
      <c r="U590" s="158"/>
      <c r="V590" s="158"/>
      <c r="W590" s="158"/>
      <c r="X590" s="158"/>
      <c r="Y590" s="158"/>
      <c r="Z590" s="158"/>
      <c r="AA590" s="158"/>
      <c r="AB590" s="158"/>
      <c r="AC590" s="158"/>
      <c r="AD590" s="158"/>
      <c r="AE590" s="158"/>
      <c r="AF590" s="158"/>
      <c r="AG590" s="158"/>
      <c r="AH590" s="158"/>
      <c r="AI590" s="158"/>
      <c r="AJ590" s="158"/>
      <c r="AK590" s="158"/>
      <c r="AL590" s="158"/>
      <c r="AM590" s="158"/>
      <c r="AN590" s="158"/>
      <c r="AO590" s="158"/>
      <c r="AP590" s="158"/>
      <c r="AQ590" s="158"/>
      <c r="AR590" s="158"/>
      <c r="AS590" s="158"/>
      <c r="AT590" s="160" t="s">
        <v>150</v>
      </c>
      <c r="AU590" s="160" t="s">
        <v>81</v>
      </c>
      <c r="AV590" s="158" t="s">
        <v>145</v>
      </c>
      <c r="AW590" s="158" t="s">
        <v>33</v>
      </c>
      <c r="AX590" s="158" t="s">
        <v>79</v>
      </c>
      <c r="AY590" s="160" t="s">
        <v>138</v>
      </c>
      <c r="AZ590" s="158"/>
      <c r="BA590" s="158"/>
      <c r="BB590" s="158"/>
      <c r="BC590" s="158"/>
      <c r="BD590" s="158"/>
      <c r="BE590" s="158"/>
      <c r="BF590" s="158"/>
      <c r="BG590" s="158"/>
      <c r="BH590" s="158"/>
      <c r="BI590" s="158"/>
      <c r="BJ590" s="158"/>
      <c r="BK590" s="158"/>
      <c r="BL590" s="158"/>
      <c r="BM590" s="158"/>
    </row>
    <row r="591" spans="1:65" s="19" customFormat="1" ht="16.5" customHeight="1">
      <c r="B591" s="123"/>
      <c r="C591" s="124" t="s">
        <v>1101</v>
      </c>
      <c r="D591" s="124" t="s">
        <v>140</v>
      </c>
      <c r="E591" s="125" t="s">
        <v>1102</v>
      </c>
      <c r="F591" s="126" t="s">
        <v>1103</v>
      </c>
      <c r="G591" s="127" t="s">
        <v>199</v>
      </c>
      <c r="H591" s="128">
        <v>1</v>
      </c>
      <c r="I591" s="129"/>
      <c r="J591" s="130">
        <f>ROUND(I591*H591,2)</f>
        <v>0</v>
      </c>
      <c r="K591" s="126"/>
      <c r="L591" s="20"/>
      <c r="M591" s="131"/>
      <c r="N591" s="132" t="s">
        <v>42</v>
      </c>
      <c r="P591" s="133">
        <f>O591*H591</f>
        <v>0</v>
      </c>
      <c r="Q591" s="133">
        <v>0</v>
      </c>
      <c r="R591" s="133">
        <f>Q591*H591</f>
        <v>0</v>
      </c>
      <c r="S591" s="133">
        <v>0</v>
      </c>
      <c r="T591" s="134">
        <f>S591*H591</f>
        <v>0</v>
      </c>
      <c r="AR591" s="135" t="s">
        <v>145</v>
      </c>
      <c r="AT591" s="135" t="s">
        <v>140</v>
      </c>
      <c r="AU591" s="135" t="s">
        <v>81</v>
      </c>
      <c r="AY591" s="7" t="s">
        <v>138</v>
      </c>
      <c r="BE591" s="136">
        <f>IF(N591="základní",J591,0)</f>
        <v>0</v>
      </c>
      <c r="BF591" s="136">
        <f>IF(N591="snížená",J591,0)</f>
        <v>0</v>
      </c>
      <c r="BG591" s="136">
        <f>IF(N591="zákl. přenesená",J591,0)</f>
        <v>0</v>
      </c>
      <c r="BH591" s="136">
        <f>IF(N591="sníž. přenesená",J591,0)</f>
        <v>0</v>
      </c>
      <c r="BI591" s="136">
        <f>IF(N591="nulová",J591,0)</f>
        <v>0</v>
      </c>
      <c r="BJ591" s="7" t="s">
        <v>79</v>
      </c>
      <c r="BK591" s="136">
        <f>ROUND(I591*H591,2)</f>
        <v>0</v>
      </c>
      <c r="BL591" s="7" t="s">
        <v>145</v>
      </c>
      <c r="BM591" s="135" t="s">
        <v>1104</v>
      </c>
    </row>
    <row r="592" spans="1:65" s="143" customFormat="1">
      <c r="A592" s="19"/>
      <c r="B592" s="20"/>
      <c r="C592" s="19"/>
      <c r="D592" s="137" t="s">
        <v>146</v>
      </c>
      <c r="E592" s="19"/>
      <c r="F592" s="138" t="s">
        <v>1103</v>
      </c>
      <c r="G592" s="19"/>
      <c r="H592" s="19"/>
      <c r="I592" s="139"/>
      <c r="J592" s="19"/>
      <c r="K592" s="19"/>
      <c r="L592" s="20"/>
      <c r="M592" s="140"/>
      <c r="N592" s="19"/>
      <c r="O592" s="19"/>
      <c r="P592" s="19"/>
      <c r="Q592" s="19"/>
      <c r="R592" s="19"/>
      <c r="S592" s="19"/>
      <c r="T592" s="41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7" t="s">
        <v>146</v>
      </c>
      <c r="AU592" s="7" t="s">
        <v>81</v>
      </c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</row>
    <row r="593" spans="1:65" s="143" customFormat="1">
      <c r="B593" s="144"/>
      <c r="D593" s="137" t="s">
        <v>150</v>
      </c>
      <c r="E593" s="145"/>
      <c r="F593" s="146" t="s">
        <v>795</v>
      </c>
      <c r="H593" s="145"/>
      <c r="I593" s="147"/>
      <c r="L593" s="144"/>
      <c r="M593" s="148"/>
      <c r="T593" s="149"/>
      <c r="AT593" s="145" t="s">
        <v>150</v>
      </c>
      <c r="AU593" s="145" t="s">
        <v>81</v>
      </c>
      <c r="AV593" s="143" t="s">
        <v>79</v>
      </c>
      <c r="AW593" s="143" t="s">
        <v>33</v>
      </c>
      <c r="AX593" s="143" t="s">
        <v>71</v>
      </c>
      <c r="AY593" s="145" t="s">
        <v>138</v>
      </c>
    </row>
    <row r="594" spans="1:65" s="150" customFormat="1">
      <c r="A594" s="143"/>
      <c r="B594" s="144"/>
      <c r="C594" s="143"/>
      <c r="D594" s="137" t="s">
        <v>150</v>
      </c>
      <c r="E594" s="145"/>
      <c r="F594" s="146" t="s">
        <v>1105</v>
      </c>
      <c r="G594" s="143"/>
      <c r="H594" s="145"/>
      <c r="I594" s="147"/>
      <c r="J594" s="143"/>
      <c r="K594" s="143"/>
      <c r="L594" s="144"/>
      <c r="M594" s="148"/>
      <c r="N594" s="143"/>
      <c r="O594" s="143"/>
      <c r="P594" s="143"/>
      <c r="Q594" s="143"/>
      <c r="R594" s="143"/>
      <c r="S594" s="143"/>
      <c r="T594" s="149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5" t="s">
        <v>150</v>
      </c>
      <c r="AU594" s="145" t="s">
        <v>81</v>
      </c>
      <c r="AV594" s="143" t="s">
        <v>79</v>
      </c>
      <c r="AW594" s="143" t="s">
        <v>33</v>
      </c>
      <c r="AX594" s="143" t="s">
        <v>71</v>
      </c>
      <c r="AY594" s="145" t="s">
        <v>138</v>
      </c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</row>
    <row r="595" spans="1:65" s="158" customFormat="1">
      <c r="A595" s="150"/>
      <c r="B595" s="151"/>
      <c r="C595" s="150"/>
      <c r="D595" s="137" t="s">
        <v>150</v>
      </c>
      <c r="E595" s="152"/>
      <c r="F595" s="153" t="s">
        <v>204</v>
      </c>
      <c r="G595" s="150"/>
      <c r="H595" s="154">
        <v>1</v>
      </c>
      <c r="I595" s="155"/>
      <c r="J595" s="150"/>
      <c r="K595" s="150"/>
      <c r="L595" s="151"/>
      <c r="M595" s="156"/>
      <c r="N595" s="150"/>
      <c r="O595" s="150"/>
      <c r="P595" s="150"/>
      <c r="Q595" s="150"/>
      <c r="R595" s="150"/>
      <c r="S595" s="150"/>
      <c r="T595" s="157"/>
      <c r="U595" s="150"/>
      <c r="V595" s="150"/>
      <c r="W595" s="150"/>
      <c r="X595" s="150"/>
      <c r="Y595" s="150"/>
      <c r="Z595" s="150"/>
      <c r="AA595" s="150"/>
      <c r="AB595" s="150"/>
      <c r="AC595" s="150"/>
      <c r="AD595" s="150"/>
      <c r="AE595" s="150"/>
      <c r="AF595" s="150"/>
      <c r="AG595" s="150"/>
      <c r="AH595" s="150"/>
      <c r="AI595" s="150"/>
      <c r="AJ595" s="150"/>
      <c r="AK595" s="150"/>
      <c r="AL595" s="150"/>
      <c r="AM595" s="150"/>
      <c r="AN595" s="150"/>
      <c r="AO595" s="150"/>
      <c r="AP595" s="150"/>
      <c r="AQ595" s="150"/>
      <c r="AR595" s="150"/>
      <c r="AS595" s="150"/>
      <c r="AT595" s="152" t="s">
        <v>150</v>
      </c>
      <c r="AU595" s="152" t="s">
        <v>81</v>
      </c>
      <c r="AV595" s="150" t="s">
        <v>81</v>
      </c>
      <c r="AW595" s="150" t="s">
        <v>33</v>
      </c>
      <c r="AX595" s="150" t="s">
        <v>71</v>
      </c>
      <c r="AY595" s="152" t="s">
        <v>138</v>
      </c>
      <c r="AZ595" s="150"/>
      <c r="BA595" s="150"/>
      <c r="BB595" s="150"/>
      <c r="BC595" s="150"/>
      <c r="BD595" s="150"/>
      <c r="BE595" s="150"/>
      <c r="BF595" s="150"/>
      <c r="BG595" s="150"/>
      <c r="BH595" s="150"/>
      <c r="BI595" s="150"/>
      <c r="BJ595" s="150"/>
      <c r="BK595" s="150"/>
      <c r="BL595" s="150"/>
      <c r="BM595" s="150"/>
    </row>
    <row r="596" spans="1:65" s="19" customFormat="1">
      <c r="A596" s="158"/>
      <c r="B596" s="159"/>
      <c r="C596" s="158"/>
      <c r="D596" s="137" t="s">
        <v>150</v>
      </c>
      <c r="E596" s="160"/>
      <c r="F596" s="161" t="s">
        <v>154</v>
      </c>
      <c r="G596" s="158"/>
      <c r="H596" s="162">
        <v>1</v>
      </c>
      <c r="I596" s="163"/>
      <c r="J596" s="158"/>
      <c r="K596" s="158"/>
      <c r="L596" s="159"/>
      <c r="M596" s="164"/>
      <c r="N596" s="158"/>
      <c r="O596" s="158"/>
      <c r="P596" s="158"/>
      <c r="Q596" s="158"/>
      <c r="R596" s="158"/>
      <c r="S596" s="158"/>
      <c r="T596" s="165"/>
      <c r="U596" s="158"/>
      <c r="V596" s="158"/>
      <c r="W596" s="158"/>
      <c r="X596" s="158"/>
      <c r="Y596" s="158"/>
      <c r="Z596" s="158"/>
      <c r="AA596" s="158"/>
      <c r="AB596" s="158"/>
      <c r="AC596" s="158"/>
      <c r="AD596" s="158"/>
      <c r="AE596" s="158"/>
      <c r="AF596" s="158"/>
      <c r="AG596" s="158"/>
      <c r="AH596" s="158"/>
      <c r="AI596" s="158"/>
      <c r="AJ596" s="158"/>
      <c r="AK596" s="158"/>
      <c r="AL596" s="158"/>
      <c r="AM596" s="158"/>
      <c r="AN596" s="158"/>
      <c r="AO596" s="158"/>
      <c r="AP596" s="158"/>
      <c r="AQ596" s="158"/>
      <c r="AR596" s="158"/>
      <c r="AS596" s="158"/>
      <c r="AT596" s="160" t="s">
        <v>150</v>
      </c>
      <c r="AU596" s="160" t="s">
        <v>81</v>
      </c>
      <c r="AV596" s="158" t="s">
        <v>145</v>
      </c>
      <c r="AW596" s="158" t="s">
        <v>33</v>
      </c>
      <c r="AX596" s="158" t="s">
        <v>79</v>
      </c>
      <c r="AY596" s="160" t="s">
        <v>138</v>
      </c>
      <c r="AZ596" s="158"/>
      <c r="BA596" s="158"/>
      <c r="BB596" s="158"/>
      <c r="BC596" s="158"/>
      <c r="BD596" s="158"/>
      <c r="BE596" s="158"/>
      <c r="BF596" s="158"/>
      <c r="BG596" s="158"/>
      <c r="BH596" s="158"/>
      <c r="BI596" s="158"/>
      <c r="BJ596" s="158"/>
      <c r="BK596" s="158"/>
      <c r="BL596" s="158"/>
      <c r="BM596" s="158"/>
    </row>
    <row r="597" spans="1:65" s="19" customFormat="1" ht="16.5" customHeight="1">
      <c r="B597" s="123"/>
      <c r="C597" s="124" t="s">
        <v>569</v>
      </c>
      <c r="D597" s="124" t="s">
        <v>140</v>
      </c>
      <c r="E597" s="125" t="s">
        <v>1106</v>
      </c>
      <c r="F597" s="126" t="s">
        <v>1107</v>
      </c>
      <c r="G597" s="127" t="s">
        <v>210</v>
      </c>
      <c r="H597" s="128">
        <v>1</v>
      </c>
      <c r="I597" s="129"/>
      <c r="J597" s="130">
        <f>ROUND(I597*H597,2)</f>
        <v>0</v>
      </c>
      <c r="K597" s="126"/>
      <c r="L597" s="20"/>
      <c r="M597" s="131"/>
      <c r="N597" s="132" t="s">
        <v>42</v>
      </c>
      <c r="P597" s="133">
        <f>O597*H597</f>
        <v>0</v>
      </c>
      <c r="Q597" s="133">
        <v>0</v>
      </c>
      <c r="R597" s="133">
        <f>Q597*H597</f>
        <v>0</v>
      </c>
      <c r="S597" s="133">
        <v>0</v>
      </c>
      <c r="T597" s="134">
        <f>S597*H597</f>
        <v>0</v>
      </c>
      <c r="AR597" s="135" t="s">
        <v>145</v>
      </c>
      <c r="AT597" s="135" t="s">
        <v>140</v>
      </c>
      <c r="AU597" s="135" t="s">
        <v>81</v>
      </c>
      <c r="AY597" s="7" t="s">
        <v>138</v>
      </c>
      <c r="BE597" s="136">
        <f>IF(N597="základní",J597,0)</f>
        <v>0</v>
      </c>
      <c r="BF597" s="136">
        <f>IF(N597="snížená",J597,0)</f>
        <v>0</v>
      </c>
      <c r="BG597" s="136">
        <f>IF(N597="zákl. přenesená",J597,0)</f>
        <v>0</v>
      </c>
      <c r="BH597" s="136">
        <f>IF(N597="sníž. přenesená",J597,0)</f>
        <v>0</v>
      </c>
      <c r="BI597" s="136">
        <f>IF(N597="nulová",J597,0)</f>
        <v>0</v>
      </c>
      <c r="BJ597" s="7" t="s">
        <v>79</v>
      </c>
      <c r="BK597" s="136">
        <f>ROUND(I597*H597,2)</f>
        <v>0</v>
      </c>
      <c r="BL597" s="7" t="s">
        <v>145</v>
      </c>
      <c r="BM597" s="135" t="s">
        <v>1108</v>
      </c>
    </row>
    <row r="598" spans="1:65" s="143" customFormat="1">
      <c r="A598" s="19"/>
      <c r="B598" s="20"/>
      <c r="C598" s="19"/>
      <c r="D598" s="137" t="s">
        <v>146</v>
      </c>
      <c r="E598" s="19"/>
      <c r="F598" s="138" t="s">
        <v>1107</v>
      </c>
      <c r="G598" s="19"/>
      <c r="H598" s="19"/>
      <c r="I598" s="139"/>
      <c r="J598" s="19"/>
      <c r="K598" s="19"/>
      <c r="L598" s="20"/>
      <c r="M598" s="140"/>
      <c r="N598" s="19"/>
      <c r="O598" s="19"/>
      <c r="P598" s="19"/>
      <c r="Q598" s="19"/>
      <c r="R598" s="19"/>
      <c r="S598" s="19"/>
      <c r="T598" s="41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7" t="s">
        <v>146</v>
      </c>
      <c r="AU598" s="7" t="s">
        <v>81</v>
      </c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</row>
    <row r="599" spans="1:65" s="150" customFormat="1">
      <c r="A599" s="143"/>
      <c r="B599" s="144"/>
      <c r="C599" s="143"/>
      <c r="D599" s="137" t="s">
        <v>150</v>
      </c>
      <c r="E599" s="145"/>
      <c r="F599" s="146" t="s">
        <v>795</v>
      </c>
      <c r="G599" s="143"/>
      <c r="H599" s="145"/>
      <c r="I599" s="147"/>
      <c r="J599" s="143"/>
      <c r="K599" s="143"/>
      <c r="L599" s="144"/>
      <c r="M599" s="148"/>
      <c r="N599" s="143"/>
      <c r="O599" s="143"/>
      <c r="P599" s="143"/>
      <c r="Q599" s="143"/>
      <c r="R599" s="143"/>
      <c r="S599" s="143"/>
      <c r="T599" s="149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5" t="s">
        <v>150</v>
      </c>
      <c r="AU599" s="145" t="s">
        <v>81</v>
      </c>
      <c r="AV599" s="143" t="s">
        <v>79</v>
      </c>
      <c r="AW599" s="143" t="s">
        <v>33</v>
      </c>
      <c r="AX599" s="143" t="s">
        <v>71</v>
      </c>
      <c r="AY599" s="145" t="s">
        <v>138</v>
      </c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</row>
    <row r="600" spans="1:65" s="158" customFormat="1">
      <c r="A600" s="150"/>
      <c r="B600" s="151"/>
      <c r="C600" s="150"/>
      <c r="D600" s="137" t="s">
        <v>150</v>
      </c>
      <c r="E600" s="152"/>
      <c r="F600" s="153" t="s">
        <v>204</v>
      </c>
      <c r="G600" s="150"/>
      <c r="H600" s="154">
        <v>1</v>
      </c>
      <c r="I600" s="155"/>
      <c r="J600" s="150"/>
      <c r="K600" s="150"/>
      <c r="L600" s="151"/>
      <c r="M600" s="156"/>
      <c r="N600" s="150"/>
      <c r="O600" s="150"/>
      <c r="P600" s="150"/>
      <c r="Q600" s="150"/>
      <c r="R600" s="150"/>
      <c r="S600" s="150"/>
      <c r="T600" s="157"/>
      <c r="U600" s="150"/>
      <c r="V600" s="150"/>
      <c r="W600" s="150"/>
      <c r="X600" s="150"/>
      <c r="Y600" s="150"/>
      <c r="Z600" s="150"/>
      <c r="AA600" s="150"/>
      <c r="AB600" s="150"/>
      <c r="AC600" s="150"/>
      <c r="AD600" s="150"/>
      <c r="AE600" s="150"/>
      <c r="AF600" s="150"/>
      <c r="AG600" s="150"/>
      <c r="AH600" s="150"/>
      <c r="AI600" s="150"/>
      <c r="AJ600" s="150"/>
      <c r="AK600" s="150"/>
      <c r="AL600" s="150"/>
      <c r="AM600" s="150"/>
      <c r="AN600" s="150"/>
      <c r="AO600" s="150"/>
      <c r="AP600" s="150"/>
      <c r="AQ600" s="150"/>
      <c r="AR600" s="150"/>
      <c r="AS600" s="150"/>
      <c r="AT600" s="152" t="s">
        <v>150</v>
      </c>
      <c r="AU600" s="152" t="s">
        <v>81</v>
      </c>
      <c r="AV600" s="150" t="s">
        <v>81</v>
      </c>
      <c r="AW600" s="150" t="s">
        <v>33</v>
      </c>
      <c r="AX600" s="150" t="s">
        <v>71</v>
      </c>
      <c r="AY600" s="152" t="s">
        <v>138</v>
      </c>
      <c r="AZ600" s="150"/>
      <c r="BA600" s="150"/>
      <c r="BB600" s="150"/>
      <c r="BC600" s="150"/>
      <c r="BD600" s="150"/>
      <c r="BE600" s="150"/>
      <c r="BF600" s="150"/>
      <c r="BG600" s="150"/>
      <c r="BH600" s="150"/>
      <c r="BI600" s="150"/>
      <c r="BJ600" s="150"/>
      <c r="BK600" s="150"/>
      <c r="BL600" s="150"/>
      <c r="BM600" s="150"/>
    </row>
    <row r="601" spans="1:65" s="110" customFormat="1">
      <c r="A601" s="158"/>
      <c r="B601" s="159"/>
      <c r="C601" s="158"/>
      <c r="D601" s="137" t="s">
        <v>150</v>
      </c>
      <c r="E601" s="160"/>
      <c r="F601" s="161" t="s">
        <v>154</v>
      </c>
      <c r="G601" s="158"/>
      <c r="H601" s="162">
        <v>1</v>
      </c>
      <c r="I601" s="163"/>
      <c r="J601" s="158"/>
      <c r="K601" s="158"/>
      <c r="L601" s="159"/>
      <c r="M601" s="164"/>
      <c r="N601" s="158"/>
      <c r="O601" s="158"/>
      <c r="P601" s="158"/>
      <c r="Q601" s="158"/>
      <c r="R601" s="158"/>
      <c r="S601" s="158"/>
      <c r="T601" s="165"/>
      <c r="U601" s="158"/>
      <c r="V601" s="158"/>
      <c r="W601" s="158"/>
      <c r="X601" s="158"/>
      <c r="Y601" s="158"/>
      <c r="Z601" s="158"/>
      <c r="AA601" s="158"/>
      <c r="AB601" s="158"/>
      <c r="AC601" s="158"/>
      <c r="AD601" s="158"/>
      <c r="AE601" s="158"/>
      <c r="AF601" s="158"/>
      <c r="AG601" s="158"/>
      <c r="AH601" s="158"/>
      <c r="AI601" s="158"/>
      <c r="AJ601" s="158"/>
      <c r="AK601" s="158"/>
      <c r="AL601" s="158"/>
      <c r="AM601" s="158"/>
      <c r="AN601" s="158"/>
      <c r="AO601" s="158"/>
      <c r="AP601" s="158"/>
      <c r="AQ601" s="158"/>
      <c r="AR601" s="158"/>
      <c r="AS601" s="158"/>
      <c r="AT601" s="160" t="s">
        <v>150</v>
      </c>
      <c r="AU601" s="160" t="s">
        <v>81</v>
      </c>
      <c r="AV601" s="158" t="s">
        <v>145</v>
      </c>
      <c r="AW601" s="158" t="s">
        <v>33</v>
      </c>
      <c r="AX601" s="158" t="s">
        <v>79</v>
      </c>
      <c r="AY601" s="160" t="s">
        <v>138</v>
      </c>
      <c r="AZ601" s="158"/>
      <c r="BA601" s="158"/>
      <c r="BB601" s="158"/>
      <c r="BC601" s="158"/>
      <c r="BD601" s="158"/>
      <c r="BE601" s="158"/>
      <c r="BF601" s="158"/>
      <c r="BG601" s="158"/>
      <c r="BH601" s="158"/>
      <c r="BI601" s="158"/>
      <c r="BJ601" s="158"/>
      <c r="BK601" s="158"/>
      <c r="BL601" s="158"/>
      <c r="BM601" s="158"/>
    </row>
    <row r="602" spans="1:65" s="19" customFormat="1" ht="22.95" customHeight="1">
      <c r="A602" s="110"/>
      <c r="B602" s="111"/>
      <c r="C602" s="110"/>
      <c r="D602" s="112" t="s">
        <v>70</v>
      </c>
      <c r="E602" s="121" t="s">
        <v>195</v>
      </c>
      <c r="F602" s="121" t="s">
        <v>196</v>
      </c>
      <c r="G602" s="110"/>
      <c r="H602" s="110"/>
      <c r="I602" s="114"/>
      <c r="J602" s="122">
        <f>BK602</f>
        <v>0</v>
      </c>
      <c r="K602" s="110"/>
      <c r="L602" s="111"/>
      <c r="M602" s="116"/>
      <c r="N602" s="110"/>
      <c r="O602" s="110"/>
      <c r="P602" s="117">
        <f>SUM(P603:P617)</f>
        <v>0</v>
      </c>
      <c r="Q602" s="110"/>
      <c r="R602" s="117">
        <f>SUM(R603:R617)</f>
        <v>0.58441739999999998</v>
      </c>
      <c r="S602" s="110"/>
      <c r="T602" s="118">
        <f>SUM(T603:T617)</f>
        <v>1.8</v>
      </c>
      <c r="U602" s="110"/>
      <c r="V602" s="110"/>
      <c r="W602" s="110"/>
      <c r="X602" s="110"/>
      <c r="Y602" s="110"/>
      <c r="Z602" s="110"/>
      <c r="AA602" s="110"/>
      <c r="AB602" s="110"/>
      <c r="AC602" s="110"/>
      <c r="AD602" s="110"/>
      <c r="AE602" s="110"/>
      <c r="AF602" s="110"/>
      <c r="AG602" s="110"/>
      <c r="AH602" s="110"/>
      <c r="AI602" s="110"/>
      <c r="AJ602" s="110"/>
      <c r="AK602" s="110"/>
      <c r="AL602" s="110"/>
      <c r="AM602" s="110"/>
      <c r="AN602" s="110"/>
      <c r="AO602" s="110"/>
      <c r="AP602" s="110"/>
      <c r="AQ602" s="110"/>
      <c r="AR602" s="112" t="s">
        <v>79</v>
      </c>
      <c r="AS602" s="110"/>
      <c r="AT602" s="119" t="s">
        <v>70</v>
      </c>
      <c r="AU602" s="119" t="s">
        <v>79</v>
      </c>
      <c r="AV602" s="110"/>
      <c r="AW602" s="110"/>
      <c r="AX602" s="110"/>
      <c r="AY602" s="112" t="s">
        <v>138</v>
      </c>
      <c r="AZ602" s="110"/>
      <c r="BA602" s="110"/>
      <c r="BB602" s="110"/>
      <c r="BC602" s="110"/>
      <c r="BD602" s="110"/>
      <c r="BE602" s="110"/>
      <c r="BF602" s="110"/>
      <c r="BG602" s="110"/>
      <c r="BH602" s="110"/>
      <c r="BI602" s="110"/>
      <c r="BJ602" s="110"/>
      <c r="BK602" s="120">
        <f>SUM(BK603:BK617)</f>
        <v>0</v>
      </c>
      <c r="BL602" s="110"/>
      <c r="BM602" s="110"/>
    </row>
    <row r="603" spans="1:65" s="19" customFormat="1" ht="16.5" customHeight="1">
      <c r="B603" s="123"/>
      <c r="C603" s="124" t="s">
        <v>1109</v>
      </c>
      <c r="D603" s="124" t="s">
        <v>140</v>
      </c>
      <c r="E603" s="125" t="s">
        <v>1110</v>
      </c>
      <c r="F603" s="126" t="s">
        <v>1111</v>
      </c>
      <c r="G603" s="127" t="s">
        <v>267</v>
      </c>
      <c r="H603" s="128">
        <v>2</v>
      </c>
      <c r="I603" s="129"/>
      <c r="J603" s="130">
        <f>ROUND(I603*H603,2)</f>
        <v>0</v>
      </c>
      <c r="K603" s="126" t="s">
        <v>144</v>
      </c>
      <c r="L603" s="20"/>
      <c r="M603" s="131"/>
      <c r="N603" s="132" t="s">
        <v>42</v>
      </c>
      <c r="P603" s="133">
        <f>O603*H603</f>
        <v>0</v>
      </c>
      <c r="Q603" s="133">
        <v>0.29220869999999999</v>
      </c>
      <c r="R603" s="133">
        <f>Q603*H603</f>
        <v>0.58441739999999998</v>
      </c>
      <c r="S603" s="133">
        <v>0</v>
      </c>
      <c r="T603" s="134">
        <f>S603*H603</f>
        <v>0</v>
      </c>
      <c r="AR603" s="135" t="s">
        <v>145</v>
      </c>
      <c r="AT603" s="135" t="s">
        <v>140</v>
      </c>
      <c r="AU603" s="135" t="s">
        <v>81</v>
      </c>
      <c r="AY603" s="7" t="s">
        <v>138</v>
      </c>
      <c r="BE603" s="136">
        <f>IF(N603="základní",J603,0)</f>
        <v>0</v>
      </c>
      <c r="BF603" s="136">
        <f>IF(N603="snížená",J603,0)</f>
        <v>0</v>
      </c>
      <c r="BG603" s="136">
        <f>IF(N603="zákl. přenesená",J603,0)</f>
        <v>0</v>
      </c>
      <c r="BH603" s="136">
        <f>IF(N603="sníž. přenesená",J603,0)</f>
        <v>0</v>
      </c>
      <c r="BI603" s="136">
        <f>IF(N603="nulová",J603,0)</f>
        <v>0</v>
      </c>
      <c r="BJ603" s="7" t="s">
        <v>79</v>
      </c>
      <c r="BK603" s="136">
        <f>ROUND(I603*H603,2)</f>
        <v>0</v>
      </c>
      <c r="BL603" s="7" t="s">
        <v>145</v>
      </c>
      <c r="BM603" s="135" t="s">
        <v>1112</v>
      </c>
    </row>
    <row r="604" spans="1:65" s="19" customFormat="1">
      <c r="B604" s="20"/>
      <c r="D604" s="137" t="s">
        <v>146</v>
      </c>
      <c r="F604" s="138" t="s">
        <v>1111</v>
      </c>
      <c r="I604" s="139"/>
      <c r="L604" s="20"/>
      <c r="M604" s="140"/>
      <c r="T604" s="41"/>
      <c r="AT604" s="7" t="s">
        <v>146</v>
      </c>
      <c r="AU604" s="7" t="s">
        <v>81</v>
      </c>
    </row>
    <row r="605" spans="1:65" s="19" customFormat="1">
      <c r="B605" s="20"/>
      <c r="D605" s="141" t="s">
        <v>148</v>
      </c>
      <c r="F605" s="142" t="s">
        <v>1113</v>
      </c>
      <c r="I605" s="139"/>
      <c r="L605" s="20"/>
      <c r="M605" s="140"/>
      <c r="T605" s="41"/>
      <c r="AT605" s="7" t="s">
        <v>148</v>
      </c>
      <c r="AU605" s="7" t="s">
        <v>81</v>
      </c>
    </row>
    <row r="606" spans="1:65" s="143" customFormat="1" ht="19.2">
      <c r="A606" s="19"/>
      <c r="B606" s="20"/>
      <c r="C606" s="19"/>
      <c r="D606" s="137" t="s">
        <v>1114</v>
      </c>
      <c r="E606" s="19"/>
      <c r="F606" s="192" t="s">
        <v>1115</v>
      </c>
      <c r="G606" s="19"/>
      <c r="H606" s="19"/>
      <c r="I606" s="139"/>
      <c r="J606" s="19"/>
      <c r="K606" s="19"/>
      <c r="L606" s="20"/>
      <c r="M606" s="140"/>
      <c r="N606" s="19"/>
      <c r="O606" s="19"/>
      <c r="P606" s="19"/>
      <c r="Q606" s="19"/>
      <c r="R606" s="19"/>
      <c r="S606" s="19"/>
      <c r="T606" s="41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7" t="s">
        <v>1114</v>
      </c>
      <c r="AU606" s="7" t="s">
        <v>81</v>
      </c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</row>
    <row r="607" spans="1:65" s="143" customFormat="1">
      <c r="B607" s="144"/>
      <c r="D607" s="137" t="s">
        <v>150</v>
      </c>
      <c r="E607" s="145"/>
      <c r="F607" s="146" t="s">
        <v>773</v>
      </c>
      <c r="H607" s="145"/>
      <c r="I607" s="147"/>
      <c r="L607" s="144"/>
      <c r="M607" s="148"/>
      <c r="T607" s="149"/>
      <c r="AT607" s="145" t="s">
        <v>150</v>
      </c>
      <c r="AU607" s="145" t="s">
        <v>81</v>
      </c>
      <c r="AV607" s="143" t="s">
        <v>79</v>
      </c>
      <c r="AW607" s="143" t="s">
        <v>33</v>
      </c>
      <c r="AX607" s="143" t="s">
        <v>71</v>
      </c>
      <c r="AY607" s="145" t="s">
        <v>138</v>
      </c>
    </row>
    <row r="608" spans="1:65" s="150" customFormat="1">
      <c r="A608" s="143"/>
      <c r="B608" s="144"/>
      <c r="C608" s="143"/>
      <c r="D608" s="137" t="s">
        <v>150</v>
      </c>
      <c r="E608" s="145"/>
      <c r="F608" s="146" t="s">
        <v>774</v>
      </c>
      <c r="G608" s="143"/>
      <c r="H608" s="145"/>
      <c r="I608" s="147"/>
      <c r="J608" s="143"/>
      <c r="K608" s="143"/>
      <c r="L608" s="144"/>
      <c r="M608" s="148"/>
      <c r="N608" s="143"/>
      <c r="O608" s="143"/>
      <c r="P608" s="143"/>
      <c r="Q608" s="143"/>
      <c r="R608" s="143"/>
      <c r="S608" s="143"/>
      <c r="T608" s="149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5" t="s">
        <v>150</v>
      </c>
      <c r="AU608" s="145" t="s">
        <v>81</v>
      </c>
      <c r="AV608" s="143" t="s">
        <v>79</v>
      </c>
      <c r="AW608" s="143" t="s">
        <v>33</v>
      </c>
      <c r="AX608" s="143" t="s">
        <v>71</v>
      </c>
      <c r="AY608" s="145" t="s">
        <v>138</v>
      </c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</row>
    <row r="609" spans="1:65" s="158" customFormat="1">
      <c r="A609" s="150"/>
      <c r="B609" s="151"/>
      <c r="C609" s="150"/>
      <c r="D609" s="137" t="s">
        <v>150</v>
      </c>
      <c r="E609" s="152"/>
      <c r="F609" s="153" t="s">
        <v>1005</v>
      </c>
      <c r="G609" s="150"/>
      <c r="H609" s="154">
        <v>2</v>
      </c>
      <c r="I609" s="155"/>
      <c r="J609" s="150"/>
      <c r="K609" s="150"/>
      <c r="L609" s="151"/>
      <c r="M609" s="156"/>
      <c r="N609" s="150"/>
      <c r="O609" s="150"/>
      <c r="P609" s="150"/>
      <c r="Q609" s="150"/>
      <c r="R609" s="150"/>
      <c r="S609" s="150"/>
      <c r="T609" s="157"/>
      <c r="U609" s="150"/>
      <c r="V609" s="150"/>
      <c r="W609" s="150"/>
      <c r="X609" s="150"/>
      <c r="Y609" s="150"/>
      <c r="Z609" s="150"/>
      <c r="AA609" s="150"/>
      <c r="AB609" s="150"/>
      <c r="AC609" s="150"/>
      <c r="AD609" s="150"/>
      <c r="AE609" s="150"/>
      <c r="AF609" s="150"/>
      <c r="AG609" s="150"/>
      <c r="AH609" s="150"/>
      <c r="AI609" s="150"/>
      <c r="AJ609" s="150"/>
      <c r="AK609" s="150"/>
      <c r="AL609" s="150"/>
      <c r="AM609" s="150"/>
      <c r="AN609" s="150"/>
      <c r="AO609" s="150"/>
      <c r="AP609" s="150"/>
      <c r="AQ609" s="150"/>
      <c r="AR609" s="150"/>
      <c r="AS609" s="150"/>
      <c r="AT609" s="152" t="s">
        <v>150</v>
      </c>
      <c r="AU609" s="152" t="s">
        <v>81</v>
      </c>
      <c r="AV609" s="150" t="s">
        <v>81</v>
      </c>
      <c r="AW609" s="150" t="s">
        <v>33</v>
      </c>
      <c r="AX609" s="150" t="s">
        <v>71</v>
      </c>
      <c r="AY609" s="152" t="s">
        <v>138</v>
      </c>
      <c r="AZ609" s="150"/>
      <c r="BA609" s="150"/>
      <c r="BB609" s="150"/>
      <c r="BC609" s="150"/>
      <c r="BD609" s="150"/>
      <c r="BE609" s="150"/>
      <c r="BF609" s="150"/>
      <c r="BG609" s="150"/>
      <c r="BH609" s="150"/>
      <c r="BI609" s="150"/>
      <c r="BJ609" s="150"/>
      <c r="BK609" s="150"/>
      <c r="BL609" s="150"/>
      <c r="BM609" s="150"/>
    </row>
    <row r="610" spans="1:65" s="19" customFormat="1">
      <c r="A610" s="158"/>
      <c r="B610" s="159"/>
      <c r="C610" s="158"/>
      <c r="D610" s="137" t="s">
        <v>150</v>
      </c>
      <c r="E610" s="160"/>
      <c r="F610" s="161" t="s">
        <v>154</v>
      </c>
      <c r="G610" s="158"/>
      <c r="H610" s="162">
        <v>2</v>
      </c>
      <c r="I610" s="163"/>
      <c r="J610" s="158"/>
      <c r="K610" s="158"/>
      <c r="L610" s="159"/>
      <c r="M610" s="164"/>
      <c r="N610" s="158"/>
      <c r="O610" s="158"/>
      <c r="P610" s="158"/>
      <c r="Q610" s="158"/>
      <c r="R610" s="158"/>
      <c r="S610" s="158"/>
      <c r="T610" s="165"/>
      <c r="U610" s="158"/>
      <c r="V610" s="158"/>
      <c r="W610" s="158"/>
      <c r="X610" s="158"/>
      <c r="Y610" s="158"/>
      <c r="Z610" s="158"/>
      <c r="AA610" s="158"/>
      <c r="AB610" s="158"/>
      <c r="AC610" s="158"/>
      <c r="AD610" s="158"/>
      <c r="AE610" s="158"/>
      <c r="AF610" s="158"/>
      <c r="AG610" s="158"/>
      <c r="AH610" s="158"/>
      <c r="AI610" s="158"/>
      <c r="AJ610" s="158"/>
      <c r="AK610" s="158"/>
      <c r="AL610" s="158"/>
      <c r="AM610" s="158"/>
      <c r="AN610" s="158"/>
      <c r="AO610" s="158"/>
      <c r="AP610" s="158"/>
      <c r="AQ610" s="158"/>
      <c r="AR610" s="158"/>
      <c r="AS610" s="158"/>
      <c r="AT610" s="160" t="s">
        <v>150</v>
      </c>
      <c r="AU610" s="160" t="s">
        <v>81</v>
      </c>
      <c r="AV610" s="158" t="s">
        <v>145</v>
      </c>
      <c r="AW610" s="158" t="s">
        <v>33</v>
      </c>
      <c r="AX610" s="158" t="s">
        <v>79</v>
      </c>
      <c r="AY610" s="160" t="s">
        <v>138</v>
      </c>
      <c r="AZ610" s="158"/>
      <c r="BA610" s="158"/>
      <c r="BB610" s="158"/>
      <c r="BC610" s="158"/>
      <c r="BD610" s="158"/>
      <c r="BE610" s="158"/>
      <c r="BF610" s="158"/>
      <c r="BG610" s="158"/>
      <c r="BH610" s="158"/>
      <c r="BI610" s="158"/>
      <c r="BJ610" s="158"/>
      <c r="BK610" s="158"/>
      <c r="BL610" s="158"/>
      <c r="BM610" s="158"/>
    </row>
    <row r="611" spans="1:65" s="19" customFormat="1" ht="16.5" customHeight="1">
      <c r="B611" s="123"/>
      <c r="C611" s="124" t="s">
        <v>573</v>
      </c>
      <c r="D611" s="124" t="s">
        <v>140</v>
      </c>
      <c r="E611" s="125" t="s">
        <v>1116</v>
      </c>
      <c r="F611" s="126" t="s">
        <v>1117</v>
      </c>
      <c r="G611" s="127" t="s">
        <v>267</v>
      </c>
      <c r="H611" s="128">
        <v>2</v>
      </c>
      <c r="I611" s="129"/>
      <c r="J611" s="130">
        <f>ROUND(I611*H611,2)</f>
        <v>0</v>
      </c>
      <c r="K611" s="126" t="s">
        <v>144</v>
      </c>
      <c r="L611" s="20"/>
      <c r="M611" s="131"/>
      <c r="N611" s="132" t="s">
        <v>42</v>
      </c>
      <c r="P611" s="133">
        <f>O611*H611</f>
        <v>0</v>
      </c>
      <c r="Q611" s="133">
        <v>0</v>
      </c>
      <c r="R611" s="133">
        <f>Q611*H611</f>
        <v>0</v>
      </c>
      <c r="S611" s="133">
        <v>0.9</v>
      </c>
      <c r="T611" s="134">
        <f>S611*H611</f>
        <v>1.8</v>
      </c>
      <c r="AR611" s="135" t="s">
        <v>145</v>
      </c>
      <c r="AT611" s="135" t="s">
        <v>140</v>
      </c>
      <c r="AU611" s="135" t="s">
        <v>81</v>
      </c>
      <c r="AY611" s="7" t="s">
        <v>138</v>
      </c>
      <c r="BE611" s="136">
        <f>IF(N611="základní",J611,0)</f>
        <v>0</v>
      </c>
      <c r="BF611" s="136">
        <f>IF(N611="snížená",J611,0)</f>
        <v>0</v>
      </c>
      <c r="BG611" s="136">
        <f>IF(N611="zákl. přenesená",J611,0)</f>
        <v>0</v>
      </c>
      <c r="BH611" s="136">
        <f>IF(N611="sníž. přenesená",J611,0)</f>
        <v>0</v>
      </c>
      <c r="BI611" s="136">
        <f>IF(N611="nulová",J611,0)</f>
        <v>0</v>
      </c>
      <c r="BJ611" s="7" t="s">
        <v>79</v>
      </c>
      <c r="BK611" s="136">
        <f>ROUND(I611*H611,2)</f>
        <v>0</v>
      </c>
      <c r="BL611" s="7" t="s">
        <v>145</v>
      </c>
      <c r="BM611" s="135" t="s">
        <v>1118</v>
      </c>
    </row>
    <row r="612" spans="1:65" s="19" customFormat="1" ht="19.2">
      <c r="B612" s="20"/>
      <c r="D612" s="137" t="s">
        <v>146</v>
      </c>
      <c r="F612" s="138" t="s">
        <v>1119</v>
      </c>
      <c r="I612" s="139"/>
      <c r="L612" s="20"/>
      <c r="M612" s="140"/>
      <c r="T612" s="41"/>
      <c r="AT612" s="7" t="s">
        <v>146</v>
      </c>
      <c r="AU612" s="7" t="s">
        <v>81</v>
      </c>
    </row>
    <row r="613" spans="1:65" s="143" customFormat="1">
      <c r="A613" s="19"/>
      <c r="B613" s="20"/>
      <c r="C613" s="19"/>
      <c r="D613" s="141" t="s">
        <v>148</v>
      </c>
      <c r="E613" s="19"/>
      <c r="F613" s="142" t="s">
        <v>1120</v>
      </c>
      <c r="G613" s="19"/>
      <c r="H613" s="19"/>
      <c r="I613" s="139"/>
      <c r="J613" s="19"/>
      <c r="K613" s="19"/>
      <c r="L613" s="20"/>
      <c r="M613" s="140"/>
      <c r="N613" s="19"/>
      <c r="O613" s="19"/>
      <c r="P613" s="19"/>
      <c r="Q613" s="19"/>
      <c r="R613" s="19"/>
      <c r="S613" s="19"/>
      <c r="T613" s="41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7" t="s">
        <v>148</v>
      </c>
      <c r="AU613" s="7" t="s">
        <v>81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</row>
    <row r="614" spans="1:65" s="143" customFormat="1">
      <c r="B614" s="144"/>
      <c r="D614" s="137" t="s">
        <v>150</v>
      </c>
      <c r="E614" s="145"/>
      <c r="F614" s="146" t="s">
        <v>773</v>
      </c>
      <c r="H614" s="145"/>
      <c r="I614" s="147"/>
      <c r="L614" s="144"/>
      <c r="M614" s="148"/>
      <c r="T614" s="149"/>
      <c r="AT614" s="145" t="s">
        <v>150</v>
      </c>
      <c r="AU614" s="145" t="s">
        <v>81</v>
      </c>
      <c r="AV614" s="143" t="s">
        <v>79</v>
      </c>
      <c r="AW614" s="143" t="s">
        <v>33</v>
      </c>
      <c r="AX614" s="143" t="s">
        <v>71</v>
      </c>
      <c r="AY614" s="145" t="s">
        <v>138</v>
      </c>
    </row>
    <row r="615" spans="1:65" s="150" customFormat="1">
      <c r="A615" s="143"/>
      <c r="B615" s="144"/>
      <c r="C615" s="143"/>
      <c r="D615" s="137" t="s">
        <v>150</v>
      </c>
      <c r="E615" s="145"/>
      <c r="F615" s="146" t="s">
        <v>774</v>
      </c>
      <c r="G615" s="143"/>
      <c r="H615" s="145"/>
      <c r="I615" s="147"/>
      <c r="J615" s="143"/>
      <c r="K615" s="143"/>
      <c r="L615" s="144"/>
      <c r="M615" s="148"/>
      <c r="N615" s="143"/>
      <c r="O615" s="143"/>
      <c r="P615" s="143"/>
      <c r="Q615" s="143"/>
      <c r="R615" s="143"/>
      <c r="S615" s="143"/>
      <c r="T615" s="149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5" t="s">
        <v>150</v>
      </c>
      <c r="AU615" s="145" t="s">
        <v>81</v>
      </c>
      <c r="AV615" s="143" t="s">
        <v>79</v>
      </c>
      <c r="AW615" s="143" t="s">
        <v>33</v>
      </c>
      <c r="AX615" s="143" t="s">
        <v>71</v>
      </c>
      <c r="AY615" s="145" t="s">
        <v>138</v>
      </c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</row>
    <row r="616" spans="1:65" s="158" customFormat="1">
      <c r="A616" s="150"/>
      <c r="B616" s="151"/>
      <c r="C616" s="150"/>
      <c r="D616" s="137" t="s">
        <v>150</v>
      </c>
      <c r="E616" s="152"/>
      <c r="F616" s="153" t="s">
        <v>1005</v>
      </c>
      <c r="G616" s="150"/>
      <c r="H616" s="154">
        <v>2</v>
      </c>
      <c r="I616" s="155"/>
      <c r="J616" s="150"/>
      <c r="K616" s="150"/>
      <c r="L616" s="151"/>
      <c r="M616" s="156"/>
      <c r="N616" s="150"/>
      <c r="O616" s="150"/>
      <c r="P616" s="150"/>
      <c r="Q616" s="150"/>
      <c r="R616" s="150"/>
      <c r="S616" s="150"/>
      <c r="T616" s="157"/>
      <c r="U616" s="150"/>
      <c r="V616" s="150"/>
      <c r="W616" s="150"/>
      <c r="X616" s="150"/>
      <c r="Y616" s="150"/>
      <c r="Z616" s="150"/>
      <c r="AA616" s="150"/>
      <c r="AB616" s="150"/>
      <c r="AC616" s="150"/>
      <c r="AD616" s="150"/>
      <c r="AE616" s="150"/>
      <c r="AF616" s="150"/>
      <c r="AG616" s="150"/>
      <c r="AH616" s="150"/>
      <c r="AI616" s="150"/>
      <c r="AJ616" s="150"/>
      <c r="AK616" s="150"/>
      <c r="AL616" s="150"/>
      <c r="AM616" s="150"/>
      <c r="AN616" s="150"/>
      <c r="AO616" s="150"/>
      <c r="AP616" s="150"/>
      <c r="AQ616" s="150"/>
      <c r="AR616" s="150"/>
      <c r="AS616" s="150"/>
      <c r="AT616" s="152" t="s">
        <v>150</v>
      </c>
      <c r="AU616" s="152" t="s">
        <v>81</v>
      </c>
      <c r="AV616" s="150" t="s">
        <v>81</v>
      </c>
      <c r="AW616" s="150" t="s">
        <v>33</v>
      </c>
      <c r="AX616" s="150" t="s">
        <v>71</v>
      </c>
      <c r="AY616" s="152" t="s">
        <v>138</v>
      </c>
      <c r="AZ616" s="150"/>
      <c r="BA616" s="150"/>
      <c r="BB616" s="150"/>
      <c r="BC616" s="150"/>
      <c r="BD616" s="150"/>
      <c r="BE616" s="150"/>
      <c r="BF616" s="150"/>
      <c r="BG616" s="150"/>
      <c r="BH616" s="150"/>
      <c r="BI616" s="150"/>
      <c r="BJ616" s="150"/>
      <c r="BK616" s="150"/>
      <c r="BL616" s="150"/>
      <c r="BM616" s="150"/>
    </row>
    <row r="617" spans="1:65" s="110" customFormat="1">
      <c r="A617" s="158"/>
      <c r="B617" s="159"/>
      <c r="C617" s="158"/>
      <c r="D617" s="137" t="s">
        <v>150</v>
      </c>
      <c r="E617" s="160"/>
      <c r="F617" s="161" t="s">
        <v>154</v>
      </c>
      <c r="G617" s="158"/>
      <c r="H617" s="162">
        <v>2</v>
      </c>
      <c r="I617" s="163"/>
      <c r="J617" s="158"/>
      <c r="K617" s="158"/>
      <c r="L617" s="159"/>
      <c r="M617" s="164"/>
      <c r="N617" s="158"/>
      <c r="O617" s="158"/>
      <c r="P617" s="158"/>
      <c r="Q617" s="158"/>
      <c r="R617" s="158"/>
      <c r="S617" s="158"/>
      <c r="T617" s="165"/>
      <c r="U617" s="158"/>
      <c r="V617" s="158"/>
      <c r="W617" s="158"/>
      <c r="X617" s="158"/>
      <c r="Y617" s="158"/>
      <c r="Z617" s="158"/>
      <c r="AA617" s="158"/>
      <c r="AB617" s="158"/>
      <c r="AC617" s="158"/>
      <c r="AD617" s="158"/>
      <c r="AE617" s="158"/>
      <c r="AF617" s="158"/>
      <c r="AG617" s="158"/>
      <c r="AH617" s="158"/>
      <c r="AI617" s="158"/>
      <c r="AJ617" s="158"/>
      <c r="AK617" s="158"/>
      <c r="AL617" s="158"/>
      <c r="AM617" s="158"/>
      <c r="AN617" s="158"/>
      <c r="AO617" s="158"/>
      <c r="AP617" s="158"/>
      <c r="AQ617" s="158"/>
      <c r="AR617" s="158"/>
      <c r="AS617" s="158"/>
      <c r="AT617" s="160" t="s">
        <v>150</v>
      </c>
      <c r="AU617" s="160" t="s">
        <v>81</v>
      </c>
      <c r="AV617" s="158" t="s">
        <v>145</v>
      </c>
      <c r="AW617" s="158" t="s">
        <v>33</v>
      </c>
      <c r="AX617" s="158" t="s">
        <v>79</v>
      </c>
      <c r="AY617" s="160" t="s">
        <v>138</v>
      </c>
      <c r="AZ617" s="158"/>
      <c r="BA617" s="158"/>
      <c r="BB617" s="158"/>
      <c r="BC617" s="158"/>
      <c r="BD617" s="158"/>
      <c r="BE617" s="158"/>
      <c r="BF617" s="158"/>
      <c r="BG617" s="158"/>
      <c r="BH617" s="158"/>
      <c r="BI617" s="158"/>
      <c r="BJ617" s="158"/>
      <c r="BK617" s="158"/>
      <c r="BL617" s="158"/>
      <c r="BM617" s="158"/>
    </row>
    <row r="618" spans="1:65" s="19" customFormat="1" ht="22.95" customHeight="1">
      <c r="A618" s="110"/>
      <c r="B618" s="111"/>
      <c r="C618" s="110"/>
      <c r="D618" s="112" t="s">
        <v>70</v>
      </c>
      <c r="E618" s="121" t="s">
        <v>412</v>
      </c>
      <c r="F618" s="121" t="s">
        <v>413</v>
      </c>
      <c r="G618" s="110"/>
      <c r="H618" s="110"/>
      <c r="I618" s="114"/>
      <c r="J618" s="122">
        <f>BK618</f>
        <v>0</v>
      </c>
      <c r="K618" s="110"/>
      <c r="L618" s="111"/>
      <c r="M618" s="116"/>
      <c r="N618" s="110"/>
      <c r="O618" s="110"/>
      <c r="P618" s="117">
        <f>SUM(P619:P666)</f>
        <v>0</v>
      </c>
      <c r="Q618" s="110"/>
      <c r="R618" s="117">
        <f>SUM(R619:R666)</f>
        <v>0</v>
      </c>
      <c r="S618" s="110"/>
      <c r="T618" s="118">
        <f>SUM(T619:T666)</f>
        <v>0</v>
      </c>
      <c r="U618" s="110"/>
      <c r="V618" s="110"/>
      <c r="W618" s="110"/>
      <c r="X618" s="110"/>
      <c r="Y618" s="110"/>
      <c r="Z618" s="110"/>
      <c r="AA618" s="110"/>
      <c r="AB618" s="110"/>
      <c r="AC618" s="110"/>
      <c r="AD618" s="110"/>
      <c r="AE618" s="110"/>
      <c r="AF618" s="110"/>
      <c r="AG618" s="110"/>
      <c r="AH618" s="110"/>
      <c r="AI618" s="110"/>
      <c r="AJ618" s="110"/>
      <c r="AK618" s="110"/>
      <c r="AL618" s="110"/>
      <c r="AM618" s="110"/>
      <c r="AN618" s="110"/>
      <c r="AO618" s="110"/>
      <c r="AP618" s="110"/>
      <c r="AQ618" s="110"/>
      <c r="AR618" s="112" t="s">
        <v>79</v>
      </c>
      <c r="AS618" s="110"/>
      <c r="AT618" s="119" t="s">
        <v>70</v>
      </c>
      <c r="AU618" s="119" t="s">
        <v>79</v>
      </c>
      <c r="AV618" s="110"/>
      <c r="AW618" s="110"/>
      <c r="AX618" s="110"/>
      <c r="AY618" s="112" t="s">
        <v>138</v>
      </c>
      <c r="AZ618" s="110"/>
      <c r="BA618" s="110"/>
      <c r="BB618" s="110"/>
      <c r="BC618" s="110"/>
      <c r="BD618" s="110"/>
      <c r="BE618" s="110"/>
      <c r="BF618" s="110"/>
      <c r="BG618" s="110"/>
      <c r="BH618" s="110"/>
      <c r="BI618" s="110"/>
      <c r="BJ618" s="110"/>
      <c r="BK618" s="120">
        <f>SUM(BK619:BK666)</f>
        <v>0</v>
      </c>
      <c r="BL618" s="110"/>
      <c r="BM618" s="110"/>
    </row>
    <row r="619" spans="1:65" s="19" customFormat="1" ht="16.5" customHeight="1">
      <c r="B619" s="123"/>
      <c r="C619" s="124" t="s">
        <v>1121</v>
      </c>
      <c r="D619" s="124" t="s">
        <v>140</v>
      </c>
      <c r="E619" s="125" t="s">
        <v>1122</v>
      </c>
      <c r="F619" s="126" t="s">
        <v>1123</v>
      </c>
      <c r="G619" s="127" t="s">
        <v>176</v>
      </c>
      <c r="H619" s="128">
        <v>4.0000000000000001E-3</v>
      </c>
      <c r="I619" s="129"/>
      <c r="J619" s="130">
        <f>ROUND(I619*H619,2)</f>
        <v>0</v>
      </c>
      <c r="K619" s="126" t="s">
        <v>144</v>
      </c>
      <c r="L619" s="20"/>
      <c r="M619" s="131"/>
      <c r="N619" s="132" t="s">
        <v>42</v>
      </c>
      <c r="P619" s="133">
        <f>O619*H619</f>
        <v>0</v>
      </c>
      <c r="Q619" s="133">
        <v>0</v>
      </c>
      <c r="R619" s="133">
        <f>Q619*H619</f>
        <v>0</v>
      </c>
      <c r="S619" s="133">
        <v>0</v>
      </c>
      <c r="T619" s="134">
        <f>S619*H619</f>
        <v>0</v>
      </c>
      <c r="AR619" s="135" t="s">
        <v>145</v>
      </c>
      <c r="AT619" s="135" t="s">
        <v>140</v>
      </c>
      <c r="AU619" s="135" t="s">
        <v>81</v>
      </c>
      <c r="AY619" s="7" t="s">
        <v>138</v>
      </c>
      <c r="BE619" s="136">
        <f>IF(N619="základní",J619,0)</f>
        <v>0</v>
      </c>
      <c r="BF619" s="136">
        <f>IF(N619="snížená",J619,0)</f>
        <v>0</v>
      </c>
      <c r="BG619" s="136">
        <f>IF(N619="zákl. přenesená",J619,0)</f>
        <v>0</v>
      </c>
      <c r="BH619" s="136">
        <f>IF(N619="sníž. přenesená",J619,0)</f>
        <v>0</v>
      </c>
      <c r="BI619" s="136">
        <f>IF(N619="nulová",J619,0)</f>
        <v>0</v>
      </c>
      <c r="BJ619" s="7" t="s">
        <v>79</v>
      </c>
      <c r="BK619" s="136">
        <f>ROUND(I619*H619,2)</f>
        <v>0</v>
      </c>
      <c r="BL619" s="7" t="s">
        <v>145</v>
      </c>
      <c r="BM619" s="135" t="s">
        <v>1124</v>
      </c>
    </row>
    <row r="620" spans="1:65" s="19" customFormat="1">
      <c r="B620" s="20"/>
      <c r="D620" s="137" t="s">
        <v>146</v>
      </c>
      <c r="F620" s="138" t="s">
        <v>1125</v>
      </c>
      <c r="I620" s="139"/>
      <c r="L620" s="20"/>
      <c r="M620" s="140"/>
      <c r="T620" s="41"/>
      <c r="AT620" s="7" t="s">
        <v>146</v>
      </c>
      <c r="AU620" s="7" t="s">
        <v>81</v>
      </c>
    </row>
    <row r="621" spans="1:65" s="143" customFormat="1">
      <c r="A621" s="19"/>
      <c r="B621" s="20"/>
      <c r="C621" s="19"/>
      <c r="D621" s="141" t="s">
        <v>148</v>
      </c>
      <c r="E621" s="19"/>
      <c r="F621" s="142" t="s">
        <v>1126</v>
      </c>
      <c r="G621" s="19"/>
      <c r="H621" s="19"/>
      <c r="I621" s="139"/>
      <c r="J621" s="19"/>
      <c r="K621" s="19"/>
      <c r="L621" s="20"/>
      <c r="M621" s="140"/>
      <c r="N621" s="19"/>
      <c r="O621" s="19"/>
      <c r="P621" s="19"/>
      <c r="Q621" s="19"/>
      <c r="R621" s="19"/>
      <c r="S621" s="19"/>
      <c r="T621" s="41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7" t="s">
        <v>148</v>
      </c>
      <c r="AU621" s="7" t="s">
        <v>81</v>
      </c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</row>
    <row r="622" spans="1:65" s="150" customFormat="1">
      <c r="A622" s="143"/>
      <c r="B622" s="144"/>
      <c r="C622" s="143"/>
      <c r="D622" s="137" t="s">
        <v>150</v>
      </c>
      <c r="E622" s="145"/>
      <c r="F622" s="146" t="s">
        <v>984</v>
      </c>
      <c r="G622" s="143"/>
      <c r="H622" s="145"/>
      <c r="I622" s="147"/>
      <c r="J622" s="143"/>
      <c r="K622" s="143"/>
      <c r="L622" s="144"/>
      <c r="M622" s="148"/>
      <c r="N622" s="143"/>
      <c r="O622" s="143"/>
      <c r="P622" s="143"/>
      <c r="Q622" s="143"/>
      <c r="R622" s="143"/>
      <c r="S622" s="143"/>
      <c r="T622" s="149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5" t="s">
        <v>150</v>
      </c>
      <c r="AU622" s="145" t="s">
        <v>81</v>
      </c>
      <c r="AV622" s="143" t="s">
        <v>79</v>
      </c>
      <c r="AW622" s="143" t="s">
        <v>33</v>
      </c>
      <c r="AX622" s="143" t="s">
        <v>71</v>
      </c>
      <c r="AY622" s="145" t="s">
        <v>138</v>
      </c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</row>
    <row r="623" spans="1:65" s="158" customFormat="1">
      <c r="A623" s="150"/>
      <c r="B623" s="151"/>
      <c r="C623" s="150"/>
      <c r="D623" s="137" t="s">
        <v>150</v>
      </c>
      <c r="E623" s="152"/>
      <c r="F623" s="153" t="s">
        <v>1127</v>
      </c>
      <c r="G623" s="150"/>
      <c r="H623" s="154">
        <v>4.0000000000000001E-3</v>
      </c>
      <c r="I623" s="155"/>
      <c r="J623" s="150"/>
      <c r="K623" s="150"/>
      <c r="L623" s="151"/>
      <c r="M623" s="156"/>
      <c r="N623" s="150"/>
      <c r="O623" s="150"/>
      <c r="P623" s="150"/>
      <c r="Q623" s="150"/>
      <c r="R623" s="150"/>
      <c r="S623" s="150"/>
      <c r="T623" s="157"/>
      <c r="U623" s="150"/>
      <c r="V623" s="150"/>
      <c r="W623" s="150"/>
      <c r="X623" s="150"/>
      <c r="Y623" s="150"/>
      <c r="Z623" s="150"/>
      <c r="AA623" s="150"/>
      <c r="AB623" s="150"/>
      <c r="AC623" s="150"/>
      <c r="AD623" s="150"/>
      <c r="AE623" s="150"/>
      <c r="AF623" s="150"/>
      <c r="AG623" s="150"/>
      <c r="AH623" s="150"/>
      <c r="AI623" s="150"/>
      <c r="AJ623" s="150"/>
      <c r="AK623" s="150"/>
      <c r="AL623" s="150"/>
      <c r="AM623" s="150"/>
      <c r="AN623" s="150"/>
      <c r="AO623" s="150"/>
      <c r="AP623" s="150"/>
      <c r="AQ623" s="150"/>
      <c r="AR623" s="150"/>
      <c r="AS623" s="150"/>
      <c r="AT623" s="152" t="s">
        <v>150</v>
      </c>
      <c r="AU623" s="152" t="s">
        <v>81</v>
      </c>
      <c r="AV623" s="150" t="s">
        <v>81</v>
      </c>
      <c r="AW623" s="150" t="s">
        <v>33</v>
      </c>
      <c r="AX623" s="150" t="s">
        <v>71</v>
      </c>
      <c r="AY623" s="152" t="s">
        <v>138</v>
      </c>
      <c r="AZ623" s="150"/>
      <c r="BA623" s="150"/>
      <c r="BB623" s="150"/>
      <c r="BC623" s="150"/>
      <c r="BD623" s="150"/>
      <c r="BE623" s="150"/>
      <c r="BF623" s="150"/>
      <c r="BG623" s="150"/>
      <c r="BH623" s="150"/>
      <c r="BI623" s="150"/>
      <c r="BJ623" s="150"/>
      <c r="BK623" s="150"/>
      <c r="BL623" s="150"/>
      <c r="BM623" s="150"/>
    </row>
    <row r="624" spans="1:65" s="19" customFormat="1">
      <c r="A624" s="158"/>
      <c r="B624" s="159"/>
      <c r="C624" s="158"/>
      <c r="D624" s="137" t="s">
        <v>150</v>
      </c>
      <c r="E624" s="160"/>
      <c r="F624" s="161" t="s">
        <v>154</v>
      </c>
      <c r="G624" s="158"/>
      <c r="H624" s="162">
        <v>4.0000000000000001E-3</v>
      </c>
      <c r="I624" s="163"/>
      <c r="J624" s="158"/>
      <c r="K624" s="158"/>
      <c r="L624" s="159"/>
      <c r="M624" s="164"/>
      <c r="N624" s="158"/>
      <c r="O624" s="158"/>
      <c r="P624" s="158"/>
      <c r="Q624" s="158"/>
      <c r="R624" s="158"/>
      <c r="S624" s="158"/>
      <c r="T624" s="165"/>
      <c r="U624" s="158"/>
      <c r="V624" s="158"/>
      <c r="W624" s="158"/>
      <c r="X624" s="158"/>
      <c r="Y624" s="158"/>
      <c r="Z624" s="158"/>
      <c r="AA624" s="158"/>
      <c r="AB624" s="158"/>
      <c r="AC624" s="158"/>
      <c r="AD624" s="158"/>
      <c r="AE624" s="158"/>
      <c r="AF624" s="158"/>
      <c r="AG624" s="158"/>
      <c r="AH624" s="158"/>
      <c r="AI624" s="158"/>
      <c r="AJ624" s="158"/>
      <c r="AK624" s="158"/>
      <c r="AL624" s="158"/>
      <c r="AM624" s="158"/>
      <c r="AN624" s="158"/>
      <c r="AO624" s="158"/>
      <c r="AP624" s="158"/>
      <c r="AQ624" s="158"/>
      <c r="AR624" s="158"/>
      <c r="AS624" s="158"/>
      <c r="AT624" s="160" t="s">
        <v>150</v>
      </c>
      <c r="AU624" s="160" t="s">
        <v>81</v>
      </c>
      <c r="AV624" s="158" t="s">
        <v>145</v>
      </c>
      <c r="AW624" s="158" t="s">
        <v>33</v>
      </c>
      <c r="AX624" s="158" t="s">
        <v>79</v>
      </c>
      <c r="AY624" s="160" t="s">
        <v>138</v>
      </c>
      <c r="AZ624" s="158"/>
      <c r="BA624" s="158"/>
      <c r="BB624" s="158"/>
      <c r="BC624" s="158"/>
      <c r="BD624" s="158"/>
      <c r="BE624" s="158"/>
      <c r="BF624" s="158"/>
      <c r="BG624" s="158"/>
      <c r="BH624" s="158"/>
      <c r="BI624" s="158"/>
      <c r="BJ624" s="158"/>
      <c r="BK624" s="158"/>
      <c r="BL624" s="158"/>
      <c r="BM624" s="158"/>
    </row>
    <row r="625" spans="1:65" s="19" customFormat="1" ht="16.5" customHeight="1">
      <c r="B625" s="123"/>
      <c r="C625" s="124" t="s">
        <v>576</v>
      </c>
      <c r="D625" s="124" t="s">
        <v>140</v>
      </c>
      <c r="E625" s="125" t="s">
        <v>1128</v>
      </c>
      <c r="F625" s="126" t="s">
        <v>1129</v>
      </c>
      <c r="G625" s="127" t="s">
        <v>176</v>
      </c>
      <c r="H625" s="128">
        <v>4.0000000000000001E-3</v>
      </c>
      <c r="I625" s="129"/>
      <c r="J625" s="130">
        <f>ROUND(I625*H625,2)</f>
        <v>0</v>
      </c>
      <c r="K625" s="126" t="s">
        <v>144</v>
      </c>
      <c r="L625" s="20"/>
      <c r="M625" s="131"/>
      <c r="N625" s="132" t="s">
        <v>42</v>
      </c>
      <c r="P625" s="133">
        <f>O625*H625</f>
        <v>0</v>
      </c>
      <c r="Q625" s="133">
        <v>0</v>
      </c>
      <c r="R625" s="133">
        <f>Q625*H625</f>
        <v>0</v>
      </c>
      <c r="S625" s="133">
        <v>0</v>
      </c>
      <c r="T625" s="134">
        <f>S625*H625</f>
        <v>0</v>
      </c>
      <c r="AR625" s="135" t="s">
        <v>145</v>
      </c>
      <c r="AT625" s="135" t="s">
        <v>140</v>
      </c>
      <c r="AU625" s="135" t="s">
        <v>81</v>
      </c>
      <c r="AY625" s="7" t="s">
        <v>138</v>
      </c>
      <c r="BE625" s="136">
        <f>IF(N625="základní",J625,0)</f>
        <v>0</v>
      </c>
      <c r="BF625" s="136">
        <f>IF(N625="snížená",J625,0)</f>
        <v>0</v>
      </c>
      <c r="BG625" s="136">
        <f>IF(N625="zákl. přenesená",J625,0)</f>
        <v>0</v>
      </c>
      <c r="BH625" s="136">
        <f>IF(N625="sníž. přenesená",J625,0)</f>
        <v>0</v>
      </c>
      <c r="BI625" s="136">
        <f>IF(N625="nulová",J625,0)</f>
        <v>0</v>
      </c>
      <c r="BJ625" s="7" t="s">
        <v>79</v>
      </c>
      <c r="BK625" s="136">
        <f>ROUND(I625*H625,2)</f>
        <v>0</v>
      </c>
      <c r="BL625" s="7" t="s">
        <v>145</v>
      </c>
      <c r="BM625" s="135" t="s">
        <v>1130</v>
      </c>
    </row>
    <row r="626" spans="1:65" s="19" customFormat="1">
      <c r="B626" s="20"/>
      <c r="D626" s="137" t="s">
        <v>146</v>
      </c>
      <c r="F626" s="138" t="s">
        <v>1131</v>
      </c>
      <c r="I626" s="139"/>
      <c r="L626" s="20"/>
      <c r="M626" s="140"/>
      <c r="T626" s="41"/>
      <c r="AT626" s="7" t="s">
        <v>146</v>
      </c>
      <c r="AU626" s="7" t="s">
        <v>81</v>
      </c>
    </row>
    <row r="627" spans="1:65" s="19" customFormat="1">
      <c r="B627" s="20"/>
      <c r="D627" s="141" t="s">
        <v>148</v>
      </c>
      <c r="F627" s="142" t="s">
        <v>1132</v>
      </c>
      <c r="I627" s="139"/>
      <c r="L627" s="20"/>
      <c r="M627" s="140"/>
      <c r="T627" s="41"/>
      <c r="AT627" s="7" t="s">
        <v>148</v>
      </c>
      <c r="AU627" s="7" t="s">
        <v>81</v>
      </c>
    </row>
    <row r="628" spans="1:65" s="19" customFormat="1" ht="16.5" customHeight="1">
      <c r="B628" s="123"/>
      <c r="C628" s="124" t="s">
        <v>1133</v>
      </c>
      <c r="D628" s="124" t="s">
        <v>140</v>
      </c>
      <c r="E628" s="125" t="s">
        <v>1134</v>
      </c>
      <c r="F628" s="126" t="s">
        <v>1135</v>
      </c>
      <c r="G628" s="127" t="s">
        <v>176</v>
      </c>
      <c r="H628" s="128">
        <v>4.3999999999999997E-2</v>
      </c>
      <c r="I628" s="129"/>
      <c r="J628" s="130">
        <f>ROUND(I628*H628,2)</f>
        <v>0</v>
      </c>
      <c r="K628" s="126" t="s">
        <v>144</v>
      </c>
      <c r="L628" s="20"/>
      <c r="M628" s="131"/>
      <c r="N628" s="132" t="s">
        <v>42</v>
      </c>
      <c r="P628" s="133">
        <f>O628*H628</f>
        <v>0</v>
      </c>
      <c r="Q628" s="133">
        <v>0</v>
      </c>
      <c r="R628" s="133">
        <f>Q628*H628</f>
        <v>0</v>
      </c>
      <c r="S628" s="133">
        <v>0</v>
      </c>
      <c r="T628" s="134">
        <f>S628*H628</f>
        <v>0</v>
      </c>
      <c r="AR628" s="135" t="s">
        <v>145</v>
      </c>
      <c r="AT628" s="135" t="s">
        <v>140</v>
      </c>
      <c r="AU628" s="135" t="s">
        <v>81</v>
      </c>
      <c r="AY628" s="7" t="s">
        <v>138</v>
      </c>
      <c r="BE628" s="136">
        <f>IF(N628="základní",J628,0)</f>
        <v>0</v>
      </c>
      <c r="BF628" s="136">
        <f>IF(N628="snížená",J628,0)</f>
        <v>0</v>
      </c>
      <c r="BG628" s="136">
        <f>IF(N628="zákl. přenesená",J628,0)</f>
        <v>0</v>
      </c>
      <c r="BH628" s="136">
        <f>IF(N628="sníž. přenesená",J628,0)</f>
        <v>0</v>
      </c>
      <c r="BI628" s="136">
        <f>IF(N628="nulová",J628,0)</f>
        <v>0</v>
      </c>
      <c r="BJ628" s="7" t="s">
        <v>79</v>
      </c>
      <c r="BK628" s="136">
        <f>ROUND(I628*H628,2)</f>
        <v>0</v>
      </c>
      <c r="BL628" s="7" t="s">
        <v>145</v>
      </c>
      <c r="BM628" s="135" t="s">
        <v>1136</v>
      </c>
    </row>
    <row r="629" spans="1:65" s="19" customFormat="1" ht="19.2">
      <c r="B629" s="20"/>
      <c r="D629" s="137" t="s">
        <v>146</v>
      </c>
      <c r="F629" s="138" t="s">
        <v>1137</v>
      </c>
      <c r="I629" s="139"/>
      <c r="L629" s="20"/>
      <c r="M629" s="140"/>
      <c r="T629" s="41"/>
      <c r="AT629" s="7" t="s">
        <v>146</v>
      </c>
      <c r="AU629" s="7" t="s">
        <v>81</v>
      </c>
    </row>
    <row r="630" spans="1:65" s="150" customFormat="1">
      <c r="A630" s="19"/>
      <c r="B630" s="20"/>
      <c r="C630" s="19"/>
      <c r="D630" s="141" t="s">
        <v>148</v>
      </c>
      <c r="E630" s="19"/>
      <c r="F630" s="142" t="s">
        <v>1138</v>
      </c>
      <c r="G630" s="19"/>
      <c r="H630" s="19"/>
      <c r="I630" s="139"/>
      <c r="J630" s="19"/>
      <c r="K630" s="19"/>
      <c r="L630" s="20"/>
      <c r="M630" s="140"/>
      <c r="N630" s="19"/>
      <c r="O630" s="19"/>
      <c r="P630" s="19"/>
      <c r="Q630" s="19"/>
      <c r="R630" s="19"/>
      <c r="S630" s="19"/>
      <c r="T630" s="41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7" t="s">
        <v>148</v>
      </c>
      <c r="AU630" s="7" t="s">
        <v>81</v>
      </c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</row>
    <row r="631" spans="1:65" s="158" customFormat="1">
      <c r="A631" s="150"/>
      <c r="B631" s="151"/>
      <c r="C631" s="150"/>
      <c r="D631" s="137" t="s">
        <v>150</v>
      </c>
      <c r="E631" s="152"/>
      <c r="F631" s="153" t="s">
        <v>1139</v>
      </c>
      <c r="G631" s="150"/>
      <c r="H631" s="154">
        <v>4.3999999999999997E-2</v>
      </c>
      <c r="I631" s="155"/>
      <c r="J631" s="150"/>
      <c r="K631" s="150"/>
      <c r="L631" s="151"/>
      <c r="M631" s="156"/>
      <c r="N631" s="150"/>
      <c r="O631" s="150"/>
      <c r="P631" s="150"/>
      <c r="Q631" s="150"/>
      <c r="R631" s="150"/>
      <c r="S631" s="150"/>
      <c r="T631" s="157"/>
      <c r="U631" s="150"/>
      <c r="V631" s="150"/>
      <c r="W631" s="150"/>
      <c r="X631" s="150"/>
      <c r="Y631" s="150"/>
      <c r="Z631" s="150"/>
      <c r="AA631" s="150"/>
      <c r="AB631" s="150"/>
      <c r="AC631" s="150"/>
      <c r="AD631" s="150"/>
      <c r="AE631" s="150"/>
      <c r="AF631" s="150"/>
      <c r="AG631" s="150"/>
      <c r="AH631" s="150"/>
      <c r="AI631" s="150"/>
      <c r="AJ631" s="150"/>
      <c r="AK631" s="150"/>
      <c r="AL631" s="150"/>
      <c r="AM631" s="150"/>
      <c r="AN631" s="150"/>
      <c r="AO631" s="150"/>
      <c r="AP631" s="150"/>
      <c r="AQ631" s="150"/>
      <c r="AR631" s="150"/>
      <c r="AS631" s="150"/>
      <c r="AT631" s="152" t="s">
        <v>150</v>
      </c>
      <c r="AU631" s="152" t="s">
        <v>81</v>
      </c>
      <c r="AV631" s="150" t="s">
        <v>81</v>
      </c>
      <c r="AW631" s="150" t="s">
        <v>33</v>
      </c>
      <c r="AX631" s="150" t="s">
        <v>71</v>
      </c>
      <c r="AY631" s="152" t="s">
        <v>138</v>
      </c>
      <c r="AZ631" s="150"/>
      <c r="BA631" s="150"/>
      <c r="BB631" s="150"/>
      <c r="BC631" s="150"/>
      <c r="BD631" s="150"/>
      <c r="BE631" s="150"/>
      <c r="BF631" s="150"/>
      <c r="BG631" s="150"/>
      <c r="BH631" s="150"/>
      <c r="BI631" s="150"/>
      <c r="BJ631" s="150"/>
      <c r="BK631" s="150"/>
      <c r="BL631" s="150"/>
      <c r="BM631" s="150"/>
    </row>
    <row r="632" spans="1:65" s="19" customFormat="1">
      <c r="A632" s="158"/>
      <c r="B632" s="159"/>
      <c r="C632" s="158"/>
      <c r="D632" s="137" t="s">
        <v>150</v>
      </c>
      <c r="E632" s="160"/>
      <c r="F632" s="161" t="s">
        <v>154</v>
      </c>
      <c r="G632" s="158"/>
      <c r="H632" s="162">
        <v>4.3999999999999997E-2</v>
      </c>
      <c r="I632" s="163"/>
      <c r="J632" s="158"/>
      <c r="K632" s="158"/>
      <c r="L632" s="159"/>
      <c r="M632" s="164"/>
      <c r="N632" s="158"/>
      <c r="O632" s="158"/>
      <c r="P632" s="158"/>
      <c r="Q632" s="158"/>
      <c r="R632" s="158"/>
      <c r="S632" s="158"/>
      <c r="T632" s="165"/>
      <c r="U632" s="158"/>
      <c r="V632" s="158"/>
      <c r="W632" s="158"/>
      <c r="X632" s="158"/>
      <c r="Y632" s="158"/>
      <c r="Z632" s="158"/>
      <c r="AA632" s="158"/>
      <c r="AB632" s="158"/>
      <c r="AC632" s="158"/>
      <c r="AD632" s="158"/>
      <c r="AE632" s="158"/>
      <c r="AF632" s="158"/>
      <c r="AG632" s="158"/>
      <c r="AH632" s="158"/>
      <c r="AI632" s="158"/>
      <c r="AJ632" s="158"/>
      <c r="AK632" s="158"/>
      <c r="AL632" s="158"/>
      <c r="AM632" s="158"/>
      <c r="AN632" s="158"/>
      <c r="AO632" s="158"/>
      <c r="AP632" s="158"/>
      <c r="AQ632" s="158"/>
      <c r="AR632" s="158"/>
      <c r="AS632" s="158"/>
      <c r="AT632" s="160" t="s">
        <v>150</v>
      </c>
      <c r="AU632" s="160" t="s">
        <v>81</v>
      </c>
      <c r="AV632" s="158" t="s">
        <v>145</v>
      </c>
      <c r="AW632" s="158" t="s">
        <v>33</v>
      </c>
      <c r="AX632" s="158" t="s">
        <v>79</v>
      </c>
      <c r="AY632" s="160" t="s">
        <v>138</v>
      </c>
      <c r="AZ632" s="158"/>
      <c r="BA632" s="158"/>
      <c r="BB632" s="158"/>
      <c r="BC632" s="158"/>
      <c r="BD632" s="158"/>
      <c r="BE632" s="158"/>
      <c r="BF632" s="158"/>
      <c r="BG632" s="158"/>
      <c r="BH632" s="158"/>
      <c r="BI632" s="158"/>
      <c r="BJ632" s="158"/>
      <c r="BK632" s="158"/>
      <c r="BL632" s="158"/>
      <c r="BM632" s="158"/>
    </row>
    <row r="633" spans="1:65" s="19" customFormat="1" ht="21.75" customHeight="1">
      <c r="B633" s="123"/>
      <c r="C633" s="124" t="s">
        <v>580</v>
      </c>
      <c r="D633" s="124" t="s">
        <v>140</v>
      </c>
      <c r="E633" s="125" t="s">
        <v>1140</v>
      </c>
      <c r="F633" s="126" t="s">
        <v>1141</v>
      </c>
      <c r="G633" s="127" t="s">
        <v>176</v>
      </c>
      <c r="H633" s="128">
        <v>4.0000000000000001E-3</v>
      </c>
      <c r="I633" s="129"/>
      <c r="J633" s="130">
        <f>ROUND(I633*H633,2)</f>
        <v>0</v>
      </c>
      <c r="K633" s="126" t="s">
        <v>144</v>
      </c>
      <c r="L633" s="20"/>
      <c r="M633" s="131"/>
      <c r="N633" s="132" t="s">
        <v>42</v>
      </c>
      <c r="P633" s="133">
        <f>O633*H633</f>
        <v>0</v>
      </c>
      <c r="Q633" s="133">
        <v>0</v>
      </c>
      <c r="R633" s="133">
        <f>Q633*H633</f>
        <v>0</v>
      </c>
      <c r="S633" s="133">
        <v>0</v>
      </c>
      <c r="T633" s="134">
        <f>S633*H633</f>
        <v>0</v>
      </c>
      <c r="AR633" s="135" t="s">
        <v>145</v>
      </c>
      <c r="AT633" s="135" t="s">
        <v>140</v>
      </c>
      <c r="AU633" s="135" t="s">
        <v>81</v>
      </c>
      <c r="AY633" s="7" t="s">
        <v>138</v>
      </c>
      <c r="BE633" s="136">
        <f>IF(N633="základní",J633,0)</f>
        <v>0</v>
      </c>
      <c r="BF633" s="136">
        <f>IF(N633="snížená",J633,0)</f>
        <v>0</v>
      </c>
      <c r="BG633" s="136">
        <f>IF(N633="zákl. přenesená",J633,0)</f>
        <v>0</v>
      </c>
      <c r="BH633" s="136">
        <f>IF(N633="sníž. přenesená",J633,0)</f>
        <v>0</v>
      </c>
      <c r="BI633" s="136">
        <f>IF(N633="nulová",J633,0)</f>
        <v>0</v>
      </c>
      <c r="BJ633" s="7" t="s">
        <v>79</v>
      </c>
      <c r="BK633" s="136">
        <f>ROUND(I633*H633,2)</f>
        <v>0</v>
      </c>
      <c r="BL633" s="7" t="s">
        <v>145</v>
      </c>
      <c r="BM633" s="135" t="s">
        <v>1142</v>
      </c>
    </row>
    <row r="634" spans="1:65" s="19" customFormat="1" ht="19.2">
      <c r="B634" s="20"/>
      <c r="D634" s="137" t="s">
        <v>146</v>
      </c>
      <c r="F634" s="138" t="s">
        <v>1143</v>
      </c>
      <c r="I634" s="139"/>
      <c r="L634" s="20"/>
      <c r="M634" s="140"/>
      <c r="T634" s="41"/>
      <c r="AT634" s="7" t="s">
        <v>146</v>
      </c>
      <c r="AU634" s="7" t="s">
        <v>81</v>
      </c>
    </row>
    <row r="635" spans="1:65" s="19" customFormat="1">
      <c r="B635" s="20"/>
      <c r="D635" s="141" t="s">
        <v>148</v>
      </c>
      <c r="F635" s="142" t="s">
        <v>1144</v>
      </c>
      <c r="I635" s="139"/>
      <c r="L635" s="20"/>
      <c r="M635" s="140"/>
      <c r="T635" s="41"/>
      <c r="AT635" s="7" t="s">
        <v>148</v>
      </c>
      <c r="AU635" s="7" t="s">
        <v>81</v>
      </c>
    </row>
    <row r="636" spans="1:65" s="19" customFormat="1" ht="16.5" customHeight="1">
      <c r="B636" s="123"/>
      <c r="C636" s="124" t="s">
        <v>1145</v>
      </c>
      <c r="D636" s="124" t="s">
        <v>140</v>
      </c>
      <c r="E636" s="125" t="s">
        <v>414</v>
      </c>
      <c r="F636" s="126" t="s">
        <v>415</v>
      </c>
      <c r="G636" s="127" t="s">
        <v>176</v>
      </c>
      <c r="H636" s="128">
        <v>1.74</v>
      </c>
      <c r="I636" s="129"/>
      <c r="J636" s="130">
        <f>ROUND(I636*H636,2)</f>
        <v>0</v>
      </c>
      <c r="K636" s="126" t="s">
        <v>144</v>
      </c>
      <c r="L636" s="20"/>
      <c r="M636" s="131"/>
      <c r="N636" s="132" t="s">
        <v>42</v>
      </c>
      <c r="P636" s="133">
        <f>O636*H636</f>
        <v>0</v>
      </c>
      <c r="Q636" s="133">
        <v>0</v>
      </c>
      <c r="R636" s="133">
        <f>Q636*H636</f>
        <v>0</v>
      </c>
      <c r="S636" s="133">
        <v>0</v>
      </c>
      <c r="T636" s="134">
        <f>S636*H636</f>
        <v>0</v>
      </c>
      <c r="AR636" s="135" t="s">
        <v>145</v>
      </c>
      <c r="AT636" s="135" t="s">
        <v>140</v>
      </c>
      <c r="AU636" s="135" t="s">
        <v>81</v>
      </c>
      <c r="AY636" s="7" t="s">
        <v>138</v>
      </c>
      <c r="BE636" s="136">
        <f>IF(N636="základní",J636,0)</f>
        <v>0</v>
      </c>
      <c r="BF636" s="136">
        <f>IF(N636="snížená",J636,0)</f>
        <v>0</v>
      </c>
      <c r="BG636" s="136">
        <f>IF(N636="zákl. přenesená",J636,0)</f>
        <v>0</v>
      </c>
      <c r="BH636" s="136">
        <f>IF(N636="sníž. přenesená",J636,0)</f>
        <v>0</v>
      </c>
      <c r="BI636" s="136">
        <f>IF(N636="nulová",J636,0)</f>
        <v>0</v>
      </c>
      <c r="BJ636" s="7" t="s">
        <v>79</v>
      </c>
      <c r="BK636" s="136">
        <f>ROUND(I636*H636,2)</f>
        <v>0</v>
      </c>
      <c r="BL636" s="7" t="s">
        <v>145</v>
      </c>
      <c r="BM636" s="135" t="s">
        <v>1146</v>
      </c>
    </row>
    <row r="637" spans="1:65" s="19" customFormat="1">
      <c r="B637" s="20"/>
      <c r="D637" s="137" t="s">
        <v>146</v>
      </c>
      <c r="F637" s="138" t="s">
        <v>416</v>
      </c>
      <c r="I637" s="139"/>
      <c r="L637" s="20"/>
      <c r="M637" s="140"/>
      <c r="T637" s="41"/>
      <c r="AT637" s="7" t="s">
        <v>146</v>
      </c>
      <c r="AU637" s="7" t="s">
        <v>81</v>
      </c>
    </row>
    <row r="638" spans="1:65" s="143" customFormat="1">
      <c r="A638" s="19"/>
      <c r="B638" s="20"/>
      <c r="C638" s="19"/>
      <c r="D638" s="141" t="s">
        <v>148</v>
      </c>
      <c r="E638" s="19"/>
      <c r="F638" s="142" t="s">
        <v>417</v>
      </c>
      <c r="G638" s="19"/>
      <c r="H638" s="19"/>
      <c r="I638" s="139"/>
      <c r="J638" s="19"/>
      <c r="K638" s="19"/>
      <c r="L638" s="20"/>
      <c r="M638" s="140"/>
      <c r="N638" s="19"/>
      <c r="O638" s="19"/>
      <c r="P638" s="19"/>
      <c r="Q638" s="19"/>
      <c r="R638" s="19"/>
      <c r="S638" s="19"/>
      <c r="T638" s="41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7" t="s">
        <v>148</v>
      </c>
      <c r="AU638" s="7" t="s">
        <v>81</v>
      </c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</row>
    <row r="639" spans="1:65" s="150" customFormat="1">
      <c r="A639" s="143"/>
      <c r="B639" s="144"/>
      <c r="C639" s="143"/>
      <c r="D639" s="137" t="s">
        <v>150</v>
      </c>
      <c r="E639" s="145"/>
      <c r="F639" s="146" t="s">
        <v>1147</v>
      </c>
      <c r="G639" s="143"/>
      <c r="H639" s="145"/>
      <c r="I639" s="147"/>
      <c r="J639" s="143"/>
      <c r="K639" s="143"/>
      <c r="L639" s="144"/>
      <c r="M639" s="148"/>
      <c r="N639" s="143"/>
      <c r="O639" s="143"/>
      <c r="P639" s="143"/>
      <c r="Q639" s="143"/>
      <c r="R639" s="143"/>
      <c r="S639" s="143"/>
      <c r="T639" s="149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5" t="s">
        <v>150</v>
      </c>
      <c r="AU639" s="145" t="s">
        <v>81</v>
      </c>
      <c r="AV639" s="143" t="s">
        <v>79</v>
      </c>
      <c r="AW639" s="143" t="s">
        <v>33</v>
      </c>
      <c r="AX639" s="143" t="s">
        <v>71</v>
      </c>
      <c r="AY639" s="145" t="s">
        <v>138</v>
      </c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</row>
    <row r="640" spans="1:65" s="158" customFormat="1">
      <c r="A640" s="150"/>
      <c r="B640" s="151"/>
      <c r="C640" s="150"/>
      <c r="D640" s="137" t="s">
        <v>150</v>
      </c>
      <c r="E640" s="152"/>
      <c r="F640" s="153" t="s">
        <v>1148</v>
      </c>
      <c r="G640" s="150"/>
      <c r="H640" s="154">
        <v>1.74</v>
      </c>
      <c r="I640" s="155"/>
      <c r="J640" s="150"/>
      <c r="K640" s="150"/>
      <c r="L640" s="151"/>
      <c r="M640" s="156"/>
      <c r="N640" s="150"/>
      <c r="O640" s="150"/>
      <c r="P640" s="150"/>
      <c r="Q640" s="150"/>
      <c r="R640" s="150"/>
      <c r="S640" s="150"/>
      <c r="T640" s="157"/>
      <c r="U640" s="150"/>
      <c r="V640" s="150"/>
      <c r="W640" s="150"/>
      <c r="X640" s="150"/>
      <c r="Y640" s="150"/>
      <c r="Z640" s="150"/>
      <c r="AA640" s="150"/>
      <c r="AB640" s="150"/>
      <c r="AC640" s="150"/>
      <c r="AD640" s="150"/>
      <c r="AE640" s="150"/>
      <c r="AF640" s="150"/>
      <c r="AG640" s="150"/>
      <c r="AH640" s="150"/>
      <c r="AI640" s="150"/>
      <c r="AJ640" s="150"/>
      <c r="AK640" s="150"/>
      <c r="AL640" s="150"/>
      <c r="AM640" s="150"/>
      <c r="AN640" s="150"/>
      <c r="AO640" s="150"/>
      <c r="AP640" s="150"/>
      <c r="AQ640" s="150"/>
      <c r="AR640" s="150"/>
      <c r="AS640" s="150"/>
      <c r="AT640" s="152" t="s">
        <v>150</v>
      </c>
      <c r="AU640" s="152" t="s">
        <v>81</v>
      </c>
      <c r="AV640" s="150" t="s">
        <v>81</v>
      </c>
      <c r="AW640" s="150" t="s">
        <v>33</v>
      </c>
      <c r="AX640" s="150" t="s">
        <v>71</v>
      </c>
      <c r="AY640" s="152" t="s">
        <v>138</v>
      </c>
      <c r="AZ640" s="150"/>
      <c r="BA640" s="150"/>
      <c r="BB640" s="150"/>
      <c r="BC640" s="150"/>
      <c r="BD640" s="150"/>
      <c r="BE640" s="150"/>
      <c r="BF640" s="150"/>
      <c r="BG640" s="150"/>
      <c r="BH640" s="150"/>
      <c r="BI640" s="150"/>
      <c r="BJ640" s="150"/>
      <c r="BK640" s="150"/>
      <c r="BL640" s="150"/>
      <c r="BM640" s="150"/>
    </row>
    <row r="641" spans="1:65" s="19" customFormat="1">
      <c r="A641" s="158"/>
      <c r="B641" s="159"/>
      <c r="C641" s="158"/>
      <c r="D641" s="137" t="s">
        <v>150</v>
      </c>
      <c r="E641" s="160"/>
      <c r="F641" s="161" t="s">
        <v>154</v>
      </c>
      <c r="G641" s="158"/>
      <c r="H641" s="162">
        <v>1.74</v>
      </c>
      <c r="I641" s="163"/>
      <c r="J641" s="158"/>
      <c r="K641" s="158"/>
      <c r="L641" s="159"/>
      <c r="M641" s="164"/>
      <c r="N641" s="158"/>
      <c r="O641" s="158"/>
      <c r="P641" s="158"/>
      <c r="Q641" s="158"/>
      <c r="R641" s="158"/>
      <c r="S641" s="158"/>
      <c r="T641" s="165"/>
      <c r="U641" s="158"/>
      <c r="V641" s="158"/>
      <c r="W641" s="158"/>
      <c r="X641" s="158"/>
      <c r="Y641" s="158"/>
      <c r="Z641" s="158"/>
      <c r="AA641" s="158"/>
      <c r="AB641" s="158"/>
      <c r="AC641" s="158"/>
      <c r="AD641" s="158"/>
      <c r="AE641" s="158"/>
      <c r="AF641" s="158"/>
      <c r="AG641" s="158"/>
      <c r="AH641" s="158"/>
      <c r="AI641" s="158"/>
      <c r="AJ641" s="158"/>
      <c r="AK641" s="158"/>
      <c r="AL641" s="158"/>
      <c r="AM641" s="158"/>
      <c r="AN641" s="158"/>
      <c r="AO641" s="158"/>
      <c r="AP641" s="158"/>
      <c r="AQ641" s="158"/>
      <c r="AR641" s="158"/>
      <c r="AS641" s="158"/>
      <c r="AT641" s="160" t="s">
        <v>150</v>
      </c>
      <c r="AU641" s="160" t="s">
        <v>81</v>
      </c>
      <c r="AV641" s="158" t="s">
        <v>145</v>
      </c>
      <c r="AW641" s="158" t="s">
        <v>33</v>
      </c>
      <c r="AX641" s="158" t="s">
        <v>79</v>
      </c>
      <c r="AY641" s="160" t="s">
        <v>138</v>
      </c>
      <c r="AZ641" s="158"/>
      <c r="BA641" s="158"/>
      <c r="BB641" s="158"/>
      <c r="BC641" s="158"/>
      <c r="BD641" s="158"/>
      <c r="BE641" s="158"/>
      <c r="BF641" s="158"/>
      <c r="BG641" s="158"/>
      <c r="BH641" s="158"/>
      <c r="BI641" s="158"/>
      <c r="BJ641" s="158"/>
      <c r="BK641" s="158"/>
      <c r="BL641" s="158"/>
      <c r="BM641" s="158"/>
    </row>
    <row r="642" spans="1:65" s="19" customFormat="1" ht="16.5" customHeight="1">
      <c r="B642" s="123"/>
      <c r="C642" s="124" t="s">
        <v>583</v>
      </c>
      <c r="D642" s="124" t="s">
        <v>140</v>
      </c>
      <c r="E642" s="125" t="s">
        <v>419</v>
      </c>
      <c r="F642" s="126" t="s">
        <v>420</v>
      </c>
      <c r="G642" s="127" t="s">
        <v>176</v>
      </c>
      <c r="H642" s="128">
        <v>19.14</v>
      </c>
      <c r="I642" s="129"/>
      <c r="J642" s="130">
        <f>ROUND(I642*H642,2)</f>
        <v>0</v>
      </c>
      <c r="K642" s="126" t="s">
        <v>144</v>
      </c>
      <c r="L642" s="20"/>
      <c r="M642" s="131"/>
      <c r="N642" s="132" t="s">
        <v>42</v>
      </c>
      <c r="P642" s="133">
        <f>O642*H642</f>
        <v>0</v>
      </c>
      <c r="Q642" s="133">
        <v>0</v>
      </c>
      <c r="R642" s="133">
        <f>Q642*H642</f>
        <v>0</v>
      </c>
      <c r="S642" s="133">
        <v>0</v>
      </c>
      <c r="T642" s="134">
        <f>S642*H642</f>
        <v>0</v>
      </c>
      <c r="AR642" s="135" t="s">
        <v>145</v>
      </c>
      <c r="AT642" s="135" t="s">
        <v>140</v>
      </c>
      <c r="AU642" s="135" t="s">
        <v>81</v>
      </c>
      <c r="AY642" s="7" t="s">
        <v>138</v>
      </c>
      <c r="BE642" s="136">
        <f>IF(N642="základní",J642,0)</f>
        <v>0</v>
      </c>
      <c r="BF642" s="136">
        <f>IF(N642="snížená",J642,0)</f>
        <v>0</v>
      </c>
      <c r="BG642" s="136">
        <f>IF(N642="zákl. přenesená",J642,0)</f>
        <v>0</v>
      </c>
      <c r="BH642" s="136">
        <f>IF(N642="sníž. přenesená",J642,0)</f>
        <v>0</v>
      </c>
      <c r="BI642" s="136">
        <f>IF(N642="nulová",J642,0)</f>
        <v>0</v>
      </c>
      <c r="BJ642" s="7" t="s">
        <v>79</v>
      </c>
      <c r="BK642" s="136">
        <f>ROUND(I642*H642,2)</f>
        <v>0</v>
      </c>
      <c r="BL642" s="7" t="s">
        <v>145</v>
      </c>
      <c r="BM642" s="135" t="s">
        <v>1149</v>
      </c>
    </row>
    <row r="643" spans="1:65" s="19" customFormat="1" ht="19.2">
      <c r="B643" s="20"/>
      <c r="D643" s="137" t="s">
        <v>146</v>
      </c>
      <c r="F643" s="138" t="s">
        <v>421</v>
      </c>
      <c r="I643" s="139"/>
      <c r="L643" s="20"/>
      <c r="M643" s="140"/>
      <c r="T643" s="41"/>
      <c r="AT643" s="7" t="s">
        <v>146</v>
      </c>
      <c r="AU643" s="7" t="s">
        <v>81</v>
      </c>
    </row>
    <row r="644" spans="1:65" s="150" customFormat="1">
      <c r="A644" s="19"/>
      <c r="B644" s="20"/>
      <c r="C644" s="19"/>
      <c r="D644" s="141" t="s">
        <v>148</v>
      </c>
      <c r="E644" s="19"/>
      <c r="F644" s="142" t="s">
        <v>422</v>
      </c>
      <c r="G644" s="19"/>
      <c r="H644" s="19"/>
      <c r="I644" s="139"/>
      <c r="J644" s="19"/>
      <c r="K644" s="19"/>
      <c r="L644" s="20"/>
      <c r="M644" s="140"/>
      <c r="N644" s="19"/>
      <c r="O644" s="19"/>
      <c r="P644" s="19"/>
      <c r="Q644" s="19"/>
      <c r="R644" s="19"/>
      <c r="S644" s="19"/>
      <c r="T644" s="41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7" t="s">
        <v>148</v>
      </c>
      <c r="AU644" s="7" t="s">
        <v>81</v>
      </c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</row>
    <row r="645" spans="1:65" s="158" customFormat="1">
      <c r="A645" s="150"/>
      <c r="B645" s="151"/>
      <c r="C645" s="150"/>
      <c r="D645" s="137" t="s">
        <v>150</v>
      </c>
      <c r="E645" s="152"/>
      <c r="F645" s="153" t="s">
        <v>1150</v>
      </c>
      <c r="G645" s="150"/>
      <c r="H645" s="154">
        <v>19.14</v>
      </c>
      <c r="I645" s="155"/>
      <c r="J645" s="150"/>
      <c r="K645" s="150"/>
      <c r="L645" s="151"/>
      <c r="M645" s="156"/>
      <c r="N645" s="150"/>
      <c r="O645" s="150"/>
      <c r="P645" s="150"/>
      <c r="Q645" s="150"/>
      <c r="R645" s="150"/>
      <c r="S645" s="150"/>
      <c r="T645" s="157"/>
      <c r="U645" s="150"/>
      <c r="V645" s="150"/>
      <c r="W645" s="150"/>
      <c r="X645" s="150"/>
      <c r="Y645" s="150"/>
      <c r="Z645" s="150"/>
      <c r="AA645" s="150"/>
      <c r="AB645" s="150"/>
      <c r="AC645" s="150"/>
      <c r="AD645" s="150"/>
      <c r="AE645" s="150"/>
      <c r="AF645" s="150"/>
      <c r="AG645" s="150"/>
      <c r="AH645" s="150"/>
      <c r="AI645" s="150"/>
      <c r="AJ645" s="150"/>
      <c r="AK645" s="150"/>
      <c r="AL645" s="150"/>
      <c r="AM645" s="150"/>
      <c r="AN645" s="150"/>
      <c r="AO645" s="150"/>
      <c r="AP645" s="150"/>
      <c r="AQ645" s="150"/>
      <c r="AR645" s="150"/>
      <c r="AS645" s="150"/>
      <c r="AT645" s="152" t="s">
        <v>150</v>
      </c>
      <c r="AU645" s="152" t="s">
        <v>81</v>
      </c>
      <c r="AV645" s="150" t="s">
        <v>81</v>
      </c>
      <c r="AW645" s="150" t="s">
        <v>33</v>
      </c>
      <c r="AX645" s="150" t="s">
        <v>71</v>
      </c>
      <c r="AY645" s="152" t="s">
        <v>138</v>
      </c>
      <c r="AZ645" s="150"/>
      <c r="BA645" s="150"/>
      <c r="BB645" s="150"/>
      <c r="BC645" s="150"/>
      <c r="BD645" s="150"/>
      <c r="BE645" s="150"/>
      <c r="BF645" s="150"/>
      <c r="BG645" s="150"/>
      <c r="BH645" s="150"/>
      <c r="BI645" s="150"/>
      <c r="BJ645" s="150"/>
      <c r="BK645" s="150"/>
      <c r="BL645" s="150"/>
      <c r="BM645" s="150"/>
    </row>
    <row r="646" spans="1:65" s="19" customFormat="1">
      <c r="A646" s="158"/>
      <c r="B646" s="159"/>
      <c r="C646" s="158"/>
      <c r="D646" s="137" t="s">
        <v>150</v>
      </c>
      <c r="E646" s="160"/>
      <c r="F646" s="161" t="s">
        <v>154</v>
      </c>
      <c r="G646" s="158"/>
      <c r="H646" s="162">
        <v>19.14</v>
      </c>
      <c r="I646" s="163"/>
      <c r="J646" s="158"/>
      <c r="K646" s="158"/>
      <c r="L646" s="159"/>
      <c r="M646" s="164"/>
      <c r="N646" s="158"/>
      <c r="O646" s="158"/>
      <c r="P646" s="158"/>
      <c r="Q646" s="158"/>
      <c r="R646" s="158"/>
      <c r="S646" s="158"/>
      <c r="T646" s="165"/>
      <c r="U646" s="158"/>
      <c r="V646" s="158"/>
      <c r="W646" s="158"/>
      <c r="X646" s="158"/>
      <c r="Y646" s="158"/>
      <c r="Z646" s="158"/>
      <c r="AA646" s="158"/>
      <c r="AB646" s="158"/>
      <c r="AC646" s="158"/>
      <c r="AD646" s="158"/>
      <c r="AE646" s="158"/>
      <c r="AF646" s="158"/>
      <c r="AG646" s="158"/>
      <c r="AH646" s="158"/>
      <c r="AI646" s="158"/>
      <c r="AJ646" s="158"/>
      <c r="AK646" s="158"/>
      <c r="AL646" s="158"/>
      <c r="AM646" s="158"/>
      <c r="AN646" s="158"/>
      <c r="AO646" s="158"/>
      <c r="AP646" s="158"/>
      <c r="AQ646" s="158"/>
      <c r="AR646" s="158"/>
      <c r="AS646" s="158"/>
      <c r="AT646" s="160" t="s">
        <v>150</v>
      </c>
      <c r="AU646" s="160" t="s">
        <v>81</v>
      </c>
      <c r="AV646" s="158" t="s">
        <v>145</v>
      </c>
      <c r="AW646" s="158" t="s">
        <v>33</v>
      </c>
      <c r="AX646" s="158" t="s">
        <v>79</v>
      </c>
      <c r="AY646" s="160" t="s">
        <v>138</v>
      </c>
      <c r="AZ646" s="158"/>
      <c r="BA646" s="158"/>
      <c r="BB646" s="158"/>
      <c r="BC646" s="158"/>
      <c r="BD646" s="158"/>
      <c r="BE646" s="158"/>
      <c r="BF646" s="158"/>
      <c r="BG646" s="158"/>
      <c r="BH646" s="158"/>
      <c r="BI646" s="158"/>
      <c r="BJ646" s="158"/>
      <c r="BK646" s="158"/>
      <c r="BL646" s="158"/>
      <c r="BM646" s="158"/>
    </row>
    <row r="647" spans="1:65" s="19" customFormat="1" ht="16.5" customHeight="1">
      <c r="B647" s="123"/>
      <c r="C647" s="124" t="s">
        <v>1151</v>
      </c>
      <c r="D647" s="124" t="s">
        <v>140</v>
      </c>
      <c r="E647" s="125" t="s">
        <v>424</v>
      </c>
      <c r="F647" s="126" t="s">
        <v>425</v>
      </c>
      <c r="G647" s="127" t="s">
        <v>176</v>
      </c>
      <c r="H647" s="128">
        <v>1.56</v>
      </c>
      <c r="I647" s="129"/>
      <c r="J647" s="130">
        <f>ROUND(I647*H647,2)</f>
        <v>0</v>
      </c>
      <c r="K647" s="126" t="s">
        <v>144</v>
      </c>
      <c r="L647" s="20"/>
      <c r="M647" s="131"/>
      <c r="N647" s="132" t="s">
        <v>42</v>
      </c>
      <c r="P647" s="133">
        <f>O647*H647</f>
        <v>0</v>
      </c>
      <c r="Q647" s="133">
        <v>0</v>
      </c>
      <c r="R647" s="133">
        <f>Q647*H647</f>
        <v>0</v>
      </c>
      <c r="S647" s="133">
        <v>0</v>
      </c>
      <c r="T647" s="134">
        <f>S647*H647</f>
        <v>0</v>
      </c>
      <c r="AR647" s="135" t="s">
        <v>145</v>
      </c>
      <c r="AT647" s="135" t="s">
        <v>140</v>
      </c>
      <c r="AU647" s="135" t="s">
        <v>81</v>
      </c>
      <c r="AY647" s="7" t="s">
        <v>138</v>
      </c>
      <c r="BE647" s="136">
        <f>IF(N647="základní",J647,0)</f>
        <v>0</v>
      </c>
      <c r="BF647" s="136">
        <f>IF(N647="snížená",J647,0)</f>
        <v>0</v>
      </c>
      <c r="BG647" s="136">
        <f>IF(N647="zákl. přenesená",J647,0)</f>
        <v>0</v>
      </c>
      <c r="BH647" s="136">
        <f>IF(N647="sníž. přenesená",J647,0)</f>
        <v>0</v>
      </c>
      <c r="BI647" s="136">
        <f>IF(N647="nulová",J647,0)</f>
        <v>0</v>
      </c>
      <c r="BJ647" s="7" t="s">
        <v>79</v>
      </c>
      <c r="BK647" s="136">
        <f>ROUND(I647*H647,2)</f>
        <v>0</v>
      </c>
      <c r="BL647" s="7" t="s">
        <v>145</v>
      </c>
      <c r="BM647" s="135" t="s">
        <v>1152</v>
      </c>
    </row>
    <row r="648" spans="1:65" s="19" customFormat="1">
      <c r="B648" s="20"/>
      <c r="D648" s="137" t="s">
        <v>146</v>
      </c>
      <c r="F648" s="138" t="s">
        <v>426</v>
      </c>
      <c r="I648" s="139"/>
      <c r="L648" s="20"/>
      <c r="M648" s="140"/>
      <c r="T648" s="41"/>
      <c r="AT648" s="7" t="s">
        <v>146</v>
      </c>
      <c r="AU648" s="7" t="s">
        <v>81</v>
      </c>
    </row>
    <row r="649" spans="1:65" s="143" customFormat="1">
      <c r="A649" s="19"/>
      <c r="B649" s="20"/>
      <c r="C649" s="19"/>
      <c r="D649" s="141" t="s">
        <v>148</v>
      </c>
      <c r="E649" s="19"/>
      <c r="F649" s="142" t="s">
        <v>427</v>
      </c>
      <c r="G649" s="19"/>
      <c r="H649" s="19"/>
      <c r="I649" s="139"/>
      <c r="J649" s="19"/>
      <c r="K649" s="19"/>
      <c r="L649" s="20"/>
      <c r="M649" s="140"/>
      <c r="N649" s="19"/>
      <c r="O649" s="19"/>
      <c r="P649" s="19"/>
      <c r="Q649" s="19"/>
      <c r="R649" s="19"/>
      <c r="S649" s="19"/>
      <c r="T649" s="41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7" t="s">
        <v>148</v>
      </c>
      <c r="AU649" s="7" t="s">
        <v>81</v>
      </c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</row>
    <row r="650" spans="1:65" s="150" customFormat="1">
      <c r="A650" s="143"/>
      <c r="B650" s="144"/>
      <c r="C650" s="143"/>
      <c r="D650" s="137" t="s">
        <v>150</v>
      </c>
      <c r="E650" s="145"/>
      <c r="F650" s="146" t="s">
        <v>369</v>
      </c>
      <c r="G650" s="143"/>
      <c r="H650" s="145"/>
      <c r="I650" s="147"/>
      <c r="J650" s="143"/>
      <c r="K650" s="143"/>
      <c r="L650" s="144"/>
      <c r="M650" s="148"/>
      <c r="N650" s="143"/>
      <c r="O650" s="143"/>
      <c r="P650" s="143"/>
      <c r="Q650" s="143"/>
      <c r="R650" s="143"/>
      <c r="S650" s="143"/>
      <c r="T650" s="149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5" t="s">
        <v>150</v>
      </c>
      <c r="AU650" s="145" t="s">
        <v>81</v>
      </c>
      <c r="AV650" s="143" t="s">
        <v>79</v>
      </c>
      <c r="AW650" s="143" t="s">
        <v>33</v>
      </c>
      <c r="AX650" s="143" t="s">
        <v>71</v>
      </c>
      <c r="AY650" s="145" t="s">
        <v>138</v>
      </c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</row>
    <row r="651" spans="1:65" s="158" customFormat="1">
      <c r="A651" s="150"/>
      <c r="B651" s="151"/>
      <c r="C651" s="150"/>
      <c r="D651" s="137" t="s">
        <v>150</v>
      </c>
      <c r="E651" s="152"/>
      <c r="F651" s="153" t="s">
        <v>1153</v>
      </c>
      <c r="G651" s="150"/>
      <c r="H651" s="154">
        <v>1.56</v>
      </c>
      <c r="I651" s="155"/>
      <c r="J651" s="150"/>
      <c r="K651" s="150"/>
      <c r="L651" s="151"/>
      <c r="M651" s="156"/>
      <c r="N651" s="150"/>
      <c r="O651" s="150"/>
      <c r="P651" s="150"/>
      <c r="Q651" s="150"/>
      <c r="R651" s="150"/>
      <c r="S651" s="150"/>
      <c r="T651" s="157"/>
      <c r="U651" s="150"/>
      <c r="V651" s="150"/>
      <c r="W651" s="150"/>
      <c r="X651" s="150"/>
      <c r="Y651" s="150"/>
      <c r="Z651" s="150"/>
      <c r="AA651" s="150"/>
      <c r="AB651" s="150"/>
      <c r="AC651" s="150"/>
      <c r="AD651" s="150"/>
      <c r="AE651" s="150"/>
      <c r="AF651" s="150"/>
      <c r="AG651" s="150"/>
      <c r="AH651" s="150"/>
      <c r="AI651" s="150"/>
      <c r="AJ651" s="150"/>
      <c r="AK651" s="150"/>
      <c r="AL651" s="150"/>
      <c r="AM651" s="150"/>
      <c r="AN651" s="150"/>
      <c r="AO651" s="150"/>
      <c r="AP651" s="150"/>
      <c r="AQ651" s="150"/>
      <c r="AR651" s="150"/>
      <c r="AS651" s="150"/>
      <c r="AT651" s="152" t="s">
        <v>150</v>
      </c>
      <c r="AU651" s="152" t="s">
        <v>81</v>
      </c>
      <c r="AV651" s="150" t="s">
        <v>81</v>
      </c>
      <c r="AW651" s="150" t="s">
        <v>33</v>
      </c>
      <c r="AX651" s="150" t="s">
        <v>71</v>
      </c>
      <c r="AY651" s="152" t="s">
        <v>138</v>
      </c>
      <c r="AZ651" s="150"/>
      <c r="BA651" s="150"/>
      <c r="BB651" s="150"/>
      <c r="BC651" s="150"/>
      <c r="BD651" s="150"/>
      <c r="BE651" s="150"/>
      <c r="BF651" s="150"/>
      <c r="BG651" s="150"/>
      <c r="BH651" s="150"/>
      <c r="BI651" s="150"/>
      <c r="BJ651" s="150"/>
      <c r="BK651" s="150"/>
      <c r="BL651" s="150"/>
      <c r="BM651" s="150"/>
    </row>
    <row r="652" spans="1:65" s="19" customFormat="1">
      <c r="A652" s="158"/>
      <c r="B652" s="159"/>
      <c r="C652" s="158"/>
      <c r="D652" s="137" t="s">
        <v>150</v>
      </c>
      <c r="E652" s="160"/>
      <c r="F652" s="161" t="s">
        <v>154</v>
      </c>
      <c r="G652" s="158"/>
      <c r="H652" s="162">
        <v>1.56</v>
      </c>
      <c r="I652" s="163"/>
      <c r="J652" s="158"/>
      <c r="K652" s="158"/>
      <c r="L652" s="159"/>
      <c r="M652" s="164"/>
      <c r="N652" s="158"/>
      <c r="O652" s="158"/>
      <c r="P652" s="158"/>
      <c r="Q652" s="158"/>
      <c r="R652" s="158"/>
      <c r="S652" s="158"/>
      <c r="T652" s="165"/>
      <c r="U652" s="158"/>
      <c r="V652" s="158"/>
      <c r="W652" s="158"/>
      <c r="X652" s="158"/>
      <c r="Y652" s="158"/>
      <c r="Z652" s="158"/>
      <c r="AA652" s="158"/>
      <c r="AB652" s="158"/>
      <c r="AC652" s="158"/>
      <c r="AD652" s="158"/>
      <c r="AE652" s="158"/>
      <c r="AF652" s="158"/>
      <c r="AG652" s="158"/>
      <c r="AH652" s="158"/>
      <c r="AI652" s="158"/>
      <c r="AJ652" s="158"/>
      <c r="AK652" s="158"/>
      <c r="AL652" s="158"/>
      <c r="AM652" s="158"/>
      <c r="AN652" s="158"/>
      <c r="AO652" s="158"/>
      <c r="AP652" s="158"/>
      <c r="AQ652" s="158"/>
      <c r="AR652" s="158"/>
      <c r="AS652" s="158"/>
      <c r="AT652" s="160" t="s">
        <v>150</v>
      </c>
      <c r="AU652" s="160" t="s">
        <v>81</v>
      </c>
      <c r="AV652" s="158" t="s">
        <v>145</v>
      </c>
      <c r="AW652" s="158" t="s">
        <v>33</v>
      </c>
      <c r="AX652" s="158" t="s">
        <v>79</v>
      </c>
      <c r="AY652" s="160" t="s">
        <v>138</v>
      </c>
      <c r="AZ652" s="158"/>
      <c r="BA652" s="158"/>
      <c r="BB652" s="158"/>
      <c r="BC652" s="158"/>
      <c r="BD652" s="158"/>
      <c r="BE652" s="158"/>
      <c r="BF652" s="158"/>
      <c r="BG652" s="158"/>
      <c r="BH652" s="158"/>
      <c r="BI652" s="158"/>
      <c r="BJ652" s="158"/>
      <c r="BK652" s="158"/>
      <c r="BL652" s="158"/>
      <c r="BM652" s="158"/>
    </row>
    <row r="653" spans="1:65" s="19" customFormat="1" ht="16.5" customHeight="1">
      <c r="B653" s="123"/>
      <c r="C653" s="124" t="s">
        <v>587</v>
      </c>
      <c r="D653" s="124" t="s">
        <v>140</v>
      </c>
      <c r="E653" s="125" t="s">
        <v>430</v>
      </c>
      <c r="F653" s="126" t="s">
        <v>431</v>
      </c>
      <c r="G653" s="127" t="s">
        <v>176</v>
      </c>
      <c r="H653" s="128">
        <v>17.16</v>
      </c>
      <c r="I653" s="129"/>
      <c r="J653" s="130">
        <f>ROUND(I653*H653,2)</f>
        <v>0</v>
      </c>
      <c r="K653" s="126" t="s">
        <v>144</v>
      </c>
      <c r="L653" s="20"/>
      <c r="M653" s="131"/>
      <c r="N653" s="132" t="s">
        <v>42</v>
      </c>
      <c r="P653" s="133">
        <f>O653*H653</f>
        <v>0</v>
      </c>
      <c r="Q653" s="133">
        <v>0</v>
      </c>
      <c r="R653" s="133">
        <f>Q653*H653</f>
        <v>0</v>
      </c>
      <c r="S653" s="133">
        <v>0</v>
      </c>
      <c r="T653" s="134">
        <f>S653*H653</f>
        <v>0</v>
      </c>
      <c r="AR653" s="135" t="s">
        <v>145</v>
      </c>
      <c r="AT653" s="135" t="s">
        <v>140</v>
      </c>
      <c r="AU653" s="135" t="s">
        <v>81</v>
      </c>
      <c r="AY653" s="7" t="s">
        <v>138</v>
      </c>
      <c r="BE653" s="136">
        <f>IF(N653="základní",J653,0)</f>
        <v>0</v>
      </c>
      <c r="BF653" s="136">
        <f>IF(N653="snížená",J653,0)</f>
        <v>0</v>
      </c>
      <c r="BG653" s="136">
        <f>IF(N653="zákl. přenesená",J653,0)</f>
        <v>0</v>
      </c>
      <c r="BH653" s="136">
        <f>IF(N653="sníž. přenesená",J653,0)</f>
        <v>0</v>
      </c>
      <c r="BI653" s="136">
        <f>IF(N653="nulová",J653,0)</f>
        <v>0</v>
      </c>
      <c r="BJ653" s="7" t="s">
        <v>79</v>
      </c>
      <c r="BK653" s="136">
        <f>ROUND(I653*H653,2)</f>
        <v>0</v>
      </c>
      <c r="BL653" s="7" t="s">
        <v>145</v>
      </c>
      <c r="BM653" s="135" t="s">
        <v>1154</v>
      </c>
    </row>
    <row r="654" spans="1:65" s="19" customFormat="1" ht="19.2">
      <c r="B654" s="20"/>
      <c r="D654" s="137" t="s">
        <v>146</v>
      </c>
      <c r="F654" s="138" t="s">
        <v>432</v>
      </c>
      <c r="I654" s="139"/>
      <c r="L654" s="20"/>
      <c r="M654" s="140"/>
      <c r="T654" s="41"/>
      <c r="AT654" s="7" t="s">
        <v>146</v>
      </c>
      <c r="AU654" s="7" t="s">
        <v>81</v>
      </c>
    </row>
    <row r="655" spans="1:65" s="150" customFormat="1">
      <c r="A655" s="19"/>
      <c r="B655" s="20"/>
      <c r="C655" s="19"/>
      <c r="D655" s="141" t="s">
        <v>148</v>
      </c>
      <c r="E655" s="19"/>
      <c r="F655" s="142" t="s">
        <v>433</v>
      </c>
      <c r="G655" s="19"/>
      <c r="H655" s="19"/>
      <c r="I655" s="139"/>
      <c r="J655" s="19"/>
      <c r="K655" s="19"/>
      <c r="L655" s="20"/>
      <c r="M655" s="140"/>
      <c r="N655" s="19"/>
      <c r="O655" s="19"/>
      <c r="P655" s="19"/>
      <c r="Q655" s="19"/>
      <c r="R655" s="19"/>
      <c r="S655" s="19"/>
      <c r="T655" s="41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7" t="s">
        <v>148</v>
      </c>
      <c r="AU655" s="7" t="s">
        <v>81</v>
      </c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</row>
    <row r="656" spans="1:65" s="158" customFormat="1">
      <c r="A656" s="150"/>
      <c r="B656" s="151"/>
      <c r="C656" s="150"/>
      <c r="D656" s="137" t="s">
        <v>150</v>
      </c>
      <c r="E656" s="152"/>
      <c r="F656" s="153" t="s">
        <v>1155</v>
      </c>
      <c r="G656" s="150"/>
      <c r="H656" s="154">
        <v>17.16</v>
      </c>
      <c r="I656" s="155"/>
      <c r="J656" s="150"/>
      <c r="K656" s="150"/>
      <c r="L656" s="151"/>
      <c r="M656" s="156"/>
      <c r="N656" s="150"/>
      <c r="O656" s="150"/>
      <c r="P656" s="150"/>
      <c r="Q656" s="150"/>
      <c r="R656" s="150"/>
      <c r="S656" s="150"/>
      <c r="T656" s="157"/>
      <c r="U656" s="150"/>
      <c r="V656" s="150"/>
      <c r="W656" s="150"/>
      <c r="X656" s="150"/>
      <c r="Y656" s="150"/>
      <c r="Z656" s="150"/>
      <c r="AA656" s="150"/>
      <c r="AB656" s="150"/>
      <c r="AC656" s="150"/>
      <c r="AD656" s="150"/>
      <c r="AE656" s="150"/>
      <c r="AF656" s="150"/>
      <c r="AG656" s="150"/>
      <c r="AH656" s="150"/>
      <c r="AI656" s="150"/>
      <c r="AJ656" s="150"/>
      <c r="AK656" s="150"/>
      <c r="AL656" s="150"/>
      <c r="AM656" s="150"/>
      <c r="AN656" s="150"/>
      <c r="AO656" s="150"/>
      <c r="AP656" s="150"/>
      <c r="AQ656" s="150"/>
      <c r="AR656" s="150"/>
      <c r="AS656" s="150"/>
      <c r="AT656" s="152" t="s">
        <v>150</v>
      </c>
      <c r="AU656" s="152" t="s">
        <v>81</v>
      </c>
      <c r="AV656" s="150" t="s">
        <v>81</v>
      </c>
      <c r="AW656" s="150" t="s">
        <v>33</v>
      </c>
      <c r="AX656" s="150" t="s">
        <v>71</v>
      </c>
      <c r="AY656" s="152" t="s">
        <v>138</v>
      </c>
      <c r="AZ656" s="150"/>
      <c r="BA656" s="150"/>
      <c r="BB656" s="150"/>
      <c r="BC656" s="150"/>
      <c r="BD656" s="150"/>
      <c r="BE656" s="150"/>
      <c r="BF656" s="150"/>
      <c r="BG656" s="150"/>
      <c r="BH656" s="150"/>
      <c r="BI656" s="150"/>
      <c r="BJ656" s="150"/>
      <c r="BK656" s="150"/>
      <c r="BL656" s="150"/>
      <c r="BM656" s="150"/>
    </row>
    <row r="657" spans="1:65" s="19" customFormat="1">
      <c r="A657" s="158"/>
      <c r="B657" s="159"/>
      <c r="C657" s="158"/>
      <c r="D657" s="137" t="s">
        <v>150</v>
      </c>
      <c r="E657" s="160"/>
      <c r="F657" s="161" t="s">
        <v>154</v>
      </c>
      <c r="G657" s="158"/>
      <c r="H657" s="162">
        <v>17.16</v>
      </c>
      <c r="I657" s="163"/>
      <c r="J657" s="158"/>
      <c r="K657" s="158"/>
      <c r="L657" s="159"/>
      <c r="M657" s="164"/>
      <c r="N657" s="158"/>
      <c r="O657" s="158"/>
      <c r="P657" s="158"/>
      <c r="Q657" s="158"/>
      <c r="R657" s="158"/>
      <c r="S657" s="158"/>
      <c r="T657" s="165"/>
      <c r="U657" s="158"/>
      <c r="V657" s="158"/>
      <c r="W657" s="158"/>
      <c r="X657" s="158"/>
      <c r="Y657" s="158"/>
      <c r="Z657" s="158"/>
      <c r="AA657" s="158"/>
      <c r="AB657" s="158"/>
      <c r="AC657" s="158"/>
      <c r="AD657" s="158"/>
      <c r="AE657" s="158"/>
      <c r="AF657" s="158"/>
      <c r="AG657" s="158"/>
      <c r="AH657" s="158"/>
      <c r="AI657" s="158"/>
      <c r="AJ657" s="158"/>
      <c r="AK657" s="158"/>
      <c r="AL657" s="158"/>
      <c r="AM657" s="158"/>
      <c r="AN657" s="158"/>
      <c r="AO657" s="158"/>
      <c r="AP657" s="158"/>
      <c r="AQ657" s="158"/>
      <c r="AR657" s="158"/>
      <c r="AS657" s="158"/>
      <c r="AT657" s="160" t="s">
        <v>150</v>
      </c>
      <c r="AU657" s="160" t="s">
        <v>81</v>
      </c>
      <c r="AV657" s="158" t="s">
        <v>145</v>
      </c>
      <c r="AW657" s="158" t="s">
        <v>33</v>
      </c>
      <c r="AX657" s="158" t="s">
        <v>79</v>
      </c>
      <c r="AY657" s="160" t="s">
        <v>138</v>
      </c>
      <c r="AZ657" s="158"/>
      <c r="BA657" s="158"/>
      <c r="BB657" s="158"/>
      <c r="BC657" s="158"/>
      <c r="BD657" s="158"/>
      <c r="BE657" s="158"/>
      <c r="BF657" s="158"/>
      <c r="BG657" s="158"/>
      <c r="BH657" s="158"/>
      <c r="BI657" s="158"/>
      <c r="BJ657" s="158"/>
      <c r="BK657" s="158"/>
      <c r="BL657" s="158"/>
      <c r="BM657" s="158"/>
    </row>
    <row r="658" spans="1:65" s="19" customFormat="1" ht="16.5" customHeight="1">
      <c r="B658" s="123"/>
      <c r="C658" s="124" t="s">
        <v>1156</v>
      </c>
      <c r="D658" s="124" t="s">
        <v>140</v>
      </c>
      <c r="E658" s="125" t="s">
        <v>445</v>
      </c>
      <c r="F658" s="126" t="s">
        <v>446</v>
      </c>
      <c r="G658" s="127" t="s">
        <v>176</v>
      </c>
      <c r="H658" s="128">
        <v>3.3</v>
      </c>
      <c r="I658" s="129"/>
      <c r="J658" s="130">
        <f>ROUND(I658*H658,2)</f>
        <v>0</v>
      </c>
      <c r="K658" s="126" t="s">
        <v>144</v>
      </c>
      <c r="L658" s="20"/>
      <c r="M658" s="131"/>
      <c r="N658" s="132" t="s">
        <v>42</v>
      </c>
      <c r="P658" s="133">
        <f>O658*H658</f>
        <v>0</v>
      </c>
      <c r="Q658" s="133">
        <v>0</v>
      </c>
      <c r="R658" s="133">
        <f>Q658*H658</f>
        <v>0</v>
      </c>
      <c r="S658" s="133">
        <v>0</v>
      </c>
      <c r="T658" s="134">
        <f>S658*H658</f>
        <v>0</v>
      </c>
      <c r="AR658" s="135" t="s">
        <v>145</v>
      </c>
      <c r="AT658" s="135" t="s">
        <v>140</v>
      </c>
      <c r="AU658" s="135" t="s">
        <v>81</v>
      </c>
      <c r="AY658" s="7" t="s">
        <v>138</v>
      </c>
      <c r="BE658" s="136">
        <f>IF(N658="základní",J658,0)</f>
        <v>0</v>
      </c>
      <c r="BF658" s="136">
        <f>IF(N658="snížená",J658,0)</f>
        <v>0</v>
      </c>
      <c r="BG658" s="136">
        <f>IF(N658="zákl. přenesená",J658,0)</f>
        <v>0</v>
      </c>
      <c r="BH658" s="136">
        <f>IF(N658="sníž. přenesená",J658,0)</f>
        <v>0</v>
      </c>
      <c r="BI658" s="136">
        <f>IF(N658="nulová",J658,0)</f>
        <v>0</v>
      </c>
      <c r="BJ658" s="7" t="s">
        <v>79</v>
      </c>
      <c r="BK658" s="136">
        <f>ROUND(I658*H658,2)</f>
        <v>0</v>
      </c>
      <c r="BL658" s="7" t="s">
        <v>145</v>
      </c>
      <c r="BM658" s="135" t="s">
        <v>1157</v>
      </c>
    </row>
    <row r="659" spans="1:65" s="19" customFormat="1">
      <c r="B659" s="20"/>
      <c r="D659" s="137" t="s">
        <v>146</v>
      </c>
      <c r="F659" s="138" t="s">
        <v>447</v>
      </c>
      <c r="I659" s="139"/>
      <c r="L659" s="20"/>
      <c r="M659" s="140"/>
      <c r="T659" s="41"/>
      <c r="AT659" s="7" t="s">
        <v>146</v>
      </c>
      <c r="AU659" s="7" t="s">
        <v>81</v>
      </c>
    </row>
    <row r="660" spans="1:65" s="19" customFormat="1">
      <c r="B660" s="20"/>
      <c r="D660" s="141" t="s">
        <v>148</v>
      </c>
      <c r="F660" s="142" t="s">
        <v>448</v>
      </c>
      <c r="I660" s="139"/>
      <c r="L660" s="20"/>
      <c r="M660" s="140"/>
      <c r="T660" s="41"/>
      <c r="AT660" s="7" t="s">
        <v>148</v>
      </c>
      <c r="AU660" s="7" t="s">
        <v>81</v>
      </c>
    </row>
    <row r="661" spans="1:65" s="19" customFormat="1" ht="21.75" customHeight="1">
      <c r="B661" s="123"/>
      <c r="C661" s="124" t="s">
        <v>590</v>
      </c>
      <c r="D661" s="124" t="s">
        <v>140</v>
      </c>
      <c r="E661" s="125" t="s">
        <v>457</v>
      </c>
      <c r="F661" s="126" t="s">
        <v>458</v>
      </c>
      <c r="G661" s="127" t="s">
        <v>176</v>
      </c>
      <c r="H661" s="128">
        <v>1.56</v>
      </c>
      <c r="I661" s="129"/>
      <c r="J661" s="130">
        <f>ROUND(I661*H661,2)</f>
        <v>0</v>
      </c>
      <c r="K661" s="126" t="s">
        <v>144</v>
      </c>
      <c r="L661" s="20"/>
      <c r="M661" s="131"/>
      <c r="N661" s="132" t="s">
        <v>42</v>
      </c>
      <c r="P661" s="133">
        <f>O661*H661</f>
        <v>0</v>
      </c>
      <c r="Q661" s="133">
        <v>0</v>
      </c>
      <c r="R661" s="133">
        <f>Q661*H661</f>
        <v>0</v>
      </c>
      <c r="S661" s="133">
        <v>0</v>
      </c>
      <c r="T661" s="134">
        <f>S661*H661</f>
        <v>0</v>
      </c>
      <c r="AR661" s="135" t="s">
        <v>145</v>
      </c>
      <c r="AT661" s="135" t="s">
        <v>140</v>
      </c>
      <c r="AU661" s="135" t="s">
        <v>81</v>
      </c>
      <c r="AY661" s="7" t="s">
        <v>138</v>
      </c>
      <c r="BE661" s="136">
        <f>IF(N661="základní",J661,0)</f>
        <v>0</v>
      </c>
      <c r="BF661" s="136">
        <f>IF(N661="snížená",J661,0)</f>
        <v>0</v>
      </c>
      <c r="BG661" s="136">
        <f>IF(N661="zákl. přenesená",J661,0)</f>
        <v>0</v>
      </c>
      <c r="BH661" s="136">
        <f>IF(N661="sníž. přenesená",J661,0)</f>
        <v>0</v>
      </c>
      <c r="BI661" s="136">
        <f>IF(N661="nulová",J661,0)</f>
        <v>0</v>
      </c>
      <c r="BJ661" s="7" t="s">
        <v>79</v>
      </c>
      <c r="BK661" s="136">
        <f>ROUND(I661*H661,2)</f>
        <v>0</v>
      </c>
      <c r="BL661" s="7" t="s">
        <v>145</v>
      </c>
      <c r="BM661" s="135" t="s">
        <v>1158</v>
      </c>
    </row>
    <row r="662" spans="1:65" s="19" customFormat="1" ht="19.2">
      <c r="B662" s="20"/>
      <c r="D662" s="137" t="s">
        <v>146</v>
      </c>
      <c r="F662" s="138" t="s">
        <v>459</v>
      </c>
      <c r="I662" s="139"/>
      <c r="L662" s="20"/>
      <c r="M662" s="140"/>
      <c r="T662" s="41"/>
      <c r="AT662" s="7" t="s">
        <v>146</v>
      </c>
      <c r="AU662" s="7" t="s">
        <v>81</v>
      </c>
    </row>
    <row r="663" spans="1:65" s="19" customFormat="1">
      <c r="B663" s="20"/>
      <c r="D663" s="141" t="s">
        <v>148</v>
      </c>
      <c r="F663" s="142" t="s">
        <v>460</v>
      </c>
      <c r="I663" s="139"/>
      <c r="L663" s="20"/>
      <c r="M663" s="140"/>
      <c r="T663" s="41"/>
      <c r="AT663" s="7" t="s">
        <v>148</v>
      </c>
      <c r="AU663" s="7" t="s">
        <v>81</v>
      </c>
    </row>
    <row r="664" spans="1:65" s="19" customFormat="1" ht="16.5" customHeight="1">
      <c r="B664" s="123"/>
      <c r="C664" s="124" t="s">
        <v>1159</v>
      </c>
      <c r="D664" s="124" t="s">
        <v>140</v>
      </c>
      <c r="E664" s="125" t="s">
        <v>461</v>
      </c>
      <c r="F664" s="126" t="s">
        <v>175</v>
      </c>
      <c r="G664" s="127" t="s">
        <v>176</v>
      </c>
      <c r="H664" s="128">
        <v>1.74</v>
      </c>
      <c r="I664" s="129"/>
      <c r="J664" s="130">
        <f>ROUND(I664*H664,2)</f>
        <v>0</v>
      </c>
      <c r="K664" s="126" t="s">
        <v>144</v>
      </c>
      <c r="L664" s="20"/>
      <c r="M664" s="131"/>
      <c r="N664" s="132" t="s">
        <v>42</v>
      </c>
      <c r="P664" s="133">
        <f>O664*H664</f>
        <v>0</v>
      </c>
      <c r="Q664" s="133">
        <v>0</v>
      </c>
      <c r="R664" s="133">
        <f>Q664*H664</f>
        <v>0</v>
      </c>
      <c r="S664" s="133">
        <v>0</v>
      </c>
      <c r="T664" s="134">
        <f>S664*H664</f>
        <v>0</v>
      </c>
      <c r="AR664" s="135" t="s">
        <v>145</v>
      </c>
      <c r="AT664" s="135" t="s">
        <v>140</v>
      </c>
      <c r="AU664" s="135" t="s">
        <v>81</v>
      </c>
      <c r="AY664" s="7" t="s">
        <v>138</v>
      </c>
      <c r="BE664" s="136">
        <f>IF(N664="základní",J664,0)</f>
        <v>0</v>
      </c>
      <c r="BF664" s="136">
        <f>IF(N664="snížená",J664,0)</f>
        <v>0</v>
      </c>
      <c r="BG664" s="136">
        <f>IF(N664="zákl. přenesená",J664,0)</f>
        <v>0</v>
      </c>
      <c r="BH664" s="136">
        <f>IF(N664="sníž. přenesená",J664,0)</f>
        <v>0</v>
      </c>
      <c r="BI664" s="136">
        <f>IF(N664="nulová",J664,0)</f>
        <v>0</v>
      </c>
      <c r="BJ664" s="7" t="s">
        <v>79</v>
      </c>
      <c r="BK664" s="136">
        <f>ROUND(I664*H664,2)</f>
        <v>0</v>
      </c>
      <c r="BL664" s="7" t="s">
        <v>145</v>
      </c>
      <c r="BM664" s="135" t="s">
        <v>1160</v>
      </c>
    </row>
    <row r="665" spans="1:65" s="19" customFormat="1" ht="19.2">
      <c r="B665" s="20"/>
      <c r="D665" s="137" t="s">
        <v>146</v>
      </c>
      <c r="F665" s="138" t="s">
        <v>462</v>
      </c>
      <c r="I665" s="139"/>
      <c r="L665" s="20"/>
      <c r="M665" s="140"/>
      <c r="T665" s="41"/>
      <c r="AT665" s="7" t="s">
        <v>146</v>
      </c>
      <c r="AU665" s="7" t="s">
        <v>81</v>
      </c>
    </row>
    <row r="666" spans="1:65" s="110" customFormat="1">
      <c r="A666" s="19"/>
      <c r="B666" s="20"/>
      <c r="C666" s="19"/>
      <c r="D666" s="141" t="s">
        <v>148</v>
      </c>
      <c r="E666" s="19"/>
      <c r="F666" s="142" t="s">
        <v>463</v>
      </c>
      <c r="G666" s="19"/>
      <c r="H666" s="19"/>
      <c r="I666" s="139"/>
      <c r="J666" s="19"/>
      <c r="K666" s="19"/>
      <c r="L666" s="20"/>
      <c r="M666" s="140"/>
      <c r="N666" s="19"/>
      <c r="O666" s="19"/>
      <c r="P666" s="19"/>
      <c r="Q666" s="19"/>
      <c r="R666" s="19"/>
      <c r="S666" s="19"/>
      <c r="T666" s="41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7" t="s">
        <v>148</v>
      </c>
      <c r="AU666" s="7" t="s">
        <v>81</v>
      </c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</row>
    <row r="667" spans="1:65" s="19" customFormat="1" ht="22.95" customHeight="1">
      <c r="A667" s="110"/>
      <c r="B667" s="111"/>
      <c r="C667" s="110"/>
      <c r="D667" s="112" t="s">
        <v>70</v>
      </c>
      <c r="E667" s="121" t="s">
        <v>211</v>
      </c>
      <c r="F667" s="121" t="s">
        <v>212</v>
      </c>
      <c r="G667" s="110"/>
      <c r="H667" s="110"/>
      <c r="I667" s="114"/>
      <c r="J667" s="122">
        <f>BK667</f>
        <v>0</v>
      </c>
      <c r="K667" s="110"/>
      <c r="L667" s="111"/>
      <c r="M667" s="116"/>
      <c r="N667" s="110"/>
      <c r="O667" s="110"/>
      <c r="P667" s="117">
        <f>SUM(P668:P670)</f>
        <v>0</v>
      </c>
      <c r="Q667" s="110"/>
      <c r="R667" s="117">
        <f>SUM(R668:R670)</f>
        <v>0</v>
      </c>
      <c r="S667" s="110"/>
      <c r="T667" s="118">
        <f>SUM(T668:T670)</f>
        <v>0</v>
      </c>
      <c r="U667" s="110"/>
      <c r="V667" s="110"/>
      <c r="W667" s="110"/>
      <c r="X667" s="110"/>
      <c r="Y667" s="110"/>
      <c r="Z667" s="110"/>
      <c r="AA667" s="110"/>
      <c r="AB667" s="110"/>
      <c r="AC667" s="110"/>
      <c r="AD667" s="110"/>
      <c r="AE667" s="110"/>
      <c r="AF667" s="110"/>
      <c r="AG667" s="110"/>
      <c r="AH667" s="110"/>
      <c r="AI667" s="110"/>
      <c r="AJ667" s="110"/>
      <c r="AK667" s="110"/>
      <c r="AL667" s="110"/>
      <c r="AM667" s="110"/>
      <c r="AN667" s="110"/>
      <c r="AO667" s="110"/>
      <c r="AP667" s="110"/>
      <c r="AQ667" s="110"/>
      <c r="AR667" s="112" t="s">
        <v>79</v>
      </c>
      <c r="AS667" s="110"/>
      <c r="AT667" s="119" t="s">
        <v>70</v>
      </c>
      <c r="AU667" s="119" t="s">
        <v>79</v>
      </c>
      <c r="AV667" s="110"/>
      <c r="AW667" s="110"/>
      <c r="AX667" s="110"/>
      <c r="AY667" s="112" t="s">
        <v>138</v>
      </c>
      <c r="AZ667" s="110"/>
      <c r="BA667" s="110"/>
      <c r="BB667" s="110"/>
      <c r="BC667" s="110"/>
      <c r="BD667" s="110"/>
      <c r="BE667" s="110"/>
      <c r="BF667" s="110"/>
      <c r="BG667" s="110"/>
      <c r="BH667" s="110"/>
      <c r="BI667" s="110"/>
      <c r="BJ667" s="110"/>
      <c r="BK667" s="120">
        <f>SUM(BK668:BK670)</f>
        <v>0</v>
      </c>
      <c r="BL667" s="110"/>
      <c r="BM667" s="110"/>
    </row>
    <row r="668" spans="1:65" s="19" customFormat="1" ht="16.5" customHeight="1">
      <c r="B668" s="123"/>
      <c r="C668" s="124" t="s">
        <v>594</v>
      </c>
      <c r="D668" s="124" t="s">
        <v>140</v>
      </c>
      <c r="E668" s="125" t="s">
        <v>1161</v>
      </c>
      <c r="F668" s="126" t="s">
        <v>1162</v>
      </c>
      <c r="G668" s="127" t="s">
        <v>176</v>
      </c>
      <c r="H668" s="128">
        <v>10.583</v>
      </c>
      <c r="I668" s="129"/>
      <c r="J668" s="130">
        <f>ROUND(I668*H668,2)</f>
        <v>0</v>
      </c>
      <c r="K668" s="126" t="s">
        <v>144</v>
      </c>
      <c r="L668" s="20"/>
      <c r="M668" s="131"/>
      <c r="N668" s="132" t="s">
        <v>42</v>
      </c>
      <c r="P668" s="133">
        <f>O668*H668</f>
        <v>0</v>
      </c>
      <c r="Q668" s="133">
        <v>0</v>
      </c>
      <c r="R668" s="133">
        <f>Q668*H668</f>
        <v>0</v>
      </c>
      <c r="S668" s="133">
        <v>0</v>
      </c>
      <c r="T668" s="134">
        <f>S668*H668</f>
        <v>0</v>
      </c>
      <c r="AR668" s="135" t="s">
        <v>145</v>
      </c>
      <c r="AT668" s="135" t="s">
        <v>140</v>
      </c>
      <c r="AU668" s="135" t="s">
        <v>81</v>
      </c>
      <c r="AY668" s="7" t="s">
        <v>138</v>
      </c>
      <c r="BE668" s="136">
        <f>IF(N668="základní",J668,0)</f>
        <v>0</v>
      </c>
      <c r="BF668" s="136">
        <f>IF(N668="snížená",J668,0)</f>
        <v>0</v>
      </c>
      <c r="BG668" s="136">
        <f>IF(N668="zákl. přenesená",J668,0)</f>
        <v>0</v>
      </c>
      <c r="BH668" s="136">
        <f>IF(N668="sníž. přenesená",J668,0)</f>
        <v>0</v>
      </c>
      <c r="BI668" s="136">
        <f>IF(N668="nulová",J668,0)</f>
        <v>0</v>
      </c>
      <c r="BJ668" s="7" t="s">
        <v>79</v>
      </c>
      <c r="BK668" s="136">
        <f>ROUND(I668*H668,2)</f>
        <v>0</v>
      </c>
      <c r="BL668" s="7" t="s">
        <v>145</v>
      </c>
      <c r="BM668" s="135" t="s">
        <v>1163</v>
      </c>
    </row>
    <row r="669" spans="1:65" s="19" customFormat="1" ht="19.2">
      <c r="B669" s="20"/>
      <c r="D669" s="137" t="s">
        <v>146</v>
      </c>
      <c r="F669" s="138" t="s">
        <v>1164</v>
      </c>
      <c r="I669" s="139"/>
      <c r="L669" s="20"/>
      <c r="M669" s="140"/>
      <c r="T669" s="41"/>
      <c r="AT669" s="7" t="s">
        <v>146</v>
      </c>
      <c r="AU669" s="7" t="s">
        <v>81</v>
      </c>
    </row>
    <row r="670" spans="1:65" s="110" customFormat="1">
      <c r="A670" s="19"/>
      <c r="B670" s="20"/>
      <c r="C670" s="19"/>
      <c r="D670" s="141" t="s">
        <v>148</v>
      </c>
      <c r="E670" s="19"/>
      <c r="F670" s="142" t="s">
        <v>1165</v>
      </c>
      <c r="G670" s="19"/>
      <c r="H670" s="19"/>
      <c r="I670" s="139"/>
      <c r="J670" s="19"/>
      <c r="K670" s="19"/>
      <c r="L670" s="20"/>
      <c r="M670" s="140"/>
      <c r="N670" s="19"/>
      <c r="O670" s="19"/>
      <c r="P670" s="19"/>
      <c r="Q670" s="19"/>
      <c r="R670" s="19"/>
      <c r="S670" s="19"/>
      <c r="T670" s="41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7" t="s">
        <v>148</v>
      </c>
      <c r="AU670" s="7" t="s">
        <v>81</v>
      </c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</row>
    <row r="671" spans="1:65" s="110" customFormat="1" ht="25.95" customHeight="1">
      <c r="B671" s="111"/>
      <c r="D671" s="112" t="s">
        <v>70</v>
      </c>
      <c r="E671" s="113" t="s">
        <v>219</v>
      </c>
      <c r="F671" s="113" t="s">
        <v>220</v>
      </c>
      <c r="I671" s="114"/>
      <c r="J671" s="115">
        <f>BK671</f>
        <v>0</v>
      </c>
      <c r="L671" s="111"/>
      <c r="M671" s="116"/>
      <c r="P671" s="117">
        <f>P672+P741+P823</f>
        <v>0</v>
      </c>
      <c r="R671" s="117">
        <f>R672+R741+R823</f>
        <v>4.9598767000000009E-2</v>
      </c>
      <c r="T671" s="118">
        <f>T672+T741+T823</f>
        <v>0</v>
      </c>
      <c r="AR671" s="112" t="s">
        <v>81</v>
      </c>
      <c r="AT671" s="119" t="s">
        <v>70</v>
      </c>
      <c r="AU671" s="119" t="s">
        <v>71</v>
      </c>
      <c r="AY671" s="112" t="s">
        <v>138</v>
      </c>
      <c r="BK671" s="120">
        <f>BK672+BK741+BK823</f>
        <v>0</v>
      </c>
    </row>
    <row r="672" spans="1:65" s="19" customFormat="1" ht="22.95" customHeight="1">
      <c r="A672" s="110"/>
      <c r="B672" s="111"/>
      <c r="C672" s="110"/>
      <c r="D672" s="112" t="s">
        <v>70</v>
      </c>
      <c r="E672" s="121" t="s">
        <v>1166</v>
      </c>
      <c r="F672" s="121" t="s">
        <v>1167</v>
      </c>
      <c r="G672" s="110"/>
      <c r="H672" s="110"/>
      <c r="I672" s="114"/>
      <c r="J672" s="122">
        <f>BK672</f>
        <v>0</v>
      </c>
      <c r="K672" s="110"/>
      <c r="L672" s="111"/>
      <c r="M672" s="116"/>
      <c r="N672" s="110"/>
      <c r="O672" s="110"/>
      <c r="P672" s="117">
        <f>SUM(P673:P740)</f>
        <v>0</v>
      </c>
      <c r="Q672" s="110"/>
      <c r="R672" s="117">
        <f>SUM(R673:R740)</f>
        <v>2.4717600000000006E-2</v>
      </c>
      <c r="S672" s="110"/>
      <c r="T672" s="118">
        <f>SUM(T673:T740)</f>
        <v>0</v>
      </c>
      <c r="U672" s="110"/>
      <c r="V672" s="110"/>
      <c r="W672" s="110"/>
      <c r="X672" s="110"/>
      <c r="Y672" s="110"/>
      <c r="Z672" s="110"/>
      <c r="AA672" s="110"/>
      <c r="AB672" s="110"/>
      <c r="AC672" s="110"/>
      <c r="AD672" s="110"/>
      <c r="AE672" s="110"/>
      <c r="AF672" s="110"/>
      <c r="AG672" s="110"/>
      <c r="AH672" s="110"/>
      <c r="AI672" s="110"/>
      <c r="AJ672" s="110"/>
      <c r="AK672" s="110"/>
      <c r="AL672" s="110"/>
      <c r="AM672" s="110"/>
      <c r="AN672" s="110"/>
      <c r="AO672" s="110"/>
      <c r="AP672" s="110"/>
      <c r="AQ672" s="110"/>
      <c r="AR672" s="112" t="s">
        <v>81</v>
      </c>
      <c r="AS672" s="110"/>
      <c r="AT672" s="119" t="s">
        <v>70</v>
      </c>
      <c r="AU672" s="119" t="s">
        <v>79</v>
      </c>
      <c r="AV672" s="110"/>
      <c r="AW672" s="110"/>
      <c r="AX672" s="110"/>
      <c r="AY672" s="112" t="s">
        <v>138</v>
      </c>
      <c r="AZ672" s="110"/>
      <c r="BA672" s="110"/>
      <c r="BB672" s="110"/>
      <c r="BC672" s="110"/>
      <c r="BD672" s="110"/>
      <c r="BE672" s="110"/>
      <c r="BF672" s="110"/>
      <c r="BG672" s="110"/>
      <c r="BH672" s="110"/>
      <c r="BI672" s="110"/>
      <c r="BJ672" s="110"/>
      <c r="BK672" s="120">
        <f>SUM(BK673:BK740)</f>
        <v>0</v>
      </c>
      <c r="BL672" s="110"/>
      <c r="BM672" s="110"/>
    </row>
    <row r="673" spans="1:65" s="19" customFormat="1" ht="16.5" customHeight="1">
      <c r="B673" s="123"/>
      <c r="C673" s="124" t="s">
        <v>1168</v>
      </c>
      <c r="D673" s="124" t="s">
        <v>140</v>
      </c>
      <c r="E673" s="125" t="s">
        <v>1169</v>
      </c>
      <c r="F673" s="126" t="s">
        <v>1170</v>
      </c>
      <c r="G673" s="127" t="s">
        <v>267</v>
      </c>
      <c r="H673" s="128">
        <v>5</v>
      </c>
      <c r="I673" s="129"/>
      <c r="J673" s="130">
        <f>ROUND(I673*H673,2)</f>
        <v>0</v>
      </c>
      <c r="K673" s="126" t="s">
        <v>144</v>
      </c>
      <c r="L673" s="20"/>
      <c r="M673" s="131"/>
      <c r="N673" s="132" t="s">
        <v>42</v>
      </c>
      <c r="P673" s="133">
        <f>O673*H673</f>
        <v>0</v>
      </c>
      <c r="Q673" s="133">
        <v>1.9729999999999999E-3</v>
      </c>
      <c r="R673" s="133">
        <f>Q673*H673</f>
        <v>9.8649999999999988E-3</v>
      </c>
      <c r="S673" s="133">
        <v>0</v>
      </c>
      <c r="T673" s="134">
        <f>S673*H673</f>
        <v>0</v>
      </c>
      <c r="AR673" s="135" t="s">
        <v>200</v>
      </c>
      <c r="AT673" s="135" t="s">
        <v>140</v>
      </c>
      <c r="AU673" s="135" t="s">
        <v>81</v>
      </c>
      <c r="AY673" s="7" t="s">
        <v>138</v>
      </c>
      <c r="BE673" s="136">
        <f>IF(N673="základní",J673,0)</f>
        <v>0</v>
      </c>
      <c r="BF673" s="136">
        <f>IF(N673="snížená",J673,0)</f>
        <v>0</v>
      </c>
      <c r="BG673" s="136">
        <f>IF(N673="zákl. přenesená",J673,0)</f>
        <v>0</v>
      </c>
      <c r="BH673" s="136">
        <f>IF(N673="sníž. přenesená",J673,0)</f>
        <v>0</v>
      </c>
      <c r="BI673" s="136">
        <f>IF(N673="nulová",J673,0)</f>
        <v>0</v>
      </c>
      <c r="BJ673" s="7" t="s">
        <v>79</v>
      </c>
      <c r="BK673" s="136">
        <f>ROUND(I673*H673,2)</f>
        <v>0</v>
      </c>
      <c r="BL673" s="7" t="s">
        <v>200</v>
      </c>
      <c r="BM673" s="135" t="s">
        <v>1171</v>
      </c>
    </row>
    <row r="674" spans="1:65" s="19" customFormat="1">
      <c r="B674" s="20"/>
      <c r="D674" s="137" t="s">
        <v>146</v>
      </c>
      <c r="F674" s="138" t="s">
        <v>1172</v>
      </c>
      <c r="I674" s="139"/>
      <c r="L674" s="20"/>
      <c r="M674" s="140"/>
      <c r="T674" s="41"/>
      <c r="AT674" s="7" t="s">
        <v>146</v>
      </c>
      <c r="AU674" s="7" t="s">
        <v>81</v>
      </c>
    </row>
    <row r="675" spans="1:65" s="143" customFormat="1">
      <c r="A675" s="19"/>
      <c r="B675" s="20"/>
      <c r="C675" s="19"/>
      <c r="D675" s="141" t="s">
        <v>148</v>
      </c>
      <c r="E675" s="19"/>
      <c r="F675" s="142" t="s">
        <v>1173</v>
      </c>
      <c r="G675" s="19"/>
      <c r="H675" s="19"/>
      <c r="I675" s="139"/>
      <c r="J675" s="19"/>
      <c r="K675" s="19"/>
      <c r="L675" s="20"/>
      <c r="M675" s="140"/>
      <c r="N675" s="19"/>
      <c r="O675" s="19"/>
      <c r="P675" s="19"/>
      <c r="Q675" s="19"/>
      <c r="R675" s="19"/>
      <c r="S675" s="19"/>
      <c r="T675" s="41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7" t="s">
        <v>148</v>
      </c>
      <c r="AU675" s="7" t="s">
        <v>81</v>
      </c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</row>
    <row r="676" spans="1:65" s="150" customFormat="1">
      <c r="A676" s="143"/>
      <c r="B676" s="144"/>
      <c r="C676" s="143"/>
      <c r="D676" s="137" t="s">
        <v>150</v>
      </c>
      <c r="E676" s="145"/>
      <c r="F676" s="146" t="s">
        <v>1174</v>
      </c>
      <c r="G676" s="143"/>
      <c r="H676" s="145"/>
      <c r="I676" s="147"/>
      <c r="J676" s="143"/>
      <c r="K676" s="143"/>
      <c r="L676" s="144"/>
      <c r="M676" s="148"/>
      <c r="N676" s="143"/>
      <c r="O676" s="143"/>
      <c r="P676" s="143"/>
      <c r="Q676" s="143"/>
      <c r="R676" s="143"/>
      <c r="S676" s="143"/>
      <c r="T676" s="149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5" t="s">
        <v>150</v>
      </c>
      <c r="AU676" s="145" t="s">
        <v>81</v>
      </c>
      <c r="AV676" s="143" t="s">
        <v>79</v>
      </c>
      <c r="AW676" s="143" t="s">
        <v>33</v>
      </c>
      <c r="AX676" s="143" t="s">
        <v>71</v>
      </c>
      <c r="AY676" s="145" t="s">
        <v>138</v>
      </c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</row>
    <row r="677" spans="1:65" s="158" customFormat="1">
      <c r="A677" s="150"/>
      <c r="B677" s="151"/>
      <c r="C677" s="150"/>
      <c r="D677" s="137" t="s">
        <v>150</v>
      </c>
      <c r="E677" s="152"/>
      <c r="F677" s="153" t="s">
        <v>1175</v>
      </c>
      <c r="G677" s="150"/>
      <c r="H677" s="154">
        <v>5</v>
      </c>
      <c r="I677" s="155"/>
      <c r="J677" s="150"/>
      <c r="K677" s="150"/>
      <c r="L677" s="151"/>
      <c r="M677" s="156"/>
      <c r="N677" s="150"/>
      <c r="O677" s="150"/>
      <c r="P677" s="150"/>
      <c r="Q677" s="150"/>
      <c r="R677" s="150"/>
      <c r="S677" s="150"/>
      <c r="T677" s="157"/>
      <c r="U677" s="150"/>
      <c r="V677" s="150"/>
      <c r="W677" s="150"/>
      <c r="X677" s="150"/>
      <c r="Y677" s="150"/>
      <c r="Z677" s="150"/>
      <c r="AA677" s="150"/>
      <c r="AB677" s="150"/>
      <c r="AC677" s="150"/>
      <c r="AD677" s="150"/>
      <c r="AE677" s="150"/>
      <c r="AF677" s="150"/>
      <c r="AG677" s="150"/>
      <c r="AH677" s="150"/>
      <c r="AI677" s="150"/>
      <c r="AJ677" s="150"/>
      <c r="AK677" s="150"/>
      <c r="AL677" s="150"/>
      <c r="AM677" s="150"/>
      <c r="AN677" s="150"/>
      <c r="AO677" s="150"/>
      <c r="AP677" s="150"/>
      <c r="AQ677" s="150"/>
      <c r="AR677" s="150"/>
      <c r="AS677" s="150"/>
      <c r="AT677" s="152" t="s">
        <v>150</v>
      </c>
      <c r="AU677" s="152" t="s">
        <v>81</v>
      </c>
      <c r="AV677" s="150" t="s">
        <v>81</v>
      </c>
      <c r="AW677" s="150" t="s">
        <v>33</v>
      </c>
      <c r="AX677" s="150" t="s">
        <v>71</v>
      </c>
      <c r="AY677" s="152" t="s">
        <v>138</v>
      </c>
      <c r="AZ677" s="150"/>
      <c r="BA677" s="150"/>
      <c r="BB677" s="150"/>
      <c r="BC677" s="150"/>
      <c r="BD677" s="150"/>
      <c r="BE677" s="150"/>
      <c r="BF677" s="150"/>
      <c r="BG677" s="150"/>
      <c r="BH677" s="150"/>
      <c r="BI677" s="150"/>
      <c r="BJ677" s="150"/>
      <c r="BK677" s="150"/>
      <c r="BL677" s="150"/>
      <c r="BM677" s="150"/>
    </row>
    <row r="678" spans="1:65" s="19" customFormat="1">
      <c r="A678" s="158"/>
      <c r="B678" s="159"/>
      <c r="C678" s="158"/>
      <c r="D678" s="137" t="s">
        <v>150</v>
      </c>
      <c r="E678" s="160"/>
      <c r="F678" s="161" t="s">
        <v>154</v>
      </c>
      <c r="G678" s="158"/>
      <c r="H678" s="162">
        <v>5</v>
      </c>
      <c r="I678" s="163"/>
      <c r="J678" s="158"/>
      <c r="K678" s="158"/>
      <c r="L678" s="159"/>
      <c r="M678" s="164"/>
      <c r="N678" s="158"/>
      <c r="O678" s="158"/>
      <c r="P678" s="158"/>
      <c r="Q678" s="158"/>
      <c r="R678" s="158"/>
      <c r="S678" s="158"/>
      <c r="T678" s="165"/>
      <c r="U678" s="158"/>
      <c r="V678" s="158"/>
      <c r="W678" s="158"/>
      <c r="X678" s="158"/>
      <c r="Y678" s="158"/>
      <c r="Z678" s="158"/>
      <c r="AA678" s="158"/>
      <c r="AB678" s="158"/>
      <c r="AC678" s="158"/>
      <c r="AD678" s="158"/>
      <c r="AE678" s="158"/>
      <c r="AF678" s="158"/>
      <c r="AG678" s="158"/>
      <c r="AH678" s="158"/>
      <c r="AI678" s="158"/>
      <c r="AJ678" s="158"/>
      <c r="AK678" s="158"/>
      <c r="AL678" s="158"/>
      <c r="AM678" s="158"/>
      <c r="AN678" s="158"/>
      <c r="AO678" s="158"/>
      <c r="AP678" s="158"/>
      <c r="AQ678" s="158"/>
      <c r="AR678" s="158"/>
      <c r="AS678" s="158"/>
      <c r="AT678" s="160" t="s">
        <v>150</v>
      </c>
      <c r="AU678" s="160" t="s">
        <v>81</v>
      </c>
      <c r="AV678" s="158" t="s">
        <v>145</v>
      </c>
      <c r="AW678" s="158" t="s">
        <v>33</v>
      </c>
      <c r="AX678" s="158" t="s">
        <v>79</v>
      </c>
      <c r="AY678" s="160" t="s">
        <v>138</v>
      </c>
      <c r="AZ678" s="158"/>
      <c r="BA678" s="158"/>
      <c r="BB678" s="158"/>
      <c r="BC678" s="158"/>
      <c r="BD678" s="158"/>
      <c r="BE678" s="158"/>
      <c r="BF678" s="158"/>
      <c r="BG678" s="158"/>
      <c r="BH678" s="158"/>
      <c r="BI678" s="158"/>
      <c r="BJ678" s="158"/>
      <c r="BK678" s="158"/>
      <c r="BL678" s="158"/>
      <c r="BM678" s="158"/>
    </row>
    <row r="679" spans="1:65" s="19" customFormat="1" ht="16.5" customHeight="1">
      <c r="B679" s="123"/>
      <c r="C679" s="124" t="s">
        <v>597</v>
      </c>
      <c r="D679" s="124" t="s">
        <v>140</v>
      </c>
      <c r="E679" s="125" t="s">
        <v>1176</v>
      </c>
      <c r="F679" s="126" t="s">
        <v>1177</v>
      </c>
      <c r="G679" s="127" t="s">
        <v>267</v>
      </c>
      <c r="H679" s="128">
        <v>4</v>
      </c>
      <c r="I679" s="129"/>
      <c r="J679" s="130">
        <f>ROUND(I679*H679,2)</f>
        <v>0</v>
      </c>
      <c r="K679" s="126" t="s">
        <v>144</v>
      </c>
      <c r="L679" s="20"/>
      <c r="M679" s="131"/>
      <c r="N679" s="132" t="s">
        <v>42</v>
      </c>
      <c r="P679" s="133">
        <f>O679*H679</f>
        <v>0</v>
      </c>
      <c r="Q679" s="133">
        <v>1.2995000000000001E-3</v>
      </c>
      <c r="R679" s="133">
        <f>Q679*H679</f>
        <v>5.1980000000000004E-3</v>
      </c>
      <c r="S679" s="133">
        <v>0</v>
      </c>
      <c r="T679" s="134">
        <f>S679*H679</f>
        <v>0</v>
      </c>
      <c r="AR679" s="135" t="s">
        <v>200</v>
      </c>
      <c r="AT679" s="135" t="s">
        <v>140</v>
      </c>
      <c r="AU679" s="135" t="s">
        <v>81</v>
      </c>
      <c r="AY679" s="7" t="s">
        <v>138</v>
      </c>
      <c r="BE679" s="136">
        <f>IF(N679="základní",J679,0)</f>
        <v>0</v>
      </c>
      <c r="BF679" s="136">
        <f>IF(N679="snížená",J679,0)</f>
        <v>0</v>
      </c>
      <c r="BG679" s="136">
        <f>IF(N679="zákl. přenesená",J679,0)</f>
        <v>0</v>
      </c>
      <c r="BH679" s="136">
        <f>IF(N679="sníž. přenesená",J679,0)</f>
        <v>0</v>
      </c>
      <c r="BI679" s="136">
        <f>IF(N679="nulová",J679,0)</f>
        <v>0</v>
      </c>
      <c r="BJ679" s="7" t="s">
        <v>79</v>
      </c>
      <c r="BK679" s="136">
        <f>ROUND(I679*H679,2)</f>
        <v>0</v>
      </c>
      <c r="BL679" s="7" t="s">
        <v>200</v>
      </c>
      <c r="BM679" s="135" t="s">
        <v>1178</v>
      </c>
    </row>
    <row r="680" spans="1:65" s="19" customFormat="1">
      <c r="B680" s="20"/>
      <c r="D680" s="137" t="s">
        <v>146</v>
      </c>
      <c r="F680" s="138" t="s">
        <v>1179</v>
      </c>
      <c r="I680" s="139"/>
      <c r="L680" s="20"/>
      <c r="M680" s="140"/>
      <c r="T680" s="41"/>
      <c r="AT680" s="7" t="s">
        <v>146</v>
      </c>
      <c r="AU680" s="7" t="s">
        <v>81</v>
      </c>
    </row>
    <row r="681" spans="1:65" s="143" customFormat="1">
      <c r="A681" s="19"/>
      <c r="B681" s="20"/>
      <c r="C681" s="19"/>
      <c r="D681" s="141" t="s">
        <v>148</v>
      </c>
      <c r="E681" s="19"/>
      <c r="F681" s="142" t="s">
        <v>1180</v>
      </c>
      <c r="G681" s="19"/>
      <c r="H681" s="19"/>
      <c r="I681" s="139"/>
      <c r="J681" s="19"/>
      <c r="K681" s="19"/>
      <c r="L681" s="20"/>
      <c r="M681" s="140"/>
      <c r="N681" s="19"/>
      <c r="O681" s="19"/>
      <c r="P681" s="19"/>
      <c r="Q681" s="19"/>
      <c r="R681" s="19"/>
      <c r="S681" s="19"/>
      <c r="T681" s="41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7" t="s">
        <v>148</v>
      </c>
      <c r="AU681" s="7" t="s">
        <v>81</v>
      </c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</row>
    <row r="682" spans="1:65" s="150" customFormat="1">
      <c r="A682" s="143"/>
      <c r="B682" s="144"/>
      <c r="C682" s="143"/>
      <c r="D682" s="137" t="s">
        <v>150</v>
      </c>
      <c r="E682" s="145"/>
      <c r="F682" s="146" t="s">
        <v>1174</v>
      </c>
      <c r="G682" s="143"/>
      <c r="H682" s="145"/>
      <c r="I682" s="147"/>
      <c r="J682" s="143"/>
      <c r="K682" s="143"/>
      <c r="L682" s="144"/>
      <c r="M682" s="148"/>
      <c r="N682" s="143"/>
      <c r="O682" s="143"/>
      <c r="P682" s="143"/>
      <c r="Q682" s="143"/>
      <c r="R682" s="143"/>
      <c r="S682" s="143"/>
      <c r="T682" s="149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5" t="s">
        <v>150</v>
      </c>
      <c r="AU682" s="145" t="s">
        <v>81</v>
      </c>
      <c r="AV682" s="143" t="s">
        <v>79</v>
      </c>
      <c r="AW682" s="143" t="s">
        <v>33</v>
      </c>
      <c r="AX682" s="143" t="s">
        <v>71</v>
      </c>
      <c r="AY682" s="145" t="s">
        <v>138</v>
      </c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</row>
    <row r="683" spans="1:65" s="158" customFormat="1">
      <c r="A683" s="150"/>
      <c r="B683" s="151"/>
      <c r="C683" s="150"/>
      <c r="D683" s="137" t="s">
        <v>150</v>
      </c>
      <c r="E683" s="152"/>
      <c r="F683" s="153" t="s">
        <v>1181</v>
      </c>
      <c r="G683" s="150"/>
      <c r="H683" s="154">
        <v>4</v>
      </c>
      <c r="I683" s="155"/>
      <c r="J683" s="150"/>
      <c r="K683" s="150"/>
      <c r="L683" s="151"/>
      <c r="M683" s="156"/>
      <c r="N683" s="150"/>
      <c r="O683" s="150"/>
      <c r="P683" s="150"/>
      <c r="Q683" s="150"/>
      <c r="R683" s="150"/>
      <c r="S683" s="150"/>
      <c r="T683" s="157"/>
      <c r="U683" s="150"/>
      <c r="V683" s="150"/>
      <c r="W683" s="150"/>
      <c r="X683" s="150"/>
      <c r="Y683" s="150"/>
      <c r="Z683" s="150"/>
      <c r="AA683" s="150"/>
      <c r="AB683" s="150"/>
      <c r="AC683" s="150"/>
      <c r="AD683" s="150"/>
      <c r="AE683" s="150"/>
      <c r="AF683" s="150"/>
      <c r="AG683" s="150"/>
      <c r="AH683" s="150"/>
      <c r="AI683" s="150"/>
      <c r="AJ683" s="150"/>
      <c r="AK683" s="150"/>
      <c r="AL683" s="150"/>
      <c r="AM683" s="150"/>
      <c r="AN683" s="150"/>
      <c r="AO683" s="150"/>
      <c r="AP683" s="150"/>
      <c r="AQ683" s="150"/>
      <c r="AR683" s="150"/>
      <c r="AS683" s="150"/>
      <c r="AT683" s="152" t="s">
        <v>150</v>
      </c>
      <c r="AU683" s="152" t="s">
        <v>81</v>
      </c>
      <c r="AV683" s="150" t="s">
        <v>81</v>
      </c>
      <c r="AW683" s="150" t="s">
        <v>33</v>
      </c>
      <c r="AX683" s="150" t="s">
        <v>71</v>
      </c>
      <c r="AY683" s="152" t="s">
        <v>138</v>
      </c>
      <c r="AZ683" s="150"/>
      <c r="BA683" s="150"/>
      <c r="BB683" s="150"/>
      <c r="BC683" s="150"/>
      <c r="BD683" s="150"/>
      <c r="BE683" s="150"/>
      <c r="BF683" s="150"/>
      <c r="BG683" s="150"/>
      <c r="BH683" s="150"/>
      <c r="BI683" s="150"/>
      <c r="BJ683" s="150"/>
      <c r="BK683" s="150"/>
      <c r="BL683" s="150"/>
      <c r="BM683" s="150"/>
    </row>
    <row r="684" spans="1:65" s="19" customFormat="1">
      <c r="A684" s="158"/>
      <c r="B684" s="159"/>
      <c r="C684" s="158"/>
      <c r="D684" s="137" t="s">
        <v>150</v>
      </c>
      <c r="E684" s="160"/>
      <c r="F684" s="161" t="s">
        <v>154</v>
      </c>
      <c r="G684" s="158"/>
      <c r="H684" s="162">
        <v>4</v>
      </c>
      <c r="I684" s="163"/>
      <c r="J684" s="158"/>
      <c r="K684" s="158"/>
      <c r="L684" s="159"/>
      <c r="M684" s="164"/>
      <c r="N684" s="158"/>
      <c r="O684" s="158"/>
      <c r="P684" s="158"/>
      <c r="Q684" s="158"/>
      <c r="R684" s="158"/>
      <c r="S684" s="158"/>
      <c r="T684" s="165"/>
      <c r="U684" s="158"/>
      <c r="V684" s="158"/>
      <c r="W684" s="158"/>
      <c r="X684" s="158"/>
      <c r="Y684" s="158"/>
      <c r="Z684" s="158"/>
      <c r="AA684" s="158"/>
      <c r="AB684" s="158"/>
      <c r="AC684" s="158"/>
      <c r="AD684" s="158"/>
      <c r="AE684" s="158"/>
      <c r="AF684" s="158"/>
      <c r="AG684" s="158"/>
      <c r="AH684" s="158"/>
      <c r="AI684" s="158"/>
      <c r="AJ684" s="158"/>
      <c r="AK684" s="158"/>
      <c r="AL684" s="158"/>
      <c r="AM684" s="158"/>
      <c r="AN684" s="158"/>
      <c r="AO684" s="158"/>
      <c r="AP684" s="158"/>
      <c r="AQ684" s="158"/>
      <c r="AR684" s="158"/>
      <c r="AS684" s="158"/>
      <c r="AT684" s="160" t="s">
        <v>150</v>
      </c>
      <c r="AU684" s="160" t="s">
        <v>81</v>
      </c>
      <c r="AV684" s="158" t="s">
        <v>145</v>
      </c>
      <c r="AW684" s="158" t="s">
        <v>33</v>
      </c>
      <c r="AX684" s="158" t="s">
        <v>79</v>
      </c>
      <c r="AY684" s="160" t="s">
        <v>138</v>
      </c>
      <c r="AZ684" s="158"/>
      <c r="BA684" s="158"/>
      <c r="BB684" s="158"/>
      <c r="BC684" s="158"/>
      <c r="BD684" s="158"/>
      <c r="BE684" s="158"/>
      <c r="BF684" s="158"/>
      <c r="BG684" s="158"/>
      <c r="BH684" s="158"/>
      <c r="BI684" s="158"/>
      <c r="BJ684" s="158"/>
      <c r="BK684" s="158"/>
      <c r="BL684" s="158"/>
      <c r="BM684" s="158"/>
    </row>
    <row r="685" spans="1:65" s="19" customFormat="1" ht="16.5" customHeight="1">
      <c r="B685" s="123"/>
      <c r="C685" s="124" t="s">
        <v>1182</v>
      </c>
      <c r="D685" s="124" t="s">
        <v>140</v>
      </c>
      <c r="E685" s="125" t="s">
        <v>1183</v>
      </c>
      <c r="F685" s="126" t="s">
        <v>1184</v>
      </c>
      <c r="G685" s="127" t="s">
        <v>267</v>
      </c>
      <c r="H685" s="128">
        <v>3</v>
      </c>
      <c r="I685" s="129"/>
      <c r="J685" s="130">
        <f>ROUND(I685*H685,2)</f>
        <v>0</v>
      </c>
      <c r="K685" s="126" t="s">
        <v>144</v>
      </c>
      <c r="L685" s="20"/>
      <c r="M685" s="131"/>
      <c r="N685" s="132" t="s">
        <v>42</v>
      </c>
      <c r="P685" s="133">
        <f>O685*H685</f>
        <v>0</v>
      </c>
      <c r="Q685" s="133">
        <v>4.3110000000000002E-4</v>
      </c>
      <c r="R685" s="133">
        <f>Q685*H685</f>
        <v>1.2933E-3</v>
      </c>
      <c r="S685" s="133">
        <v>0</v>
      </c>
      <c r="T685" s="134">
        <f>S685*H685</f>
        <v>0</v>
      </c>
      <c r="AR685" s="135" t="s">
        <v>200</v>
      </c>
      <c r="AT685" s="135" t="s">
        <v>140</v>
      </c>
      <c r="AU685" s="135" t="s">
        <v>81</v>
      </c>
      <c r="AY685" s="7" t="s">
        <v>138</v>
      </c>
      <c r="BE685" s="136">
        <f>IF(N685="základní",J685,0)</f>
        <v>0</v>
      </c>
      <c r="BF685" s="136">
        <f>IF(N685="snížená",J685,0)</f>
        <v>0</v>
      </c>
      <c r="BG685" s="136">
        <f>IF(N685="zákl. přenesená",J685,0)</f>
        <v>0</v>
      </c>
      <c r="BH685" s="136">
        <f>IF(N685="sníž. přenesená",J685,0)</f>
        <v>0</v>
      </c>
      <c r="BI685" s="136">
        <f>IF(N685="nulová",J685,0)</f>
        <v>0</v>
      </c>
      <c r="BJ685" s="7" t="s">
        <v>79</v>
      </c>
      <c r="BK685" s="136">
        <f>ROUND(I685*H685,2)</f>
        <v>0</v>
      </c>
      <c r="BL685" s="7" t="s">
        <v>200</v>
      </c>
      <c r="BM685" s="135" t="s">
        <v>1185</v>
      </c>
    </row>
    <row r="686" spans="1:65" s="19" customFormat="1">
      <c r="B686" s="20"/>
      <c r="D686" s="137" t="s">
        <v>146</v>
      </c>
      <c r="F686" s="138" t="s">
        <v>1186</v>
      </c>
      <c r="I686" s="139"/>
      <c r="L686" s="20"/>
      <c r="M686" s="140"/>
      <c r="T686" s="41"/>
      <c r="AT686" s="7" t="s">
        <v>146</v>
      </c>
      <c r="AU686" s="7" t="s">
        <v>81</v>
      </c>
    </row>
    <row r="687" spans="1:65" s="143" customFormat="1">
      <c r="A687" s="19"/>
      <c r="B687" s="20"/>
      <c r="C687" s="19"/>
      <c r="D687" s="141" t="s">
        <v>148</v>
      </c>
      <c r="E687" s="19"/>
      <c r="F687" s="142" t="s">
        <v>1187</v>
      </c>
      <c r="G687" s="19"/>
      <c r="H687" s="19"/>
      <c r="I687" s="139"/>
      <c r="J687" s="19"/>
      <c r="K687" s="19"/>
      <c r="L687" s="20"/>
      <c r="M687" s="140"/>
      <c r="N687" s="19"/>
      <c r="O687" s="19"/>
      <c r="P687" s="19"/>
      <c r="Q687" s="19"/>
      <c r="R687" s="19"/>
      <c r="S687" s="19"/>
      <c r="T687" s="41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7" t="s">
        <v>148</v>
      </c>
      <c r="AU687" s="7" t="s">
        <v>81</v>
      </c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</row>
    <row r="688" spans="1:65" s="150" customFormat="1">
      <c r="A688" s="143"/>
      <c r="B688" s="144"/>
      <c r="C688" s="143"/>
      <c r="D688" s="137" t="s">
        <v>150</v>
      </c>
      <c r="E688" s="145"/>
      <c r="F688" s="146" t="s">
        <v>1174</v>
      </c>
      <c r="G688" s="143"/>
      <c r="H688" s="145"/>
      <c r="I688" s="147"/>
      <c r="J688" s="143"/>
      <c r="K688" s="143"/>
      <c r="L688" s="144"/>
      <c r="M688" s="148"/>
      <c r="N688" s="143"/>
      <c r="O688" s="143"/>
      <c r="P688" s="143"/>
      <c r="Q688" s="143"/>
      <c r="R688" s="143"/>
      <c r="S688" s="143"/>
      <c r="T688" s="149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5" t="s">
        <v>150</v>
      </c>
      <c r="AU688" s="145" t="s">
        <v>81</v>
      </c>
      <c r="AV688" s="143" t="s">
        <v>79</v>
      </c>
      <c r="AW688" s="143" t="s">
        <v>33</v>
      </c>
      <c r="AX688" s="143" t="s">
        <v>71</v>
      </c>
      <c r="AY688" s="145" t="s">
        <v>138</v>
      </c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</row>
    <row r="689" spans="1:65" s="158" customFormat="1">
      <c r="A689" s="150"/>
      <c r="B689" s="151"/>
      <c r="C689" s="150"/>
      <c r="D689" s="137" t="s">
        <v>150</v>
      </c>
      <c r="E689" s="152"/>
      <c r="F689" s="153" t="s">
        <v>1017</v>
      </c>
      <c r="G689" s="150"/>
      <c r="H689" s="154">
        <v>3</v>
      </c>
      <c r="I689" s="155"/>
      <c r="J689" s="150"/>
      <c r="K689" s="150"/>
      <c r="L689" s="151"/>
      <c r="M689" s="156"/>
      <c r="N689" s="150"/>
      <c r="O689" s="150"/>
      <c r="P689" s="150"/>
      <c r="Q689" s="150"/>
      <c r="R689" s="150"/>
      <c r="S689" s="150"/>
      <c r="T689" s="157"/>
      <c r="U689" s="150"/>
      <c r="V689" s="150"/>
      <c r="W689" s="150"/>
      <c r="X689" s="150"/>
      <c r="Y689" s="150"/>
      <c r="Z689" s="150"/>
      <c r="AA689" s="150"/>
      <c r="AB689" s="150"/>
      <c r="AC689" s="150"/>
      <c r="AD689" s="150"/>
      <c r="AE689" s="150"/>
      <c r="AF689" s="150"/>
      <c r="AG689" s="150"/>
      <c r="AH689" s="150"/>
      <c r="AI689" s="150"/>
      <c r="AJ689" s="150"/>
      <c r="AK689" s="150"/>
      <c r="AL689" s="150"/>
      <c r="AM689" s="150"/>
      <c r="AN689" s="150"/>
      <c r="AO689" s="150"/>
      <c r="AP689" s="150"/>
      <c r="AQ689" s="150"/>
      <c r="AR689" s="150"/>
      <c r="AS689" s="150"/>
      <c r="AT689" s="152" t="s">
        <v>150</v>
      </c>
      <c r="AU689" s="152" t="s">
        <v>81</v>
      </c>
      <c r="AV689" s="150" t="s">
        <v>81</v>
      </c>
      <c r="AW689" s="150" t="s">
        <v>33</v>
      </c>
      <c r="AX689" s="150" t="s">
        <v>71</v>
      </c>
      <c r="AY689" s="152" t="s">
        <v>138</v>
      </c>
      <c r="AZ689" s="150"/>
      <c r="BA689" s="150"/>
      <c r="BB689" s="150"/>
      <c r="BC689" s="150"/>
      <c r="BD689" s="150"/>
      <c r="BE689" s="150"/>
      <c r="BF689" s="150"/>
      <c r="BG689" s="150"/>
      <c r="BH689" s="150"/>
      <c r="BI689" s="150"/>
      <c r="BJ689" s="150"/>
      <c r="BK689" s="150"/>
      <c r="BL689" s="150"/>
      <c r="BM689" s="150"/>
    </row>
    <row r="690" spans="1:65" s="19" customFormat="1">
      <c r="A690" s="158"/>
      <c r="B690" s="159"/>
      <c r="C690" s="158"/>
      <c r="D690" s="137" t="s">
        <v>150</v>
      </c>
      <c r="E690" s="160"/>
      <c r="F690" s="161" t="s">
        <v>154</v>
      </c>
      <c r="G690" s="158"/>
      <c r="H690" s="162">
        <v>3</v>
      </c>
      <c r="I690" s="163"/>
      <c r="J690" s="158"/>
      <c r="K690" s="158"/>
      <c r="L690" s="159"/>
      <c r="M690" s="164"/>
      <c r="N690" s="158"/>
      <c r="O690" s="158"/>
      <c r="P690" s="158"/>
      <c r="Q690" s="158"/>
      <c r="R690" s="158"/>
      <c r="S690" s="158"/>
      <c r="T690" s="165"/>
      <c r="U690" s="158"/>
      <c r="V690" s="158"/>
      <c r="W690" s="158"/>
      <c r="X690" s="158"/>
      <c r="Y690" s="158"/>
      <c r="Z690" s="158"/>
      <c r="AA690" s="158"/>
      <c r="AB690" s="158"/>
      <c r="AC690" s="158"/>
      <c r="AD690" s="158"/>
      <c r="AE690" s="158"/>
      <c r="AF690" s="158"/>
      <c r="AG690" s="158"/>
      <c r="AH690" s="158"/>
      <c r="AI690" s="158"/>
      <c r="AJ690" s="158"/>
      <c r="AK690" s="158"/>
      <c r="AL690" s="158"/>
      <c r="AM690" s="158"/>
      <c r="AN690" s="158"/>
      <c r="AO690" s="158"/>
      <c r="AP690" s="158"/>
      <c r="AQ690" s="158"/>
      <c r="AR690" s="158"/>
      <c r="AS690" s="158"/>
      <c r="AT690" s="160" t="s">
        <v>150</v>
      </c>
      <c r="AU690" s="160" t="s">
        <v>81</v>
      </c>
      <c r="AV690" s="158" t="s">
        <v>145</v>
      </c>
      <c r="AW690" s="158" t="s">
        <v>33</v>
      </c>
      <c r="AX690" s="158" t="s">
        <v>79</v>
      </c>
      <c r="AY690" s="160" t="s">
        <v>138</v>
      </c>
      <c r="AZ690" s="158"/>
      <c r="BA690" s="158"/>
      <c r="BB690" s="158"/>
      <c r="BC690" s="158"/>
      <c r="BD690" s="158"/>
      <c r="BE690" s="158"/>
      <c r="BF690" s="158"/>
      <c r="BG690" s="158"/>
      <c r="BH690" s="158"/>
      <c r="BI690" s="158"/>
      <c r="BJ690" s="158"/>
      <c r="BK690" s="158"/>
      <c r="BL690" s="158"/>
      <c r="BM690" s="158"/>
    </row>
    <row r="691" spans="1:65" s="19" customFormat="1" ht="16.5" customHeight="1">
      <c r="B691" s="123"/>
      <c r="C691" s="124" t="s">
        <v>601</v>
      </c>
      <c r="D691" s="124" t="s">
        <v>140</v>
      </c>
      <c r="E691" s="125" t="s">
        <v>1188</v>
      </c>
      <c r="F691" s="126" t="s">
        <v>1189</v>
      </c>
      <c r="G691" s="127" t="s">
        <v>267</v>
      </c>
      <c r="H691" s="128">
        <v>3</v>
      </c>
      <c r="I691" s="129"/>
      <c r="J691" s="130">
        <f>ROUND(I691*H691,2)</f>
        <v>0</v>
      </c>
      <c r="K691" s="126" t="s">
        <v>144</v>
      </c>
      <c r="L691" s="20"/>
      <c r="M691" s="131"/>
      <c r="N691" s="132" t="s">
        <v>42</v>
      </c>
      <c r="P691" s="133">
        <f>O691*H691</f>
        <v>0</v>
      </c>
      <c r="Q691" s="133">
        <v>4.9569999999999996E-4</v>
      </c>
      <c r="R691" s="133">
        <f>Q691*H691</f>
        <v>1.4870999999999999E-3</v>
      </c>
      <c r="S691" s="133">
        <v>0</v>
      </c>
      <c r="T691" s="134">
        <f>S691*H691</f>
        <v>0</v>
      </c>
      <c r="AR691" s="135" t="s">
        <v>200</v>
      </c>
      <c r="AT691" s="135" t="s">
        <v>140</v>
      </c>
      <c r="AU691" s="135" t="s">
        <v>81</v>
      </c>
      <c r="AY691" s="7" t="s">
        <v>138</v>
      </c>
      <c r="BE691" s="136">
        <f>IF(N691="základní",J691,0)</f>
        <v>0</v>
      </c>
      <c r="BF691" s="136">
        <f>IF(N691="snížená",J691,0)</f>
        <v>0</v>
      </c>
      <c r="BG691" s="136">
        <f>IF(N691="zákl. přenesená",J691,0)</f>
        <v>0</v>
      </c>
      <c r="BH691" s="136">
        <f>IF(N691="sníž. přenesená",J691,0)</f>
        <v>0</v>
      </c>
      <c r="BI691" s="136">
        <f>IF(N691="nulová",J691,0)</f>
        <v>0</v>
      </c>
      <c r="BJ691" s="7" t="s">
        <v>79</v>
      </c>
      <c r="BK691" s="136">
        <f>ROUND(I691*H691,2)</f>
        <v>0</v>
      </c>
      <c r="BL691" s="7" t="s">
        <v>200</v>
      </c>
      <c r="BM691" s="135" t="s">
        <v>1190</v>
      </c>
    </row>
    <row r="692" spans="1:65" s="19" customFormat="1">
      <c r="B692" s="20"/>
      <c r="D692" s="137" t="s">
        <v>146</v>
      </c>
      <c r="F692" s="138" t="s">
        <v>1191</v>
      </c>
      <c r="I692" s="139"/>
      <c r="L692" s="20"/>
      <c r="M692" s="140"/>
      <c r="T692" s="41"/>
      <c r="AT692" s="7" t="s">
        <v>146</v>
      </c>
      <c r="AU692" s="7" t="s">
        <v>81</v>
      </c>
    </row>
    <row r="693" spans="1:65" s="143" customFormat="1">
      <c r="A693" s="19"/>
      <c r="B693" s="20"/>
      <c r="C693" s="19"/>
      <c r="D693" s="141" t="s">
        <v>148</v>
      </c>
      <c r="E693" s="19"/>
      <c r="F693" s="142" t="s">
        <v>1192</v>
      </c>
      <c r="G693" s="19"/>
      <c r="H693" s="19"/>
      <c r="I693" s="139"/>
      <c r="J693" s="19"/>
      <c r="K693" s="19"/>
      <c r="L693" s="20"/>
      <c r="M693" s="140"/>
      <c r="N693" s="19"/>
      <c r="O693" s="19"/>
      <c r="P693" s="19"/>
      <c r="Q693" s="19"/>
      <c r="R693" s="19"/>
      <c r="S693" s="19"/>
      <c r="T693" s="41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7" t="s">
        <v>148</v>
      </c>
      <c r="AU693" s="7" t="s">
        <v>81</v>
      </c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</row>
    <row r="694" spans="1:65" s="150" customFormat="1">
      <c r="A694" s="143"/>
      <c r="B694" s="144"/>
      <c r="C694" s="143"/>
      <c r="D694" s="137" t="s">
        <v>150</v>
      </c>
      <c r="E694" s="145"/>
      <c r="F694" s="146" t="s">
        <v>1174</v>
      </c>
      <c r="G694" s="143"/>
      <c r="H694" s="145"/>
      <c r="I694" s="147"/>
      <c r="J694" s="143"/>
      <c r="K694" s="143"/>
      <c r="L694" s="144"/>
      <c r="M694" s="148"/>
      <c r="N694" s="143"/>
      <c r="O694" s="143"/>
      <c r="P694" s="143"/>
      <c r="Q694" s="143"/>
      <c r="R694" s="143"/>
      <c r="S694" s="143"/>
      <c r="T694" s="149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5" t="s">
        <v>150</v>
      </c>
      <c r="AU694" s="145" t="s">
        <v>81</v>
      </c>
      <c r="AV694" s="143" t="s">
        <v>79</v>
      </c>
      <c r="AW694" s="143" t="s">
        <v>33</v>
      </c>
      <c r="AX694" s="143" t="s">
        <v>71</v>
      </c>
      <c r="AY694" s="145" t="s">
        <v>138</v>
      </c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</row>
    <row r="695" spans="1:65" s="158" customFormat="1">
      <c r="A695" s="150"/>
      <c r="B695" s="151"/>
      <c r="C695" s="150"/>
      <c r="D695" s="137" t="s">
        <v>150</v>
      </c>
      <c r="E695" s="152"/>
      <c r="F695" s="153" t="s">
        <v>1017</v>
      </c>
      <c r="G695" s="150"/>
      <c r="H695" s="154">
        <v>3</v>
      </c>
      <c r="I695" s="155"/>
      <c r="J695" s="150"/>
      <c r="K695" s="150"/>
      <c r="L695" s="151"/>
      <c r="M695" s="156"/>
      <c r="N695" s="150"/>
      <c r="O695" s="150"/>
      <c r="P695" s="150"/>
      <c r="Q695" s="150"/>
      <c r="R695" s="150"/>
      <c r="S695" s="150"/>
      <c r="T695" s="157"/>
      <c r="U695" s="150"/>
      <c r="V695" s="150"/>
      <c r="W695" s="150"/>
      <c r="X695" s="150"/>
      <c r="Y695" s="150"/>
      <c r="Z695" s="150"/>
      <c r="AA695" s="150"/>
      <c r="AB695" s="150"/>
      <c r="AC695" s="150"/>
      <c r="AD695" s="150"/>
      <c r="AE695" s="150"/>
      <c r="AF695" s="150"/>
      <c r="AG695" s="150"/>
      <c r="AH695" s="150"/>
      <c r="AI695" s="150"/>
      <c r="AJ695" s="150"/>
      <c r="AK695" s="150"/>
      <c r="AL695" s="150"/>
      <c r="AM695" s="150"/>
      <c r="AN695" s="150"/>
      <c r="AO695" s="150"/>
      <c r="AP695" s="150"/>
      <c r="AQ695" s="150"/>
      <c r="AR695" s="150"/>
      <c r="AS695" s="150"/>
      <c r="AT695" s="152" t="s">
        <v>150</v>
      </c>
      <c r="AU695" s="152" t="s">
        <v>81</v>
      </c>
      <c r="AV695" s="150" t="s">
        <v>81</v>
      </c>
      <c r="AW695" s="150" t="s">
        <v>33</v>
      </c>
      <c r="AX695" s="150" t="s">
        <v>71</v>
      </c>
      <c r="AY695" s="152" t="s">
        <v>138</v>
      </c>
      <c r="AZ695" s="150"/>
      <c r="BA695" s="150"/>
      <c r="BB695" s="150"/>
      <c r="BC695" s="150"/>
      <c r="BD695" s="150"/>
      <c r="BE695" s="150"/>
      <c r="BF695" s="150"/>
      <c r="BG695" s="150"/>
      <c r="BH695" s="150"/>
      <c r="BI695" s="150"/>
      <c r="BJ695" s="150"/>
      <c r="BK695" s="150"/>
      <c r="BL695" s="150"/>
      <c r="BM695" s="150"/>
    </row>
    <row r="696" spans="1:65" s="19" customFormat="1">
      <c r="A696" s="158"/>
      <c r="B696" s="159"/>
      <c r="C696" s="158"/>
      <c r="D696" s="137" t="s">
        <v>150</v>
      </c>
      <c r="E696" s="160"/>
      <c r="F696" s="161" t="s">
        <v>154</v>
      </c>
      <c r="G696" s="158"/>
      <c r="H696" s="162">
        <v>3</v>
      </c>
      <c r="I696" s="163"/>
      <c r="J696" s="158"/>
      <c r="K696" s="158"/>
      <c r="L696" s="159"/>
      <c r="M696" s="164"/>
      <c r="N696" s="158"/>
      <c r="O696" s="158"/>
      <c r="P696" s="158"/>
      <c r="Q696" s="158"/>
      <c r="R696" s="158"/>
      <c r="S696" s="158"/>
      <c r="T696" s="165"/>
      <c r="U696" s="158"/>
      <c r="V696" s="158"/>
      <c r="W696" s="158"/>
      <c r="X696" s="158"/>
      <c r="Y696" s="158"/>
      <c r="Z696" s="158"/>
      <c r="AA696" s="158"/>
      <c r="AB696" s="158"/>
      <c r="AC696" s="158"/>
      <c r="AD696" s="158"/>
      <c r="AE696" s="158"/>
      <c r="AF696" s="158"/>
      <c r="AG696" s="158"/>
      <c r="AH696" s="158"/>
      <c r="AI696" s="158"/>
      <c r="AJ696" s="158"/>
      <c r="AK696" s="158"/>
      <c r="AL696" s="158"/>
      <c r="AM696" s="158"/>
      <c r="AN696" s="158"/>
      <c r="AO696" s="158"/>
      <c r="AP696" s="158"/>
      <c r="AQ696" s="158"/>
      <c r="AR696" s="158"/>
      <c r="AS696" s="158"/>
      <c r="AT696" s="160" t="s">
        <v>150</v>
      </c>
      <c r="AU696" s="160" t="s">
        <v>81</v>
      </c>
      <c r="AV696" s="158" t="s">
        <v>145</v>
      </c>
      <c r="AW696" s="158" t="s">
        <v>33</v>
      </c>
      <c r="AX696" s="158" t="s">
        <v>79</v>
      </c>
      <c r="AY696" s="160" t="s">
        <v>138</v>
      </c>
      <c r="AZ696" s="158"/>
      <c r="BA696" s="158"/>
      <c r="BB696" s="158"/>
      <c r="BC696" s="158"/>
      <c r="BD696" s="158"/>
      <c r="BE696" s="158"/>
      <c r="BF696" s="158"/>
      <c r="BG696" s="158"/>
      <c r="BH696" s="158"/>
      <c r="BI696" s="158"/>
      <c r="BJ696" s="158"/>
      <c r="BK696" s="158"/>
      <c r="BL696" s="158"/>
      <c r="BM696" s="158"/>
    </row>
    <row r="697" spans="1:65" s="19" customFormat="1" ht="16.5" customHeight="1">
      <c r="B697" s="123"/>
      <c r="C697" s="124" t="s">
        <v>1193</v>
      </c>
      <c r="D697" s="124" t="s">
        <v>140</v>
      </c>
      <c r="E697" s="125" t="s">
        <v>1194</v>
      </c>
      <c r="F697" s="126" t="s">
        <v>1195</v>
      </c>
      <c r="G697" s="127" t="s">
        <v>267</v>
      </c>
      <c r="H697" s="128">
        <v>1</v>
      </c>
      <c r="I697" s="129"/>
      <c r="J697" s="130">
        <f>ROUND(I697*H697,2)</f>
        <v>0</v>
      </c>
      <c r="K697" s="126" t="s">
        <v>144</v>
      </c>
      <c r="L697" s="20"/>
      <c r="M697" s="131"/>
      <c r="N697" s="132" t="s">
        <v>42</v>
      </c>
      <c r="P697" s="133">
        <f>O697*H697</f>
        <v>0</v>
      </c>
      <c r="Q697" s="133">
        <v>1.5257999999999999E-3</v>
      </c>
      <c r="R697" s="133">
        <f>Q697*H697</f>
        <v>1.5257999999999999E-3</v>
      </c>
      <c r="S697" s="133">
        <v>0</v>
      </c>
      <c r="T697" s="134">
        <f>S697*H697</f>
        <v>0</v>
      </c>
      <c r="AR697" s="135" t="s">
        <v>200</v>
      </c>
      <c r="AT697" s="135" t="s">
        <v>140</v>
      </c>
      <c r="AU697" s="135" t="s">
        <v>81</v>
      </c>
      <c r="AY697" s="7" t="s">
        <v>138</v>
      </c>
      <c r="BE697" s="136">
        <f>IF(N697="základní",J697,0)</f>
        <v>0</v>
      </c>
      <c r="BF697" s="136">
        <f>IF(N697="snížená",J697,0)</f>
        <v>0</v>
      </c>
      <c r="BG697" s="136">
        <f>IF(N697="zákl. přenesená",J697,0)</f>
        <v>0</v>
      </c>
      <c r="BH697" s="136">
        <f>IF(N697="sníž. přenesená",J697,0)</f>
        <v>0</v>
      </c>
      <c r="BI697" s="136">
        <f>IF(N697="nulová",J697,0)</f>
        <v>0</v>
      </c>
      <c r="BJ697" s="7" t="s">
        <v>79</v>
      </c>
      <c r="BK697" s="136">
        <f>ROUND(I697*H697,2)</f>
        <v>0</v>
      </c>
      <c r="BL697" s="7" t="s">
        <v>200</v>
      </c>
      <c r="BM697" s="135" t="s">
        <v>1196</v>
      </c>
    </row>
    <row r="698" spans="1:65" s="19" customFormat="1">
      <c r="B698" s="20"/>
      <c r="D698" s="137" t="s">
        <v>146</v>
      </c>
      <c r="F698" s="138" t="s">
        <v>1197</v>
      </c>
      <c r="I698" s="139"/>
      <c r="L698" s="20"/>
      <c r="M698" s="140"/>
      <c r="T698" s="41"/>
      <c r="AT698" s="7" t="s">
        <v>146</v>
      </c>
      <c r="AU698" s="7" t="s">
        <v>81</v>
      </c>
    </row>
    <row r="699" spans="1:65" s="143" customFormat="1">
      <c r="A699" s="19"/>
      <c r="B699" s="20"/>
      <c r="C699" s="19"/>
      <c r="D699" s="141" t="s">
        <v>148</v>
      </c>
      <c r="E699" s="19"/>
      <c r="F699" s="142" t="s">
        <v>1198</v>
      </c>
      <c r="G699" s="19"/>
      <c r="H699" s="19"/>
      <c r="I699" s="139"/>
      <c r="J699" s="19"/>
      <c r="K699" s="19"/>
      <c r="L699" s="20"/>
      <c r="M699" s="140"/>
      <c r="N699" s="19"/>
      <c r="O699" s="19"/>
      <c r="P699" s="19"/>
      <c r="Q699" s="19"/>
      <c r="R699" s="19"/>
      <c r="S699" s="19"/>
      <c r="T699" s="41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7" t="s">
        <v>148</v>
      </c>
      <c r="AU699" s="7" t="s">
        <v>81</v>
      </c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</row>
    <row r="700" spans="1:65" s="150" customFormat="1">
      <c r="A700" s="143"/>
      <c r="B700" s="144"/>
      <c r="C700" s="143"/>
      <c r="D700" s="137" t="s">
        <v>150</v>
      </c>
      <c r="E700" s="145"/>
      <c r="F700" s="146" t="s">
        <v>1174</v>
      </c>
      <c r="G700" s="143"/>
      <c r="H700" s="145"/>
      <c r="I700" s="147"/>
      <c r="J700" s="143"/>
      <c r="K700" s="143"/>
      <c r="L700" s="144"/>
      <c r="M700" s="148"/>
      <c r="N700" s="143"/>
      <c r="O700" s="143"/>
      <c r="P700" s="143"/>
      <c r="Q700" s="143"/>
      <c r="R700" s="143"/>
      <c r="S700" s="143"/>
      <c r="T700" s="149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5" t="s">
        <v>150</v>
      </c>
      <c r="AU700" s="145" t="s">
        <v>81</v>
      </c>
      <c r="AV700" s="143" t="s">
        <v>79</v>
      </c>
      <c r="AW700" s="143" t="s">
        <v>33</v>
      </c>
      <c r="AX700" s="143" t="s">
        <v>71</v>
      </c>
      <c r="AY700" s="145" t="s">
        <v>138</v>
      </c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</row>
    <row r="701" spans="1:65" s="158" customFormat="1">
      <c r="A701" s="150"/>
      <c r="B701" s="151"/>
      <c r="C701" s="150"/>
      <c r="D701" s="137" t="s">
        <v>150</v>
      </c>
      <c r="E701" s="152"/>
      <c r="F701" s="153" t="s">
        <v>204</v>
      </c>
      <c r="G701" s="150"/>
      <c r="H701" s="154">
        <v>1</v>
      </c>
      <c r="I701" s="155"/>
      <c r="J701" s="150"/>
      <c r="K701" s="150"/>
      <c r="L701" s="151"/>
      <c r="M701" s="156"/>
      <c r="N701" s="150"/>
      <c r="O701" s="150"/>
      <c r="P701" s="150"/>
      <c r="Q701" s="150"/>
      <c r="R701" s="150"/>
      <c r="S701" s="150"/>
      <c r="T701" s="157"/>
      <c r="U701" s="150"/>
      <c r="V701" s="150"/>
      <c r="W701" s="150"/>
      <c r="X701" s="150"/>
      <c r="Y701" s="150"/>
      <c r="Z701" s="150"/>
      <c r="AA701" s="150"/>
      <c r="AB701" s="150"/>
      <c r="AC701" s="150"/>
      <c r="AD701" s="150"/>
      <c r="AE701" s="150"/>
      <c r="AF701" s="150"/>
      <c r="AG701" s="150"/>
      <c r="AH701" s="150"/>
      <c r="AI701" s="150"/>
      <c r="AJ701" s="150"/>
      <c r="AK701" s="150"/>
      <c r="AL701" s="150"/>
      <c r="AM701" s="150"/>
      <c r="AN701" s="150"/>
      <c r="AO701" s="150"/>
      <c r="AP701" s="150"/>
      <c r="AQ701" s="150"/>
      <c r="AR701" s="150"/>
      <c r="AS701" s="150"/>
      <c r="AT701" s="152" t="s">
        <v>150</v>
      </c>
      <c r="AU701" s="152" t="s">
        <v>81</v>
      </c>
      <c r="AV701" s="150" t="s">
        <v>81</v>
      </c>
      <c r="AW701" s="150" t="s">
        <v>33</v>
      </c>
      <c r="AX701" s="150" t="s">
        <v>71</v>
      </c>
      <c r="AY701" s="152" t="s">
        <v>138</v>
      </c>
      <c r="AZ701" s="150"/>
      <c r="BA701" s="150"/>
      <c r="BB701" s="150"/>
      <c r="BC701" s="150"/>
      <c r="BD701" s="150"/>
      <c r="BE701" s="150"/>
      <c r="BF701" s="150"/>
      <c r="BG701" s="150"/>
      <c r="BH701" s="150"/>
      <c r="BI701" s="150"/>
      <c r="BJ701" s="150"/>
      <c r="BK701" s="150"/>
      <c r="BL701" s="150"/>
      <c r="BM701" s="150"/>
    </row>
    <row r="702" spans="1:65" s="19" customFormat="1">
      <c r="A702" s="158"/>
      <c r="B702" s="159"/>
      <c r="C702" s="158"/>
      <c r="D702" s="137" t="s">
        <v>150</v>
      </c>
      <c r="E702" s="160"/>
      <c r="F702" s="161" t="s">
        <v>154</v>
      </c>
      <c r="G702" s="158"/>
      <c r="H702" s="162">
        <v>1</v>
      </c>
      <c r="I702" s="163"/>
      <c r="J702" s="158"/>
      <c r="K702" s="158"/>
      <c r="L702" s="159"/>
      <c r="M702" s="164"/>
      <c r="N702" s="158"/>
      <c r="O702" s="158"/>
      <c r="P702" s="158"/>
      <c r="Q702" s="158"/>
      <c r="R702" s="158"/>
      <c r="S702" s="158"/>
      <c r="T702" s="165"/>
      <c r="U702" s="158"/>
      <c r="V702" s="158"/>
      <c r="W702" s="158"/>
      <c r="X702" s="158"/>
      <c r="Y702" s="158"/>
      <c r="Z702" s="158"/>
      <c r="AA702" s="158"/>
      <c r="AB702" s="158"/>
      <c r="AC702" s="158"/>
      <c r="AD702" s="158"/>
      <c r="AE702" s="158"/>
      <c r="AF702" s="158"/>
      <c r="AG702" s="158"/>
      <c r="AH702" s="158"/>
      <c r="AI702" s="158"/>
      <c r="AJ702" s="158"/>
      <c r="AK702" s="158"/>
      <c r="AL702" s="158"/>
      <c r="AM702" s="158"/>
      <c r="AN702" s="158"/>
      <c r="AO702" s="158"/>
      <c r="AP702" s="158"/>
      <c r="AQ702" s="158"/>
      <c r="AR702" s="158"/>
      <c r="AS702" s="158"/>
      <c r="AT702" s="160" t="s">
        <v>150</v>
      </c>
      <c r="AU702" s="160" t="s">
        <v>81</v>
      </c>
      <c r="AV702" s="158" t="s">
        <v>145</v>
      </c>
      <c r="AW702" s="158" t="s">
        <v>33</v>
      </c>
      <c r="AX702" s="158" t="s">
        <v>79</v>
      </c>
      <c r="AY702" s="160" t="s">
        <v>138</v>
      </c>
      <c r="AZ702" s="158"/>
      <c r="BA702" s="158"/>
      <c r="BB702" s="158"/>
      <c r="BC702" s="158"/>
      <c r="BD702" s="158"/>
      <c r="BE702" s="158"/>
      <c r="BF702" s="158"/>
      <c r="BG702" s="158"/>
      <c r="BH702" s="158"/>
      <c r="BI702" s="158"/>
      <c r="BJ702" s="158"/>
      <c r="BK702" s="158"/>
      <c r="BL702" s="158"/>
      <c r="BM702" s="158"/>
    </row>
    <row r="703" spans="1:65" s="19" customFormat="1" ht="16.5" customHeight="1">
      <c r="B703" s="123"/>
      <c r="C703" s="124" t="s">
        <v>604</v>
      </c>
      <c r="D703" s="124" t="s">
        <v>140</v>
      </c>
      <c r="E703" s="125" t="s">
        <v>1199</v>
      </c>
      <c r="F703" s="126" t="s">
        <v>1200</v>
      </c>
      <c r="G703" s="127" t="s">
        <v>267</v>
      </c>
      <c r="H703" s="128">
        <v>2</v>
      </c>
      <c r="I703" s="129"/>
      <c r="J703" s="130">
        <f>ROUND(I703*H703,2)</f>
        <v>0</v>
      </c>
      <c r="K703" s="126"/>
      <c r="L703" s="20"/>
      <c r="M703" s="131"/>
      <c r="N703" s="132" t="s">
        <v>42</v>
      </c>
      <c r="P703" s="133">
        <f>O703*H703</f>
        <v>0</v>
      </c>
      <c r="Q703" s="133">
        <v>0</v>
      </c>
      <c r="R703" s="133">
        <f>Q703*H703</f>
        <v>0</v>
      </c>
      <c r="S703" s="133">
        <v>0</v>
      </c>
      <c r="T703" s="134">
        <f>S703*H703</f>
        <v>0</v>
      </c>
      <c r="AR703" s="135" t="s">
        <v>200</v>
      </c>
      <c r="AT703" s="135" t="s">
        <v>140</v>
      </c>
      <c r="AU703" s="135" t="s">
        <v>81</v>
      </c>
      <c r="AY703" s="7" t="s">
        <v>138</v>
      </c>
      <c r="BE703" s="136">
        <f>IF(N703="základní",J703,0)</f>
        <v>0</v>
      </c>
      <c r="BF703" s="136">
        <f>IF(N703="snížená",J703,0)</f>
        <v>0</v>
      </c>
      <c r="BG703" s="136">
        <f>IF(N703="zákl. přenesená",J703,0)</f>
        <v>0</v>
      </c>
      <c r="BH703" s="136">
        <f>IF(N703="sníž. přenesená",J703,0)</f>
        <v>0</v>
      </c>
      <c r="BI703" s="136">
        <f>IF(N703="nulová",J703,0)</f>
        <v>0</v>
      </c>
      <c r="BJ703" s="7" t="s">
        <v>79</v>
      </c>
      <c r="BK703" s="136">
        <f>ROUND(I703*H703,2)</f>
        <v>0</v>
      </c>
      <c r="BL703" s="7" t="s">
        <v>200</v>
      </c>
      <c r="BM703" s="135" t="s">
        <v>1201</v>
      </c>
    </row>
    <row r="704" spans="1:65" s="143" customFormat="1">
      <c r="A704" s="19"/>
      <c r="B704" s="20"/>
      <c r="C704" s="19"/>
      <c r="D704" s="137" t="s">
        <v>146</v>
      </c>
      <c r="E704" s="19"/>
      <c r="F704" s="138" t="s">
        <v>1200</v>
      </c>
      <c r="G704" s="19"/>
      <c r="H704" s="19"/>
      <c r="I704" s="139"/>
      <c r="J704" s="19"/>
      <c r="K704" s="19"/>
      <c r="L704" s="20"/>
      <c r="M704" s="140"/>
      <c r="N704" s="19"/>
      <c r="O704" s="19"/>
      <c r="P704" s="19"/>
      <c r="Q704" s="19"/>
      <c r="R704" s="19"/>
      <c r="S704" s="19"/>
      <c r="T704" s="41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7" t="s">
        <v>146</v>
      </c>
      <c r="AU704" s="7" t="s">
        <v>81</v>
      </c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</row>
    <row r="705" spans="1:65" s="150" customFormat="1">
      <c r="A705" s="143"/>
      <c r="B705" s="144"/>
      <c r="C705" s="143"/>
      <c r="D705" s="137" t="s">
        <v>150</v>
      </c>
      <c r="E705" s="145"/>
      <c r="F705" s="146" t="s">
        <v>1174</v>
      </c>
      <c r="G705" s="143"/>
      <c r="H705" s="145"/>
      <c r="I705" s="147"/>
      <c r="J705" s="143"/>
      <c r="K705" s="143"/>
      <c r="L705" s="144"/>
      <c r="M705" s="148"/>
      <c r="N705" s="143"/>
      <c r="O705" s="143"/>
      <c r="P705" s="143"/>
      <c r="Q705" s="143"/>
      <c r="R705" s="143"/>
      <c r="S705" s="143"/>
      <c r="T705" s="149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5" t="s">
        <v>150</v>
      </c>
      <c r="AU705" s="145" t="s">
        <v>81</v>
      </c>
      <c r="AV705" s="143" t="s">
        <v>79</v>
      </c>
      <c r="AW705" s="143" t="s">
        <v>33</v>
      </c>
      <c r="AX705" s="143" t="s">
        <v>71</v>
      </c>
      <c r="AY705" s="145" t="s">
        <v>138</v>
      </c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</row>
    <row r="706" spans="1:65" s="158" customFormat="1">
      <c r="A706" s="150"/>
      <c r="B706" s="151"/>
      <c r="C706" s="150"/>
      <c r="D706" s="137" t="s">
        <v>150</v>
      </c>
      <c r="E706" s="152"/>
      <c r="F706" s="153" t="s">
        <v>1005</v>
      </c>
      <c r="G706" s="150"/>
      <c r="H706" s="154">
        <v>2</v>
      </c>
      <c r="I706" s="155"/>
      <c r="J706" s="150"/>
      <c r="K706" s="150"/>
      <c r="L706" s="151"/>
      <c r="M706" s="156"/>
      <c r="N706" s="150"/>
      <c r="O706" s="150"/>
      <c r="P706" s="150"/>
      <c r="Q706" s="150"/>
      <c r="R706" s="150"/>
      <c r="S706" s="150"/>
      <c r="T706" s="157"/>
      <c r="U706" s="150"/>
      <c r="V706" s="150"/>
      <c r="W706" s="150"/>
      <c r="X706" s="150"/>
      <c r="Y706" s="150"/>
      <c r="Z706" s="150"/>
      <c r="AA706" s="150"/>
      <c r="AB706" s="150"/>
      <c r="AC706" s="150"/>
      <c r="AD706" s="150"/>
      <c r="AE706" s="150"/>
      <c r="AF706" s="150"/>
      <c r="AG706" s="150"/>
      <c r="AH706" s="150"/>
      <c r="AI706" s="150"/>
      <c r="AJ706" s="150"/>
      <c r="AK706" s="150"/>
      <c r="AL706" s="150"/>
      <c r="AM706" s="150"/>
      <c r="AN706" s="150"/>
      <c r="AO706" s="150"/>
      <c r="AP706" s="150"/>
      <c r="AQ706" s="150"/>
      <c r="AR706" s="150"/>
      <c r="AS706" s="150"/>
      <c r="AT706" s="152" t="s">
        <v>150</v>
      </c>
      <c r="AU706" s="152" t="s">
        <v>81</v>
      </c>
      <c r="AV706" s="150" t="s">
        <v>81</v>
      </c>
      <c r="AW706" s="150" t="s">
        <v>33</v>
      </c>
      <c r="AX706" s="150" t="s">
        <v>71</v>
      </c>
      <c r="AY706" s="152" t="s">
        <v>138</v>
      </c>
      <c r="AZ706" s="150"/>
      <c r="BA706" s="150"/>
      <c r="BB706" s="150"/>
      <c r="BC706" s="150"/>
      <c r="BD706" s="150"/>
      <c r="BE706" s="150"/>
      <c r="BF706" s="150"/>
      <c r="BG706" s="150"/>
      <c r="BH706" s="150"/>
      <c r="BI706" s="150"/>
      <c r="BJ706" s="150"/>
      <c r="BK706" s="150"/>
      <c r="BL706" s="150"/>
      <c r="BM706" s="150"/>
    </row>
    <row r="707" spans="1:65" s="19" customFormat="1">
      <c r="A707" s="158"/>
      <c r="B707" s="159"/>
      <c r="C707" s="158"/>
      <c r="D707" s="137" t="s">
        <v>150</v>
      </c>
      <c r="E707" s="160"/>
      <c r="F707" s="161" t="s">
        <v>154</v>
      </c>
      <c r="G707" s="158"/>
      <c r="H707" s="162">
        <v>2</v>
      </c>
      <c r="I707" s="163"/>
      <c r="J707" s="158"/>
      <c r="K707" s="158"/>
      <c r="L707" s="159"/>
      <c r="M707" s="164"/>
      <c r="N707" s="158"/>
      <c r="O707" s="158"/>
      <c r="P707" s="158"/>
      <c r="Q707" s="158"/>
      <c r="R707" s="158"/>
      <c r="S707" s="158"/>
      <c r="T707" s="165"/>
      <c r="U707" s="158"/>
      <c r="V707" s="158"/>
      <c r="W707" s="158"/>
      <c r="X707" s="158"/>
      <c r="Y707" s="158"/>
      <c r="Z707" s="158"/>
      <c r="AA707" s="158"/>
      <c r="AB707" s="158"/>
      <c r="AC707" s="158"/>
      <c r="AD707" s="158"/>
      <c r="AE707" s="158"/>
      <c r="AF707" s="158"/>
      <c r="AG707" s="158"/>
      <c r="AH707" s="158"/>
      <c r="AI707" s="158"/>
      <c r="AJ707" s="158"/>
      <c r="AK707" s="158"/>
      <c r="AL707" s="158"/>
      <c r="AM707" s="158"/>
      <c r="AN707" s="158"/>
      <c r="AO707" s="158"/>
      <c r="AP707" s="158"/>
      <c r="AQ707" s="158"/>
      <c r="AR707" s="158"/>
      <c r="AS707" s="158"/>
      <c r="AT707" s="160" t="s">
        <v>150</v>
      </c>
      <c r="AU707" s="160" t="s">
        <v>81</v>
      </c>
      <c r="AV707" s="158" t="s">
        <v>145</v>
      </c>
      <c r="AW707" s="158" t="s">
        <v>33</v>
      </c>
      <c r="AX707" s="158" t="s">
        <v>79</v>
      </c>
      <c r="AY707" s="160" t="s">
        <v>138</v>
      </c>
      <c r="AZ707" s="158"/>
      <c r="BA707" s="158"/>
      <c r="BB707" s="158"/>
      <c r="BC707" s="158"/>
      <c r="BD707" s="158"/>
      <c r="BE707" s="158"/>
      <c r="BF707" s="158"/>
      <c r="BG707" s="158"/>
      <c r="BH707" s="158"/>
      <c r="BI707" s="158"/>
      <c r="BJ707" s="158"/>
      <c r="BK707" s="158"/>
      <c r="BL707" s="158"/>
      <c r="BM707" s="158"/>
    </row>
    <row r="708" spans="1:65" s="19" customFormat="1" ht="16.5" customHeight="1">
      <c r="B708" s="123"/>
      <c r="C708" s="124" t="s">
        <v>1202</v>
      </c>
      <c r="D708" s="124" t="s">
        <v>140</v>
      </c>
      <c r="E708" s="125" t="s">
        <v>1203</v>
      </c>
      <c r="F708" s="126" t="s">
        <v>1204</v>
      </c>
      <c r="G708" s="127" t="s">
        <v>267</v>
      </c>
      <c r="H708" s="128">
        <v>3</v>
      </c>
      <c r="I708" s="129"/>
      <c r="J708" s="130">
        <f>ROUND(I708*H708,2)</f>
        <v>0</v>
      </c>
      <c r="K708" s="126" t="s">
        <v>144</v>
      </c>
      <c r="L708" s="20"/>
      <c r="M708" s="131"/>
      <c r="N708" s="132" t="s">
        <v>42</v>
      </c>
      <c r="P708" s="133">
        <f>O708*H708</f>
        <v>0</v>
      </c>
      <c r="Q708" s="133">
        <v>1.1877999999999999E-3</v>
      </c>
      <c r="R708" s="133">
        <f>Q708*H708</f>
        <v>3.5633999999999996E-3</v>
      </c>
      <c r="S708" s="133">
        <v>0</v>
      </c>
      <c r="T708" s="134">
        <f>S708*H708</f>
        <v>0</v>
      </c>
      <c r="AR708" s="135" t="s">
        <v>200</v>
      </c>
      <c r="AT708" s="135" t="s">
        <v>140</v>
      </c>
      <c r="AU708" s="135" t="s">
        <v>81</v>
      </c>
      <c r="AY708" s="7" t="s">
        <v>138</v>
      </c>
      <c r="BE708" s="136">
        <f>IF(N708="základní",J708,0)</f>
        <v>0</v>
      </c>
      <c r="BF708" s="136">
        <f>IF(N708="snížená",J708,0)</f>
        <v>0</v>
      </c>
      <c r="BG708" s="136">
        <f>IF(N708="zákl. přenesená",J708,0)</f>
        <v>0</v>
      </c>
      <c r="BH708" s="136">
        <f>IF(N708="sníž. přenesená",J708,0)</f>
        <v>0</v>
      </c>
      <c r="BI708" s="136">
        <f>IF(N708="nulová",J708,0)</f>
        <v>0</v>
      </c>
      <c r="BJ708" s="7" t="s">
        <v>79</v>
      </c>
      <c r="BK708" s="136">
        <f>ROUND(I708*H708,2)</f>
        <v>0</v>
      </c>
      <c r="BL708" s="7" t="s">
        <v>200</v>
      </c>
      <c r="BM708" s="135" t="s">
        <v>1205</v>
      </c>
    </row>
    <row r="709" spans="1:65" s="19" customFormat="1">
      <c r="B709" s="20"/>
      <c r="D709" s="137" t="s">
        <v>146</v>
      </c>
      <c r="F709" s="138" t="s">
        <v>1206</v>
      </c>
      <c r="I709" s="139"/>
      <c r="L709" s="20"/>
      <c r="M709" s="140"/>
      <c r="T709" s="41"/>
      <c r="AT709" s="7" t="s">
        <v>146</v>
      </c>
      <c r="AU709" s="7" t="s">
        <v>81</v>
      </c>
    </row>
    <row r="710" spans="1:65" s="143" customFormat="1">
      <c r="A710" s="19"/>
      <c r="B710" s="20"/>
      <c r="C710" s="19"/>
      <c r="D710" s="141" t="s">
        <v>148</v>
      </c>
      <c r="E710" s="19"/>
      <c r="F710" s="142" t="s">
        <v>1207</v>
      </c>
      <c r="G710" s="19"/>
      <c r="H710" s="19"/>
      <c r="I710" s="139"/>
      <c r="J710" s="19"/>
      <c r="K710" s="19"/>
      <c r="L710" s="20"/>
      <c r="M710" s="140"/>
      <c r="N710" s="19"/>
      <c r="O710" s="19"/>
      <c r="P710" s="19"/>
      <c r="Q710" s="19"/>
      <c r="R710" s="19"/>
      <c r="S710" s="19"/>
      <c r="T710" s="41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7" t="s">
        <v>148</v>
      </c>
      <c r="AU710" s="7" t="s">
        <v>81</v>
      </c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</row>
    <row r="711" spans="1:65" s="150" customFormat="1">
      <c r="A711" s="143"/>
      <c r="B711" s="144"/>
      <c r="C711" s="143"/>
      <c r="D711" s="137" t="s">
        <v>150</v>
      </c>
      <c r="E711" s="145"/>
      <c r="F711" s="146" t="s">
        <v>1174</v>
      </c>
      <c r="G711" s="143"/>
      <c r="H711" s="145"/>
      <c r="I711" s="147"/>
      <c r="J711" s="143"/>
      <c r="K711" s="143"/>
      <c r="L711" s="144"/>
      <c r="M711" s="148"/>
      <c r="N711" s="143"/>
      <c r="O711" s="143"/>
      <c r="P711" s="143"/>
      <c r="Q711" s="143"/>
      <c r="R711" s="143"/>
      <c r="S711" s="143"/>
      <c r="T711" s="149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5" t="s">
        <v>150</v>
      </c>
      <c r="AU711" s="145" t="s">
        <v>81</v>
      </c>
      <c r="AV711" s="143" t="s">
        <v>79</v>
      </c>
      <c r="AW711" s="143" t="s">
        <v>33</v>
      </c>
      <c r="AX711" s="143" t="s">
        <v>71</v>
      </c>
      <c r="AY711" s="145" t="s">
        <v>138</v>
      </c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</row>
    <row r="712" spans="1:65" s="158" customFormat="1">
      <c r="A712" s="150"/>
      <c r="B712" s="151"/>
      <c r="C712" s="150"/>
      <c r="D712" s="137" t="s">
        <v>150</v>
      </c>
      <c r="E712" s="152"/>
      <c r="F712" s="153" t="s">
        <v>1017</v>
      </c>
      <c r="G712" s="150"/>
      <c r="H712" s="154">
        <v>3</v>
      </c>
      <c r="I712" s="155"/>
      <c r="J712" s="150"/>
      <c r="K712" s="150"/>
      <c r="L712" s="151"/>
      <c r="M712" s="156"/>
      <c r="N712" s="150"/>
      <c r="O712" s="150"/>
      <c r="P712" s="150"/>
      <c r="Q712" s="150"/>
      <c r="R712" s="150"/>
      <c r="S712" s="150"/>
      <c r="T712" s="157"/>
      <c r="U712" s="150"/>
      <c r="V712" s="150"/>
      <c r="W712" s="150"/>
      <c r="X712" s="150"/>
      <c r="Y712" s="150"/>
      <c r="Z712" s="150"/>
      <c r="AA712" s="150"/>
      <c r="AB712" s="150"/>
      <c r="AC712" s="150"/>
      <c r="AD712" s="150"/>
      <c r="AE712" s="150"/>
      <c r="AF712" s="150"/>
      <c r="AG712" s="150"/>
      <c r="AH712" s="150"/>
      <c r="AI712" s="150"/>
      <c r="AJ712" s="150"/>
      <c r="AK712" s="150"/>
      <c r="AL712" s="150"/>
      <c r="AM712" s="150"/>
      <c r="AN712" s="150"/>
      <c r="AO712" s="150"/>
      <c r="AP712" s="150"/>
      <c r="AQ712" s="150"/>
      <c r="AR712" s="150"/>
      <c r="AS712" s="150"/>
      <c r="AT712" s="152" t="s">
        <v>150</v>
      </c>
      <c r="AU712" s="152" t="s">
        <v>81</v>
      </c>
      <c r="AV712" s="150" t="s">
        <v>81</v>
      </c>
      <c r="AW712" s="150" t="s">
        <v>33</v>
      </c>
      <c r="AX712" s="150" t="s">
        <v>71</v>
      </c>
      <c r="AY712" s="152" t="s">
        <v>138</v>
      </c>
      <c r="AZ712" s="150"/>
      <c r="BA712" s="150"/>
      <c r="BB712" s="150"/>
      <c r="BC712" s="150"/>
      <c r="BD712" s="150"/>
      <c r="BE712" s="150"/>
      <c r="BF712" s="150"/>
      <c r="BG712" s="150"/>
      <c r="BH712" s="150"/>
      <c r="BI712" s="150"/>
      <c r="BJ712" s="150"/>
      <c r="BK712" s="150"/>
      <c r="BL712" s="150"/>
      <c r="BM712" s="150"/>
    </row>
    <row r="713" spans="1:65" s="19" customFormat="1">
      <c r="A713" s="158"/>
      <c r="B713" s="159"/>
      <c r="C713" s="158"/>
      <c r="D713" s="137" t="s">
        <v>150</v>
      </c>
      <c r="E713" s="160"/>
      <c r="F713" s="161" t="s">
        <v>154</v>
      </c>
      <c r="G713" s="158"/>
      <c r="H713" s="162">
        <v>3</v>
      </c>
      <c r="I713" s="163"/>
      <c r="J713" s="158"/>
      <c r="K713" s="158"/>
      <c r="L713" s="159"/>
      <c r="M713" s="164"/>
      <c r="N713" s="158"/>
      <c r="O713" s="158"/>
      <c r="P713" s="158"/>
      <c r="Q713" s="158"/>
      <c r="R713" s="158"/>
      <c r="S713" s="158"/>
      <c r="T713" s="165"/>
      <c r="U713" s="158"/>
      <c r="V713" s="158"/>
      <c r="W713" s="158"/>
      <c r="X713" s="158"/>
      <c r="Y713" s="158"/>
      <c r="Z713" s="158"/>
      <c r="AA713" s="158"/>
      <c r="AB713" s="158"/>
      <c r="AC713" s="158"/>
      <c r="AD713" s="158"/>
      <c r="AE713" s="158"/>
      <c r="AF713" s="158"/>
      <c r="AG713" s="158"/>
      <c r="AH713" s="158"/>
      <c r="AI713" s="158"/>
      <c r="AJ713" s="158"/>
      <c r="AK713" s="158"/>
      <c r="AL713" s="158"/>
      <c r="AM713" s="158"/>
      <c r="AN713" s="158"/>
      <c r="AO713" s="158"/>
      <c r="AP713" s="158"/>
      <c r="AQ713" s="158"/>
      <c r="AR713" s="158"/>
      <c r="AS713" s="158"/>
      <c r="AT713" s="160" t="s">
        <v>150</v>
      </c>
      <c r="AU713" s="160" t="s">
        <v>81</v>
      </c>
      <c r="AV713" s="158" t="s">
        <v>145</v>
      </c>
      <c r="AW713" s="158" t="s">
        <v>33</v>
      </c>
      <c r="AX713" s="158" t="s">
        <v>79</v>
      </c>
      <c r="AY713" s="160" t="s">
        <v>138</v>
      </c>
      <c r="AZ713" s="158"/>
      <c r="BA713" s="158"/>
      <c r="BB713" s="158"/>
      <c r="BC713" s="158"/>
      <c r="BD713" s="158"/>
      <c r="BE713" s="158"/>
      <c r="BF713" s="158"/>
      <c r="BG713" s="158"/>
      <c r="BH713" s="158"/>
      <c r="BI713" s="158"/>
      <c r="BJ713" s="158"/>
      <c r="BK713" s="158"/>
      <c r="BL713" s="158"/>
      <c r="BM713" s="158"/>
    </row>
    <row r="714" spans="1:65" s="19" customFormat="1" ht="16.5" customHeight="1">
      <c r="B714" s="123"/>
      <c r="C714" s="124" t="s">
        <v>608</v>
      </c>
      <c r="D714" s="124" t="s">
        <v>140</v>
      </c>
      <c r="E714" s="125" t="s">
        <v>1208</v>
      </c>
      <c r="F714" s="126" t="s">
        <v>1209</v>
      </c>
      <c r="G714" s="127" t="s">
        <v>199</v>
      </c>
      <c r="H714" s="128">
        <v>2</v>
      </c>
      <c r="I714" s="129"/>
      <c r="J714" s="130">
        <f>ROUND(I714*H714,2)</f>
        <v>0</v>
      </c>
      <c r="K714" s="126" t="s">
        <v>144</v>
      </c>
      <c r="L714" s="20"/>
      <c r="M714" s="131"/>
      <c r="N714" s="132" t="s">
        <v>42</v>
      </c>
      <c r="P714" s="133">
        <f>O714*H714</f>
        <v>0</v>
      </c>
      <c r="Q714" s="133">
        <v>0</v>
      </c>
      <c r="R714" s="133">
        <f>Q714*H714</f>
        <v>0</v>
      </c>
      <c r="S714" s="133">
        <v>0</v>
      </c>
      <c r="T714" s="134">
        <f>S714*H714</f>
        <v>0</v>
      </c>
      <c r="AR714" s="135" t="s">
        <v>200</v>
      </c>
      <c r="AT714" s="135" t="s">
        <v>140</v>
      </c>
      <c r="AU714" s="135" t="s">
        <v>81</v>
      </c>
      <c r="AY714" s="7" t="s">
        <v>138</v>
      </c>
      <c r="BE714" s="136">
        <f>IF(N714="základní",J714,0)</f>
        <v>0</v>
      </c>
      <c r="BF714" s="136">
        <f>IF(N714="snížená",J714,0)</f>
        <v>0</v>
      </c>
      <c r="BG714" s="136">
        <f>IF(N714="zákl. přenesená",J714,0)</f>
        <v>0</v>
      </c>
      <c r="BH714" s="136">
        <f>IF(N714="sníž. přenesená",J714,0)</f>
        <v>0</v>
      </c>
      <c r="BI714" s="136">
        <f>IF(N714="nulová",J714,0)</f>
        <v>0</v>
      </c>
      <c r="BJ714" s="7" t="s">
        <v>79</v>
      </c>
      <c r="BK714" s="136">
        <f>ROUND(I714*H714,2)</f>
        <v>0</v>
      </c>
      <c r="BL714" s="7" t="s">
        <v>200</v>
      </c>
      <c r="BM714" s="135" t="s">
        <v>1210</v>
      </c>
    </row>
    <row r="715" spans="1:65" s="19" customFormat="1">
      <c r="B715" s="20"/>
      <c r="D715" s="137" t="s">
        <v>146</v>
      </c>
      <c r="F715" s="138" t="s">
        <v>1211</v>
      </c>
      <c r="I715" s="139"/>
      <c r="L715" s="20"/>
      <c r="M715" s="140"/>
      <c r="T715" s="41"/>
      <c r="AT715" s="7" t="s">
        <v>146</v>
      </c>
      <c r="AU715" s="7" t="s">
        <v>81</v>
      </c>
    </row>
    <row r="716" spans="1:65" s="19" customFormat="1">
      <c r="B716" s="20"/>
      <c r="D716" s="141" t="s">
        <v>148</v>
      </c>
      <c r="F716" s="142" t="s">
        <v>1212</v>
      </c>
      <c r="I716" s="139"/>
      <c r="L716" s="20"/>
      <c r="M716" s="140"/>
      <c r="T716" s="41"/>
      <c r="AT716" s="7" t="s">
        <v>148</v>
      </c>
      <c r="AU716" s="7" t="s">
        <v>81</v>
      </c>
    </row>
    <row r="717" spans="1:65" s="19" customFormat="1" ht="16.5" customHeight="1">
      <c r="B717" s="123"/>
      <c r="C717" s="124" t="s">
        <v>1213</v>
      </c>
      <c r="D717" s="124" t="s">
        <v>140</v>
      </c>
      <c r="E717" s="125" t="s">
        <v>1214</v>
      </c>
      <c r="F717" s="126" t="s">
        <v>1215</v>
      </c>
      <c r="G717" s="127" t="s">
        <v>199</v>
      </c>
      <c r="H717" s="128">
        <v>3</v>
      </c>
      <c r="I717" s="129"/>
      <c r="J717" s="130">
        <f>ROUND(I717*H717,2)</f>
        <v>0</v>
      </c>
      <c r="K717" s="126" t="s">
        <v>144</v>
      </c>
      <c r="L717" s="20"/>
      <c r="M717" s="131"/>
      <c r="N717" s="132" t="s">
        <v>42</v>
      </c>
      <c r="P717" s="133">
        <f>O717*H717</f>
        <v>0</v>
      </c>
      <c r="Q717" s="133">
        <v>0</v>
      </c>
      <c r="R717" s="133">
        <f>Q717*H717</f>
        <v>0</v>
      </c>
      <c r="S717" s="133">
        <v>0</v>
      </c>
      <c r="T717" s="134">
        <f>S717*H717</f>
        <v>0</v>
      </c>
      <c r="AR717" s="135" t="s">
        <v>200</v>
      </c>
      <c r="AT717" s="135" t="s">
        <v>140</v>
      </c>
      <c r="AU717" s="135" t="s">
        <v>81</v>
      </c>
      <c r="AY717" s="7" t="s">
        <v>138</v>
      </c>
      <c r="BE717" s="136">
        <f>IF(N717="základní",J717,0)</f>
        <v>0</v>
      </c>
      <c r="BF717" s="136">
        <f>IF(N717="snížená",J717,0)</f>
        <v>0</v>
      </c>
      <c r="BG717" s="136">
        <f>IF(N717="zákl. přenesená",J717,0)</f>
        <v>0</v>
      </c>
      <c r="BH717" s="136">
        <f>IF(N717="sníž. přenesená",J717,0)</f>
        <v>0</v>
      </c>
      <c r="BI717" s="136">
        <f>IF(N717="nulová",J717,0)</f>
        <v>0</v>
      </c>
      <c r="BJ717" s="7" t="s">
        <v>79</v>
      </c>
      <c r="BK717" s="136">
        <f>ROUND(I717*H717,2)</f>
        <v>0</v>
      </c>
      <c r="BL717" s="7" t="s">
        <v>200</v>
      </c>
      <c r="BM717" s="135" t="s">
        <v>1216</v>
      </c>
    </row>
    <row r="718" spans="1:65" s="19" customFormat="1">
      <c r="B718" s="20"/>
      <c r="D718" s="137" t="s">
        <v>146</v>
      </c>
      <c r="F718" s="138" t="s">
        <v>1217</v>
      </c>
      <c r="I718" s="139"/>
      <c r="L718" s="20"/>
      <c r="M718" s="140"/>
      <c r="T718" s="41"/>
      <c r="AT718" s="7" t="s">
        <v>146</v>
      </c>
      <c r="AU718" s="7" t="s">
        <v>81</v>
      </c>
    </row>
    <row r="719" spans="1:65" s="19" customFormat="1">
      <c r="B719" s="20"/>
      <c r="D719" s="141" t="s">
        <v>148</v>
      </c>
      <c r="F719" s="142" t="s">
        <v>1218</v>
      </c>
      <c r="I719" s="139"/>
      <c r="L719" s="20"/>
      <c r="M719" s="140"/>
      <c r="T719" s="41"/>
      <c r="AT719" s="7" t="s">
        <v>148</v>
      </c>
      <c r="AU719" s="7" t="s">
        <v>81</v>
      </c>
    </row>
    <row r="720" spans="1:65" s="19" customFormat="1" ht="16.5" customHeight="1">
      <c r="B720" s="123"/>
      <c r="C720" s="124" t="s">
        <v>610</v>
      </c>
      <c r="D720" s="124" t="s">
        <v>140</v>
      </c>
      <c r="E720" s="125" t="s">
        <v>1219</v>
      </c>
      <c r="F720" s="126" t="s">
        <v>1220</v>
      </c>
      <c r="G720" s="127" t="s">
        <v>199</v>
      </c>
      <c r="H720" s="128">
        <v>1</v>
      </c>
      <c r="I720" s="129"/>
      <c r="J720" s="130">
        <f>ROUND(I720*H720,2)</f>
        <v>0</v>
      </c>
      <c r="K720" s="126" t="s">
        <v>144</v>
      </c>
      <c r="L720" s="20"/>
      <c r="M720" s="131"/>
      <c r="N720" s="132" t="s">
        <v>42</v>
      </c>
      <c r="P720" s="133">
        <f>O720*H720</f>
        <v>0</v>
      </c>
      <c r="Q720" s="133">
        <v>0</v>
      </c>
      <c r="R720" s="133">
        <f>Q720*H720</f>
        <v>0</v>
      </c>
      <c r="S720" s="133">
        <v>0</v>
      </c>
      <c r="T720" s="134">
        <f>S720*H720</f>
        <v>0</v>
      </c>
      <c r="AR720" s="135" t="s">
        <v>200</v>
      </c>
      <c r="AT720" s="135" t="s">
        <v>140</v>
      </c>
      <c r="AU720" s="135" t="s">
        <v>81</v>
      </c>
      <c r="AY720" s="7" t="s">
        <v>138</v>
      </c>
      <c r="BE720" s="136">
        <f>IF(N720="základní",J720,0)</f>
        <v>0</v>
      </c>
      <c r="BF720" s="136">
        <f>IF(N720="snížená",J720,0)</f>
        <v>0</v>
      </c>
      <c r="BG720" s="136">
        <f>IF(N720="zákl. přenesená",J720,0)</f>
        <v>0</v>
      </c>
      <c r="BH720" s="136">
        <f>IF(N720="sníž. přenesená",J720,0)</f>
        <v>0</v>
      </c>
      <c r="BI720" s="136">
        <f>IF(N720="nulová",J720,0)</f>
        <v>0</v>
      </c>
      <c r="BJ720" s="7" t="s">
        <v>79</v>
      </c>
      <c r="BK720" s="136">
        <f>ROUND(I720*H720,2)</f>
        <v>0</v>
      </c>
      <c r="BL720" s="7" t="s">
        <v>200</v>
      </c>
      <c r="BM720" s="135" t="s">
        <v>1221</v>
      </c>
    </row>
    <row r="721" spans="1:65" s="19" customFormat="1">
      <c r="B721" s="20"/>
      <c r="D721" s="137" t="s">
        <v>146</v>
      </c>
      <c r="F721" s="138" t="s">
        <v>1222</v>
      </c>
      <c r="I721" s="139"/>
      <c r="L721" s="20"/>
      <c r="M721" s="140"/>
      <c r="T721" s="41"/>
      <c r="AT721" s="7" t="s">
        <v>146</v>
      </c>
      <c r="AU721" s="7" t="s">
        <v>81</v>
      </c>
    </row>
    <row r="722" spans="1:65" s="19" customFormat="1">
      <c r="B722" s="20"/>
      <c r="D722" s="141" t="s">
        <v>148</v>
      </c>
      <c r="F722" s="142" t="s">
        <v>1223</v>
      </c>
      <c r="I722" s="139"/>
      <c r="L722" s="20"/>
      <c r="M722" s="140"/>
      <c r="T722" s="41"/>
      <c r="AT722" s="7" t="s">
        <v>148</v>
      </c>
      <c r="AU722" s="7" t="s">
        <v>81</v>
      </c>
    </row>
    <row r="723" spans="1:65" s="19" customFormat="1" ht="16.5" customHeight="1">
      <c r="B723" s="123"/>
      <c r="C723" s="124" t="s">
        <v>1224</v>
      </c>
      <c r="D723" s="124" t="s">
        <v>140</v>
      </c>
      <c r="E723" s="125" t="s">
        <v>1225</v>
      </c>
      <c r="F723" s="126" t="s">
        <v>1226</v>
      </c>
      <c r="G723" s="127" t="s">
        <v>199</v>
      </c>
      <c r="H723" s="128">
        <v>1</v>
      </c>
      <c r="I723" s="129"/>
      <c r="J723" s="130">
        <f>ROUND(I723*H723,2)</f>
        <v>0</v>
      </c>
      <c r="K723" s="126" t="s">
        <v>144</v>
      </c>
      <c r="L723" s="20"/>
      <c r="M723" s="131"/>
      <c r="N723" s="132" t="s">
        <v>42</v>
      </c>
      <c r="P723" s="133">
        <f>O723*H723</f>
        <v>0</v>
      </c>
      <c r="Q723" s="133">
        <v>1.5E-3</v>
      </c>
      <c r="R723" s="133">
        <f>Q723*H723</f>
        <v>1.5E-3</v>
      </c>
      <c r="S723" s="133">
        <v>0</v>
      </c>
      <c r="T723" s="134">
        <f>S723*H723</f>
        <v>0</v>
      </c>
      <c r="AR723" s="135" t="s">
        <v>200</v>
      </c>
      <c r="AT723" s="135" t="s">
        <v>140</v>
      </c>
      <c r="AU723" s="135" t="s">
        <v>81</v>
      </c>
      <c r="AY723" s="7" t="s">
        <v>138</v>
      </c>
      <c r="BE723" s="136">
        <f>IF(N723="základní",J723,0)</f>
        <v>0</v>
      </c>
      <c r="BF723" s="136">
        <f>IF(N723="snížená",J723,0)</f>
        <v>0</v>
      </c>
      <c r="BG723" s="136">
        <f>IF(N723="zákl. přenesená",J723,0)</f>
        <v>0</v>
      </c>
      <c r="BH723" s="136">
        <f>IF(N723="sníž. přenesená",J723,0)</f>
        <v>0</v>
      </c>
      <c r="BI723" s="136">
        <f>IF(N723="nulová",J723,0)</f>
        <v>0</v>
      </c>
      <c r="BJ723" s="7" t="s">
        <v>79</v>
      </c>
      <c r="BK723" s="136">
        <f>ROUND(I723*H723,2)</f>
        <v>0</v>
      </c>
      <c r="BL723" s="7" t="s">
        <v>200</v>
      </c>
      <c r="BM723" s="135" t="s">
        <v>1227</v>
      </c>
    </row>
    <row r="724" spans="1:65" s="19" customFormat="1">
      <c r="B724" s="20"/>
      <c r="D724" s="137" t="s">
        <v>146</v>
      </c>
      <c r="F724" s="138" t="s">
        <v>1228</v>
      </c>
      <c r="I724" s="139"/>
      <c r="L724" s="20"/>
      <c r="M724" s="140"/>
      <c r="T724" s="41"/>
      <c r="AT724" s="7" t="s">
        <v>146</v>
      </c>
      <c r="AU724" s="7" t="s">
        <v>81</v>
      </c>
    </row>
    <row r="725" spans="1:65" s="143" customFormat="1">
      <c r="A725" s="19"/>
      <c r="B725" s="20"/>
      <c r="C725" s="19"/>
      <c r="D725" s="141" t="s">
        <v>148</v>
      </c>
      <c r="E725" s="19"/>
      <c r="F725" s="142" t="s">
        <v>1229</v>
      </c>
      <c r="G725" s="19"/>
      <c r="H725" s="19"/>
      <c r="I725" s="139"/>
      <c r="J725" s="19"/>
      <c r="K725" s="19"/>
      <c r="L725" s="20"/>
      <c r="M725" s="140"/>
      <c r="N725" s="19"/>
      <c r="O725" s="19"/>
      <c r="P725" s="19"/>
      <c r="Q725" s="19"/>
      <c r="R725" s="19"/>
      <c r="S725" s="19"/>
      <c r="T725" s="41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7" t="s">
        <v>148</v>
      </c>
      <c r="AU725" s="7" t="s">
        <v>81</v>
      </c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</row>
    <row r="726" spans="1:65" s="150" customFormat="1">
      <c r="A726" s="143"/>
      <c r="B726" s="144"/>
      <c r="C726" s="143"/>
      <c r="D726" s="137" t="s">
        <v>150</v>
      </c>
      <c r="E726" s="145"/>
      <c r="F726" s="146" t="s">
        <v>1174</v>
      </c>
      <c r="G726" s="143"/>
      <c r="H726" s="145"/>
      <c r="I726" s="147"/>
      <c r="J726" s="143"/>
      <c r="K726" s="143"/>
      <c r="L726" s="144"/>
      <c r="M726" s="148"/>
      <c r="N726" s="143"/>
      <c r="O726" s="143"/>
      <c r="P726" s="143"/>
      <c r="Q726" s="143"/>
      <c r="R726" s="143"/>
      <c r="S726" s="143"/>
      <c r="T726" s="149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5" t="s">
        <v>150</v>
      </c>
      <c r="AU726" s="145" t="s">
        <v>81</v>
      </c>
      <c r="AV726" s="143" t="s">
        <v>79</v>
      </c>
      <c r="AW726" s="143" t="s">
        <v>33</v>
      </c>
      <c r="AX726" s="143" t="s">
        <v>71</v>
      </c>
      <c r="AY726" s="145" t="s">
        <v>138</v>
      </c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</row>
    <row r="727" spans="1:65" s="158" customFormat="1">
      <c r="A727" s="150"/>
      <c r="B727" s="151"/>
      <c r="C727" s="150"/>
      <c r="D727" s="137" t="s">
        <v>150</v>
      </c>
      <c r="E727" s="152"/>
      <c r="F727" s="153" t="s">
        <v>204</v>
      </c>
      <c r="G727" s="150"/>
      <c r="H727" s="154">
        <v>1</v>
      </c>
      <c r="I727" s="155"/>
      <c r="J727" s="150"/>
      <c r="K727" s="150"/>
      <c r="L727" s="151"/>
      <c r="M727" s="156"/>
      <c r="N727" s="150"/>
      <c r="O727" s="150"/>
      <c r="P727" s="150"/>
      <c r="Q727" s="150"/>
      <c r="R727" s="150"/>
      <c r="S727" s="150"/>
      <c r="T727" s="157"/>
      <c r="U727" s="150"/>
      <c r="V727" s="150"/>
      <c r="W727" s="150"/>
      <c r="X727" s="150"/>
      <c r="Y727" s="150"/>
      <c r="Z727" s="150"/>
      <c r="AA727" s="150"/>
      <c r="AB727" s="150"/>
      <c r="AC727" s="150"/>
      <c r="AD727" s="150"/>
      <c r="AE727" s="150"/>
      <c r="AF727" s="150"/>
      <c r="AG727" s="150"/>
      <c r="AH727" s="150"/>
      <c r="AI727" s="150"/>
      <c r="AJ727" s="150"/>
      <c r="AK727" s="150"/>
      <c r="AL727" s="150"/>
      <c r="AM727" s="150"/>
      <c r="AN727" s="150"/>
      <c r="AO727" s="150"/>
      <c r="AP727" s="150"/>
      <c r="AQ727" s="150"/>
      <c r="AR727" s="150"/>
      <c r="AS727" s="150"/>
      <c r="AT727" s="152" t="s">
        <v>150</v>
      </c>
      <c r="AU727" s="152" t="s">
        <v>81</v>
      </c>
      <c r="AV727" s="150" t="s">
        <v>81</v>
      </c>
      <c r="AW727" s="150" t="s">
        <v>33</v>
      </c>
      <c r="AX727" s="150" t="s">
        <v>71</v>
      </c>
      <c r="AY727" s="152" t="s">
        <v>138</v>
      </c>
      <c r="AZ727" s="150"/>
      <c r="BA727" s="150"/>
      <c r="BB727" s="150"/>
      <c r="BC727" s="150"/>
      <c r="BD727" s="150"/>
      <c r="BE727" s="150"/>
      <c r="BF727" s="150"/>
      <c r="BG727" s="150"/>
      <c r="BH727" s="150"/>
      <c r="BI727" s="150"/>
      <c r="BJ727" s="150"/>
      <c r="BK727" s="150"/>
      <c r="BL727" s="150"/>
      <c r="BM727" s="150"/>
    </row>
    <row r="728" spans="1:65" s="19" customFormat="1">
      <c r="A728" s="158"/>
      <c r="B728" s="159"/>
      <c r="C728" s="158"/>
      <c r="D728" s="137" t="s">
        <v>150</v>
      </c>
      <c r="E728" s="160"/>
      <c r="F728" s="161" t="s">
        <v>154</v>
      </c>
      <c r="G728" s="158"/>
      <c r="H728" s="162">
        <v>1</v>
      </c>
      <c r="I728" s="163"/>
      <c r="J728" s="158"/>
      <c r="K728" s="158"/>
      <c r="L728" s="159"/>
      <c r="M728" s="164"/>
      <c r="N728" s="158"/>
      <c r="O728" s="158"/>
      <c r="P728" s="158"/>
      <c r="Q728" s="158"/>
      <c r="R728" s="158"/>
      <c r="S728" s="158"/>
      <c r="T728" s="165"/>
      <c r="U728" s="158"/>
      <c r="V728" s="158"/>
      <c r="W728" s="158"/>
      <c r="X728" s="158"/>
      <c r="Y728" s="158"/>
      <c r="Z728" s="158"/>
      <c r="AA728" s="158"/>
      <c r="AB728" s="158"/>
      <c r="AC728" s="158"/>
      <c r="AD728" s="158"/>
      <c r="AE728" s="158"/>
      <c r="AF728" s="158"/>
      <c r="AG728" s="158"/>
      <c r="AH728" s="158"/>
      <c r="AI728" s="158"/>
      <c r="AJ728" s="158"/>
      <c r="AK728" s="158"/>
      <c r="AL728" s="158"/>
      <c r="AM728" s="158"/>
      <c r="AN728" s="158"/>
      <c r="AO728" s="158"/>
      <c r="AP728" s="158"/>
      <c r="AQ728" s="158"/>
      <c r="AR728" s="158"/>
      <c r="AS728" s="158"/>
      <c r="AT728" s="160" t="s">
        <v>150</v>
      </c>
      <c r="AU728" s="160" t="s">
        <v>81</v>
      </c>
      <c r="AV728" s="158" t="s">
        <v>145</v>
      </c>
      <c r="AW728" s="158" t="s">
        <v>33</v>
      </c>
      <c r="AX728" s="158" t="s">
        <v>79</v>
      </c>
      <c r="AY728" s="160" t="s">
        <v>138</v>
      </c>
      <c r="AZ728" s="158"/>
      <c r="BA728" s="158"/>
      <c r="BB728" s="158"/>
      <c r="BC728" s="158"/>
      <c r="BD728" s="158"/>
      <c r="BE728" s="158"/>
      <c r="BF728" s="158"/>
      <c r="BG728" s="158"/>
      <c r="BH728" s="158"/>
      <c r="BI728" s="158"/>
      <c r="BJ728" s="158"/>
      <c r="BK728" s="158"/>
      <c r="BL728" s="158"/>
      <c r="BM728" s="158"/>
    </row>
    <row r="729" spans="1:65" s="19" customFormat="1" ht="16.5" customHeight="1">
      <c r="B729" s="123"/>
      <c r="C729" s="124" t="s">
        <v>614</v>
      </c>
      <c r="D729" s="124" t="s">
        <v>140</v>
      </c>
      <c r="E729" s="125" t="s">
        <v>1230</v>
      </c>
      <c r="F729" s="126" t="s">
        <v>1231</v>
      </c>
      <c r="G729" s="127" t="s">
        <v>199</v>
      </c>
      <c r="H729" s="128">
        <v>1</v>
      </c>
      <c r="I729" s="129"/>
      <c r="J729" s="130">
        <f>ROUND(I729*H729,2)</f>
        <v>0</v>
      </c>
      <c r="K729" s="126" t="s">
        <v>144</v>
      </c>
      <c r="L729" s="20"/>
      <c r="M729" s="131"/>
      <c r="N729" s="132" t="s">
        <v>42</v>
      </c>
      <c r="P729" s="133">
        <f>O729*H729</f>
        <v>0</v>
      </c>
      <c r="Q729" s="133">
        <v>2.8499999999999999E-4</v>
      </c>
      <c r="R729" s="133">
        <f>Q729*H729</f>
        <v>2.8499999999999999E-4</v>
      </c>
      <c r="S729" s="133">
        <v>0</v>
      </c>
      <c r="T729" s="134">
        <f>S729*H729</f>
        <v>0</v>
      </c>
      <c r="AR729" s="135" t="s">
        <v>200</v>
      </c>
      <c r="AT729" s="135" t="s">
        <v>140</v>
      </c>
      <c r="AU729" s="135" t="s">
        <v>81</v>
      </c>
      <c r="AY729" s="7" t="s">
        <v>138</v>
      </c>
      <c r="BE729" s="136">
        <f>IF(N729="základní",J729,0)</f>
        <v>0</v>
      </c>
      <c r="BF729" s="136">
        <f>IF(N729="snížená",J729,0)</f>
        <v>0</v>
      </c>
      <c r="BG729" s="136">
        <f>IF(N729="zákl. přenesená",J729,0)</f>
        <v>0</v>
      </c>
      <c r="BH729" s="136">
        <f>IF(N729="sníž. přenesená",J729,0)</f>
        <v>0</v>
      </c>
      <c r="BI729" s="136">
        <f>IF(N729="nulová",J729,0)</f>
        <v>0</v>
      </c>
      <c r="BJ729" s="7" t="s">
        <v>79</v>
      </c>
      <c r="BK729" s="136">
        <f>ROUND(I729*H729,2)</f>
        <v>0</v>
      </c>
      <c r="BL729" s="7" t="s">
        <v>200</v>
      </c>
      <c r="BM729" s="135" t="s">
        <v>1232</v>
      </c>
    </row>
    <row r="730" spans="1:65" s="19" customFormat="1">
      <c r="B730" s="20"/>
      <c r="D730" s="137" t="s">
        <v>146</v>
      </c>
      <c r="F730" s="138" t="s">
        <v>1233</v>
      </c>
      <c r="I730" s="139"/>
      <c r="L730" s="20"/>
      <c r="M730" s="140"/>
      <c r="T730" s="41"/>
      <c r="AT730" s="7" t="s">
        <v>146</v>
      </c>
      <c r="AU730" s="7" t="s">
        <v>81</v>
      </c>
    </row>
    <row r="731" spans="1:65" s="143" customFormat="1">
      <c r="A731" s="19"/>
      <c r="B731" s="20"/>
      <c r="C731" s="19"/>
      <c r="D731" s="141" t="s">
        <v>148</v>
      </c>
      <c r="E731" s="19"/>
      <c r="F731" s="142" t="s">
        <v>1234</v>
      </c>
      <c r="G731" s="19"/>
      <c r="H731" s="19"/>
      <c r="I731" s="139"/>
      <c r="J731" s="19"/>
      <c r="K731" s="19"/>
      <c r="L731" s="20"/>
      <c r="M731" s="140"/>
      <c r="N731" s="19"/>
      <c r="O731" s="19"/>
      <c r="P731" s="19"/>
      <c r="Q731" s="19"/>
      <c r="R731" s="19"/>
      <c r="S731" s="19"/>
      <c r="T731" s="41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7" t="s">
        <v>148</v>
      </c>
      <c r="AU731" s="7" t="s">
        <v>81</v>
      </c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</row>
    <row r="732" spans="1:65" s="150" customFormat="1">
      <c r="A732" s="143"/>
      <c r="B732" s="144"/>
      <c r="C732" s="143"/>
      <c r="D732" s="137" t="s">
        <v>150</v>
      </c>
      <c r="E732" s="145"/>
      <c r="F732" s="146" t="s">
        <v>1174</v>
      </c>
      <c r="G732" s="143"/>
      <c r="H732" s="145"/>
      <c r="I732" s="147"/>
      <c r="J732" s="143"/>
      <c r="K732" s="143"/>
      <c r="L732" s="144"/>
      <c r="M732" s="148"/>
      <c r="N732" s="143"/>
      <c r="O732" s="143"/>
      <c r="P732" s="143"/>
      <c r="Q732" s="143"/>
      <c r="R732" s="143"/>
      <c r="S732" s="143"/>
      <c r="T732" s="149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5" t="s">
        <v>150</v>
      </c>
      <c r="AU732" s="145" t="s">
        <v>81</v>
      </c>
      <c r="AV732" s="143" t="s">
        <v>79</v>
      </c>
      <c r="AW732" s="143" t="s">
        <v>33</v>
      </c>
      <c r="AX732" s="143" t="s">
        <v>71</v>
      </c>
      <c r="AY732" s="145" t="s">
        <v>138</v>
      </c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</row>
    <row r="733" spans="1:65" s="158" customFormat="1">
      <c r="A733" s="150"/>
      <c r="B733" s="151"/>
      <c r="C733" s="150"/>
      <c r="D733" s="137" t="s">
        <v>150</v>
      </c>
      <c r="E733" s="152"/>
      <c r="F733" s="153" t="s">
        <v>204</v>
      </c>
      <c r="G733" s="150"/>
      <c r="H733" s="154">
        <v>1</v>
      </c>
      <c r="I733" s="155"/>
      <c r="J733" s="150"/>
      <c r="K733" s="150"/>
      <c r="L733" s="151"/>
      <c r="M733" s="156"/>
      <c r="N733" s="150"/>
      <c r="O733" s="150"/>
      <c r="P733" s="150"/>
      <c r="Q733" s="150"/>
      <c r="R733" s="150"/>
      <c r="S733" s="150"/>
      <c r="T733" s="157"/>
      <c r="U733" s="150"/>
      <c r="V733" s="150"/>
      <c r="W733" s="150"/>
      <c r="X733" s="150"/>
      <c r="Y733" s="150"/>
      <c r="Z733" s="150"/>
      <c r="AA733" s="150"/>
      <c r="AB733" s="150"/>
      <c r="AC733" s="150"/>
      <c r="AD733" s="150"/>
      <c r="AE733" s="150"/>
      <c r="AF733" s="150"/>
      <c r="AG733" s="150"/>
      <c r="AH733" s="150"/>
      <c r="AI733" s="150"/>
      <c r="AJ733" s="150"/>
      <c r="AK733" s="150"/>
      <c r="AL733" s="150"/>
      <c r="AM733" s="150"/>
      <c r="AN733" s="150"/>
      <c r="AO733" s="150"/>
      <c r="AP733" s="150"/>
      <c r="AQ733" s="150"/>
      <c r="AR733" s="150"/>
      <c r="AS733" s="150"/>
      <c r="AT733" s="152" t="s">
        <v>150</v>
      </c>
      <c r="AU733" s="152" t="s">
        <v>81</v>
      </c>
      <c r="AV733" s="150" t="s">
        <v>81</v>
      </c>
      <c r="AW733" s="150" t="s">
        <v>33</v>
      </c>
      <c r="AX733" s="150" t="s">
        <v>71</v>
      </c>
      <c r="AY733" s="152" t="s">
        <v>138</v>
      </c>
      <c r="AZ733" s="150"/>
      <c r="BA733" s="150"/>
      <c r="BB733" s="150"/>
      <c r="BC733" s="150"/>
      <c r="BD733" s="150"/>
      <c r="BE733" s="150"/>
      <c r="BF733" s="150"/>
      <c r="BG733" s="150"/>
      <c r="BH733" s="150"/>
      <c r="BI733" s="150"/>
      <c r="BJ733" s="150"/>
      <c r="BK733" s="150"/>
      <c r="BL733" s="150"/>
      <c r="BM733" s="150"/>
    </row>
    <row r="734" spans="1:65" s="19" customFormat="1">
      <c r="A734" s="158"/>
      <c r="B734" s="159"/>
      <c r="C734" s="158"/>
      <c r="D734" s="137" t="s">
        <v>150</v>
      </c>
      <c r="E734" s="160"/>
      <c r="F734" s="161" t="s">
        <v>154</v>
      </c>
      <c r="G734" s="158"/>
      <c r="H734" s="162">
        <v>1</v>
      </c>
      <c r="I734" s="163"/>
      <c r="J734" s="158"/>
      <c r="K734" s="158"/>
      <c r="L734" s="159"/>
      <c r="M734" s="164"/>
      <c r="N734" s="158"/>
      <c r="O734" s="158"/>
      <c r="P734" s="158"/>
      <c r="Q734" s="158"/>
      <c r="R734" s="158"/>
      <c r="S734" s="158"/>
      <c r="T734" s="165"/>
      <c r="U734" s="158"/>
      <c r="V734" s="158"/>
      <c r="W734" s="158"/>
      <c r="X734" s="158"/>
      <c r="Y734" s="158"/>
      <c r="Z734" s="158"/>
      <c r="AA734" s="158"/>
      <c r="AB734" s="158"/>
      <c r="AC734" s="158"/>
      <c r="AD734" s="158"/>
      <c r="AE734" s="158"/>
      <c r="AF734" s="158"/>
      <c r="AG734" s="158"/>
      <c r="AH734" s="158"/>
      <c r="AI734" s="158"/>
      <c r="AJ734" s="158"/>
      <c r="AK734" s="158"/>
      <c r="AL734" s="158"/>
      <c r="AM734" s="158"/>
      <c r="AN734" s="158"/>
      <c r="AO734" s="158"/>
      <c r="AP734" s="158"/>
      <c r="AQ734" s="158"/>
      <c r="AR734" s="158"/>
      <c r="AS734" s="158"/>
      <c r="AT734" s="160" t="s">
        <v>150</v>
      </c>
      <c r="AU734" s="160" t="s">
        <v>81</v>
      </c>
      <c r="AV734" s="158" t="s">
        <v>145</v>
      </c>
      <c r="AW734" s="158" t="s">
        <v>33</v>
      </c>
      <c r="AX734" s="158" t="s">
        <v>79</v>
      </c>
      <c r="AY734" s="160" t="s">
        <v>138</v>
      </c>
      <c r="AZ734" s="158"/>
      <c r="BA734" s="158"/>
      <c r="BB734" s="158"/>
      <c r="BC734" s="158"/>
      <c r="BD734" s="158"/>
      <c r="BE734" s="158"/>
      <c r="BF734" s="158"/>
      <c r="BG734" s="158"/>
      <c r="BH734" s="158"/>
      <c r="BI734" s="158"/>
      <c r="BJ734" s="158"/>
      <c r="BK734" s="158"/>
      <c r="BL734" s="158"/>
      <c r="BM734" s="158"/>
    </row>
    <row r="735" spans="1:65" s="19" customFormat="1" ht="16.5" customHeight="1">
      <c r="B735" s="123"/>
      <c r="C735" s="124" t="s">
        <v>1235</v>
      </c>
      <c r="D735" s="124" t="s">
        <v>140</v>
      </c>
      <c r="E735" s="125" t="s">
        <v>1236</v>
      </c>
      <c r="F735" s="126" t="s">
        <v>1237</v>
      </c>
      <c r="G735" s="127" t="s">
        <v>267</v>
      </c>
      <c r="H735" s="128">
        <v>21</v>
      </c>
      <c r="I735" s="129"/>
      <c r="J735" s="130">
        <f>ROUND(I735*H735,2)</f>
        <v>0</v>
      </c>
      <c r="K735" s="126" t="s">
        <v>144</v>
      </c>
      <c r="L735" s="20"/>
      <c r="M735" s="131"/>
      <c r="N735" s="132" t="s">
        <v>42</v>
      </c>
      <c r="P735" s="133">
        <f>O735*H735</f>
        <v>0</v>
      </c>
      <c r="Q735" s="133">
        <v>0</v>
      </c>
      <c r="R735" s="133">
        <f>Q735*H735</f>
        <v>0</v>
      </c>
      <c r="S735" s="133">
        <v>0</v>
      </c>
      <c r="T735" s="134">
        <f>S735*H735</f>
        <v>0</v>
      </c>
      <c r="AR735" s="135" t="s">
        <v>200</v>
      </c>
      <c r="AT735" s="135" t="s">
        <v>140</v>
      </c>
      <c r="AU735" s="135" t="s">
        <v>81</v>
      </c>
      <c r="AY735" s="7" t="s">
        <v>138</v>
      </c>
      <c r="BE735" s="136">
        <f>IF(N735="základní",J735,0)</f>
        <v>0</v>
      </c>
      <c r="BF735" s="136">
        <f>IF(N735="snížená",J735,0)</f>
        <v>0</v>
      </c>
      <c r="BG735" s="136">
        <f>IF(N735="zákl. přenesená",J735,0)</f>
        <v>0</v>
      </c>
      <c r="BH735" s="136">
        <f>IF(N735="sníž. přenesená",J735,0)</f>
        <v>0</v>
      </c>
      <c r="BI735" s="136">
        <f>IF(N735="nulová",J735,0)</f>
        <v>0</v>
      </c>
      <c r="BJ735" s="7" t="s">
        <v>79</v>
      </c>
      <c r="BK735" s="136">
        <f>ROUND(I735*H735,2)</f>
        <v>0</v>
      </c>
      <c r="BL735" s="7" t="s">
        <v>200</v>
      </c>
      <c r="BM735" s="135" t="s">
        <v>1238</v>
      </c>
    </row>
    <row r="736" spans="1:65" s="19" customFormat="1">
      <c r="B736" s="20"/>
      <c r="D736" s="137" t="s">
        <v>146</v>
      </c>
      <c r="F736" s="138" t="s">
        <v>1239</v>
      </c>
      <c r="I736" s="139"/>
      <c r="L736" s="20"/>
      <c r="M736" s="140"/>
      <c r="T736" s="41"/>
      <c r="AT736" s="7" t="s">
        <v>146</v>
      </c>
      <c r="AU736" s="7" t="s">
        <v>81</v>
      </c>
    </row>
    <row r="737" spans="1:65" s="19" customFormat="1">
      <c r="B737" s="20"/>
      <c r="D737" s="141" t="s">
        <v>148</v>
      </c>
      <c r="F737" s="142" t="s">
        <v>1240</v>
      </c>
      <c r="I737" s="139"/>
      <c r="L737" s="20"/>
      <c r="M737" s="140"/>
      <c r="T737" s="41"/>
      <c r="AT737" s="7" t="s">
        <v>148</v>
      </c>
      <c r="AU737" s="7" t="s">
        <v>81</v>
      </c>
    </row>
    <row r="738" spans="1:65" s="19" customFormat="1" ht="16.5" customHeight="1">
      <c r="B738" s="123"/>
      <c r="C738" s="124" t="s">
        <v>621</v>
      </c>
      <c r="D738" s="124" t="s">
        <v>140</v>
      </c>
      <c r="E738" s="125" t="s">
        <v>1241</v>
      </c>
      <c r="F738" s="126" t="s">
        <v>1242</v>
      </c>
      <c r="G738" s="127" t="s">
        <v>176</v>
      </c>
      <c r="H738" s="128">
        <v>5.8000000000000003E-2</v>
      </c>
      <c r="I738" s="129"/>
      <c r="J738" s="130">
        <f>ROUND(I738*H738,2)</f>
        <v>0</v>
      </c>
      <c r="K738" s="126" t="s">
        <v>144</v>
      </c>
      <c r="L738" s="20"/>
      <c r="M738" s="131"/>
      <c r="N738" s="132" t="s">
        <v>42</v>
      </c>
      <c r="P738" s="133">
        <f>O738*H738</f>
        <v>0</v>
      </c>
      <c r="Q738" s="133">
        <v>0</v>
      </c>
      <c r="R738" s="133">
        <f>Q738*H738</f>
        <v>0</v>
      </c>
      <c r="S738" s="133">
        <v>0</v>
      </c>
      <c r="T738" s="134">
        <f>S738*H738</f>
        <v>0</v>
      </c>
      <c r="AR738" s="135" t="s">
        <v>200</v>
      </c>
      <c r="AT738" s="135" t="s">
        <v>140</v>
      </c>
      <c r="AU738" s="135" t="s">
        <v>81</v>
      </c>
      <c r="AY738" s="7" t="s">
        <v>138</v>
      </c>
      <c r="BE738" s="136">
        <f>IF(N738="základní",J738,0)</f>
        <v>0</v>
      </c>
      <c r="BF738" s="136">
        <f>IF(N738="snížená",J738,0)</f>
        <v>0</v>
      </c>
      <c r="BG738" s="136">
        <f>IF(N738="zákl. přenesená",J738,0)</f>
        <v>0</v>
      </c>
      <c r="BH738" s="136">
        <f>IF(N738="sníž. přenesená",J738,0)</f>
        <v>0</v>
      </c>
      <c r="BI738" s="136">
        <f>IF(N738="nulová",J738,0)</f>
        <v>0</v>
      </c>
      <c r="BJ738" s="7" t="s">
        <v>79</v>
      </c>
      <c r="BK738" s="136">
        <f>ROUND(I738*H738,2)</f>
        <v>0</v>
      </c>
      <c r="BL738" s="7" t="s">
        <v>200</v>
      </c>
      <c r="BM738" s="135" t="s">
        <v>1243</v>
      </c>
    </row>
    <row r="739" spans="1:65" s="19" customFormat="1" ht="19.2">
      <c r="B739" s="20"/>
      <c r="D739" s="137" t="s">
        <v>146</v>
      </c>
      <c r="F739" s="138" t="s">
        <v>1244</v>
      </c>
      <c r="I739" s="139"/>
      <c r="L739" s="20"/>
      <c r="M739" s="140"/>
      <c r="T739" s="41"/>
      <c r="AT739" s="7" t="s">
        <v>146</v>
      </c>
      <c r="AU739" s="7" t="s">
        <v>81</v>
      </c>
    </row>
    <row r="740" spans="1:65" s="110" customFormat="1">
      <c r="A740" s="19"/>
      <c r="B740" s="20"/>
      <c r="C740" s="19"/>
      <c r="D740" s="141" t="s">
        <v>148</v>
      </c>
      <c r="E740" s="19"/>
      <c r="F740" s="142" t="s">
        <v>1245</v>
      </c>
      <c r="G740" s="19"/>
      <c r="H740" s="19"/>
      <c r="I740" s="139"/>
      <c r="J740" s="19"/>
      <c r="K740" s="19"/>
      <c r="L740" s="20"/>
      <c r="M740" s="140"/>
      <c r="N740" s="19"/>
      <c r="O740" s="19"/>
      <c r="P740" s="19"/>
      <c r="Q740" s="19"/>
      <c r="R740" s="19"/>
      <c r="S740" s="19"/>
      <c r="T740" s="41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7" t="s">
        <v>148</v>
      </c>
      <c r="AU740" s="7" t="s">
        <v>81</v>
      </c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</row>
    <row r="741" spans="1:65" s="19" customFormat="1" ht="22.95" customHeight="1">
      <c r="A741" s="110"/>
      <c r="B741" s="111"/>
      <c r="C741" s="110"/>
      <c r="D741" s="112" t="s">
        <v>70</v>
      </c>
      <c r="E741" s="121" t="s">
        <v>1246</v>
      </c>
      <c r="F741" s="121" t="s">
        <v>1247</v>
      </c>
      <c r="G741" s="110"/>
      <c r="H741" s="110"/>
      <c r="I741" s="114"/>
      <c r="J741" s="122">
        <f>BK741</f>
        <v>0</v>
      </c>
      <c r="K741" s="110"/>
      <c r="L741" s="111"/>
      <c r="M741" s="116"/>
      <c r="N741" s="110"/>
      <c r="O741" s="110"/>
      <c r="P741" s="117">
        <f>SUM(P742:P822)</f>
        <v>0</v>
      </c>
      <c r="Q741" s="110"/>
      <c r="R741" s="117">
        <f>SUM(R742:R822)</f>
        <v>2.3603747000000001E-2</v>
      </c>
      <c r="S741" s="110"/>
      <c r="T741" s="118">
        <f>SUM(T742:T822)</f>
        <v>0</v>
      </c>
      <c r="U741" s="110"/>
      <c r="V741" s="110"/>
      <c r="W741" s="110"/>
      <c r="X741" s="110"/>
      <c r="Y741" s="110"/>
      <c r="Z741" s="110"/>
      <c r="AA741" s="110"/>
      <c r="AB741" s="110"/>
      <c r="AC741" s="110"/>
      <c r="AD741" s="110"/>
      <c r="AE741" s="110"/>
      <c r="AF741" s="110"/>
      <c r="AG741" s="110"/>
      <c r="AH741" s="110"/>
      <c r="AI741" s="110"/>
      <c r="AJ741" s="110"/>
      <c r="AK741" s="110"/>
      <c r="AL741" s="110"/>
      <c r="AM741" s="110"/>
      <c r="AN741" s="110"/>
      <c r="AO741" s="110"/>
      <c r="AP741" s="110"/>
      <c r="AQ741" s="110"/>
      <c r="AR741" s="112" t="s">
        <v>81</v>
      </c>
      <c r="AS741" s="110"/>
      <c r="AT741" s="119" t="s">
        <v>70</v>
      </c>
      <c r="AU741" s="119" t="s">
        <v>79</v>
      </c>
      <c r="AV741" s="110"/>
      <c r="AW741" s="110"/>
      <c r="AX741" s="110"/>
      <c r="AY741" s="112" t="s">
        <v>138</v>
      </c>
      <c r="AZ741" s="110"/>
      <c r="BA741" s="110"/>
      <c r="BB741" s="110"/>
      <c r="BC741" s="110"/>
      <c r="BD741" s="110"/>
      <c r="BE741" s="110"/>
      <c r="BF741" s="110"/>
      <c r="BG741" s="110"/>
      <c r="BH741" s="110"/>
      <c r="BI741" s="110"/>
      <c r="BJ741" s="110"/>
      <c r="BK741" s="120">
        <f>SUM(BK742:BK822)</f>
        <v>0</v>
      </c>
      <c r="BL741" s="110"/>
      <c r="BM741" s="110"/>
    </row>
    <row r="742" spans="1:65" s="19" customFormat="1" ht="16.5" customHeight="1">
      <c r="B742" s="123"/>
      <c r="C742" s="124" t="s">
        <v>1248</v>
      </c>
      <c r="D742" s="124" t="s">
        <v>140</v>
      </c>
      <c r="E742" s="125" t="s">
        <v>1249</v>
      </c>
      <c r="F742" s="126" t="s">
        <v>1250</v>
      </c>
      <c r="G742" s="127" t="s">
        <v>267</v>
      </c>
      <c r="H742" s="128">
        <v>6</v>
      </c>
      <c r="I742" s="129"/>
      <c r="J742" s="130">
        <f>ROUND(I742*H742,2)</f>
        <v>0</v>
      </c>
      <c r="K742" s="126" t="s">
        <v>144</v>
      </c>
      <c r="L742" s="20"/>
      <c r="M742" s="131"/>
      <c r="N742" s="132" t="s">
        <v>42</v>
      </c>
      <c r="P742" s="133">
        <f>O742*H742</f>
        <v>0</v>
      </c>
      <c r="Q742" s="133">
        <v>8.6032199999999995E-4</v>
      </c>
      <c r="R742" s="133">
        <f>Q742*H742</f>
        <v>5.1619319999999993E-3</v>
      </c>
      <c r="S742" s="133">
        <v>0</v>
      </c>
      <c r="T742" s="134">
        <f>S742*H742</f>
        <v>0</v>
      </c>
      <c r="AR742" s="135" t="s">
        <v>200</v>
      </c>
      <c r="AT742" s="135" t="s">
        <v>140</v>
      </c>
      <c r="AU742" s="135" t="s">
        <v>81</v>
      </c>
      <c r="AY742" s="7" t="s">
        <v>138</v>
      </c>
      <c r="BE742" s="136">
        <f>IF(N742="základní",J742,0)</f>
        <v>0</v>
      </c>
      <c r="BF742" s="136">
        <f>IF(N742="snížená",J742,0)</f>
        <v>0</v>
      </c>
      <c r="BG742" s="136">
        <f>IF(N742="zákl. přenesená",J742,0)</f>
        <v>0</v>
      </c>
      <c r="BH742" s="136">
        <f>IF(N742="sníž. přenesená",J742,0)</f>
        <v>0</v>
      </c>
      <c r="BI742" s="136">
        <f>IF(N742="nulová",J742,0)</f>
        <v>0</v>
      </c>
      <c r="BJ742" s="7" t="s">
        <v>79</v>
      </c>
      <c r="BK742" s="136">
        <f>ROUND(I742*H742,2)</f>
        <v>0</v>
      </c>
      <c r="BL742" s="7" t="s">
        <v>200</v>
      </c>
      <c r="BM742" s="135" t="s">
        <v>1251</v>
      </c>
    </row>
    <row r="743" spans="1:65" s="19" customFormat="1">
      <c r="B743" s="20"/>
      <c r="D743" s="137" t="s">
        <v>146</v>
      </c>
      <c r="F743" s="138" t="s">
        <v>1252</v>
      </c>
      <c r="I743" s="139"/>
      <c r="L743" s="20"/>
      <c r="M743" s="140"/>
      <c r="T743" s="41"/>
      <c r="AT743" s="7" t="s">
        <v>146</v>
      </c>
      <c r="AU743" s="7" t="s">
        <v>81</v>
      </c>
    </row>
    <row r="744" spans="1:65" s="143" customFormat="1">
      <c r="A744" s="19"/>
      <c r="B744" s="20"/>
      <c r="C744" s="19"/>
      <c r="D744" s="141" t="s">
        <v>148</v>
      </c>
      <c r="E744" s="19"/>
      <c r="F744" s="142" t="s">
        <v>1253</v>
      </c>
      <c r="G744" s="19"/>
      <c r="H744" s="19"/>
      <c r="I744" s="139"/>
      <c r="J744" s="19"/>
      <c r="K744" s="19"/>
      <c r="L744" s="20"/>
      <c r="M744" s="140"/>
      <c r="N744" s="19"/>
      <c r="O744" s="19"/>
      <c r="P744" s="19"/>
      <c r="Q744" s="19"/>
      <c r="R744" s="19"/>
      <c r="S744" s="19"/>
      <c r="T744" s="41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7" t="s">
        <v>148</v>
      </c>
      <c r="AU744" s="7" t="s">
        <v>81</v>
      </c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</row>
    <row r="745" spans="1:65" s="150" customFormat="1">
      <c r="A745" s="143"/>
      <c r="B745" s="144"/>
      <c r="C745" s="143"/>
      <c r="D745" s="137" t="s">
        <v>150</v>
      </c>
      <c r="E745" s="145"/>
      <c r="F745" s="146" t="s">
        <v>1254</v>
      </c>
      <c r="G745" s="143"/>
      <c r="H745" s="145"/>
      <c r="I745" s="147"/>
      <c r="J745" s="143"/>
      <c r="K745" s="143"/>
      <c r="L745" s="144"/>
      <c r="M745" s="148"/>
      <c r="N745" s="143"/>
      <c r="O745" s="143"/>
      <c r="P745" s="143"/>
      <c r="Q745" s="143"/>
      <c r="R745" s="143"/>
      <c r="S745" s="143"/>
      <c r="T745" s="149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5" t="s">
        <v>150</v>
      </c>
      <c r="AU745" s="145" t="s">
        <v>81</v>
      </c>
      <c r="AV745" s="143" t="s">
        <v>79</v>
      </c>
      <c r="AW745" s="143" t="s">
        <v>33</v>
      </c>
      <c r="AX745" s="143" t="s">
        <v>71</v>
      </c>
      <c r="AY745" s="145" t="s">
        <v>138</v>
      </c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</row>
    <row r="746" spans="1:65" s="150" customFormat="1">
      <c r="B746" s="151"/>
      <c r="D746" s="137" t="s">
        <v>150</v>
      </c>
      <c r="E746" s="152"/>
      <c r="F746" s="153" t="s">
        <v>1255</v>
      </c>
      <c r="H746" s="154">
        <v>3</v>
      </c>
      <c r="I746" s="155"/>
      <c r="L746" s="151"/>
      <c r="M746" s="156"/>
      <c r="T746" s="157"/>
      <c r="AT746" s="152" t="s">
        <v>150</v>
      </c>
      <c r="AU746" s="152" t="s">
        <v>81</v>
      </c>
      <c r="AV746" s="150" t="s">
        <v>81</v>
      </c>
      <c r="AW746" s="150" t="s">
        <v>33</v>
      </c>
      <c r="AX746" s="150" t="s">
        <v>71</v>
      </c>
      <c r="AY746" s="152" t="s">
        <v>138</v>
      </c>
    </row>
    <row r="747" spans="1:65" s="158" customFormat="1">
      <c r="A747" s="150"/>
      <c r="B747" s="151"/>
      <c r="C747" s="150"/>
      <c r="D747" s="137" t="s">
        <v>150</v>
      </c>
      <c r="E747" s="152"/>
      <c r="F747" s="153" t="s">
        <v>1256</v>
      </c>
      <c r="G747" s="150"/>
      <c r="H747" s="154">
        <v>3</v>
      </c>
      <c r="I747" s="155"/>
      <c r="J747" s="150"/>
      <c r="K747" s="150"/>
      <c r="L747" s="151"/>
      <c r="M747" s="156"/>
      <c r="N747" s="150"/>
      <c r="O747" s="150"/>
      <c r="P747" s="150"/>
      <c r="Q747" s="150"/>
      <c r="R747" s="150"/>
      <c r="S747" s="150"/>
      <c r="T747" s="157"/>
      <c r="U747" s="150"/>
      <c r="V747" s="150"/>
      <c r="W747" s="150"/>
      <c r="X747" s="150"/>
      <c r="Y747" s="150"/>
      <c r="Z747" s="150"/>
      <c r="AA747" s="150"/>
      <c r="AB747" s="150"/>
      <c r="AC747" s="150"/>
      <c r="AD747" s="150"/>
      <c r="AE747" s="150"/>
      <c r="AF747" s="150"/>
      <c r="AG747" s="150"/>
      <c r="AH747" s="150"/>
      <c r="AI747" s="150"/>
      <c r="AJ747" s="150"/>
      <c r="AK747" s="150"/>
      <c r="AL747" s="150"/>
      <c r="AM747" s="150"/>
      <c r="AN747" s="150"/>
      <c r="AO747" s="150"/>
      <c r="AP747" s="150"/>
      <c r="AQ747" s="150"/>
      <c r="AR747" s="150"/>
      <c r="AS747" s="150"/>
      <c r="AT747" s="152" t="s">
        <v>150</v>
      </c>
      <c r="AU747" s="152" t="s">
        <v>81</v>
      </c>
      <c r="AV747" s="150" t="s">
        <v>81</v>
      </c>
      <c r="AW747" s="150" t="s">
        <v>33</v>
      </c>
      <c r="AX747" s="150" t="s">
        <v>71</v>
      </c>
      <c r="AY747" s="152" t="s">
        <v>138</v>
      </c>
      <c r="AZ747" s="150"/>
      <c r="BA747" s="150"/>
      <c r="BB747" s="150"/>
      <c r="BC747" s="150"/>
      <c r="BD747" s="150"/>
      <c r="BE747" s="150"/>
      <c r="BF747" s="150"/>
      <c r="BG747" s="150"/>
      <c r="BH747" s="150"/>
      <c r="BI747" s="150"/>
      <c r="BJ747" s="150"/>
      <c r="BK747" s="150"/>
      <c r="BL747" s="150"/>
      <c r="BM747" s="150"/>
    </row>
    <row r="748" spans="1:65" s="19" customFormat="1">
      <c r="A748" s="158"/>
      <c r="B748" s="159"/>
      <c r="C748" s="158"/>
      <c r="D748" s="137" t="s">
        <v>150</v>
      </c>
      <c r="E748" s="160"/>
      <c r="F748" s="161" t="s">
        <v>154</v>
      </c>
      <c r="G748" s="158"/>
      <c r="H748" s="162">
        <v>6</v>
      </c>
      <c r="I748" s="163"/>
      <c r="J748" s="158"/>
      <c r="K748" s="158"/>
      <c r="L748" s="159"/>
      <c r="M748" s="164"/>
      <c r="N748" s="158"/>
      <c r="O748" s="158"/>
      <c r="P748" s="158"/>
      <c r="Q748" s="158"/>
      <c r="R748" s="158"/>
      <c r="S748" s="158"/>
      <c r="T748" s="165"/>
      <c r="U748" s="158"/>
      <c r="V748" s="158"/>
      <c r="W748" s="158"/>
      <c r="X748" s="158"/>
      <c r="Y748" s="158"/>
      <c r="Z748" s="158"/>
      <c r="AA748" s="158"/>
      <c r="AB748" s="158"/>
      <c r="AC748" s="158"/>
      <c r="AD748" s="158"/>
      <c r="AE748" s="158"/>
      <c r="AF748" s="158"/>
      <c r="AG748" s="158"/>
      <c r="AH748" s="158"/>
      <c r="AI748" s="158"/>
      <c r="AJ748" s="158"/>
      <c r="AK748" s="158"/>
      <c r="AL748" s="158"/>
      <c r="AM748" s="158"/>
      <c r="AN748" s="158"/>
      <c r="AO748" s="158"/>
      <c r="AP748" s="158"/>
      <c r="AQ748" s="158"/>
      <c r="AR748" s="158"/>
      <c r="AS748" s="158"/>
      <c r="AT748" s="160" t="s">
        <v>150</v>
      </c>
      <c r="AU748" s="160" t="s">
        <v>81</v>
      </c>
      <c r="AV748" s="158" t="s">
        <v>145</v>
      </c>
      <c r="AW748" s="158" t="s">
        <v>33</v>
      </c>
      <c r="AX748" s="158" t="s">
        <v>79</v>
      </c>
      <c r="AY748" s="160" t="s">
        <v>138</v>
      </c>
      <c r="AZ748" s="158"/>
      <c r="BA748" s="158"/>
      <c r="BB748" s="158"/>
      <c r="BC748" s="158"/>
      <c r="BD748" s="158"/>
      <c r="BE748" s="158"/>
      <c r="BF748" s="158"/>
      <c r="BG748" s="158"/>
      <c r="BH748" s="158"/>
      <c r="BI748" s="158"/>
      <c r="BJ748" s="158"/>
      <c r="BK748" s="158"/>
      <c r="BL748" s="158"/>
      <c r="BM748" s="158"/>
    </row>
    <row r="749" spans="1:65" s="19" customFormat="1" ht="16.5" customHeight="1">
      <c r="B749" s="123"/>
      <c r="C749" s="124" t="s">
        <v>628</v>
      </c>
      <c r="D749" s="124" t="s">
        <v>140</v>
      </c>
      <c r="E749" s="125" t="s">
        <v>1257</v>
      </c>
      <c r="F749" s="126" t="s">
        <v>1258</v>
      </c>
      <c r="G749" s="127" t="s">
        <v>267</v>
      </c>
      <c r="H749" s="128">
        <v>6</v>
      </c>
      <c r="I749" s="129"/>
      <c r="J749" s="130">
        <f>ROUND(I749*H749,2)</f>
        <v>0</v>
      </c>
      <c r="K749" s="126" t="s">
        <v>144</v>
      </c>
      <c r="L749" s="20"/>
      <c r="M749" s="131"/>
      <c r="N749" s="132" t="s">
        <v>42</v>
      </c>
      <c r="P749" s="133">
        <f>O749*H749</f>
        <v>0</v>
      </c>
      <c r="Q749" s="133">
        <v>1.30138E-3</v>
      </c>
      <c r="R749" s="133">
        <f>Q749*H749</f>
        <v>7.8082799999999999E-3</v>
      </c>
      <c r="S749" s="133">
        <v>0</v>
      </c>
      <c r="T749" s="134">
        <f>S749*H749</f>
        <v>0</v>
      </c>
      <c r="AR749" s="135" t="s">
        <v>200</v>
      </c>
      <c r="AT749" s="135" t="s">
        <v>140</v>
      </c>
      <c r="AU749" s="135" t="s">
        <v>81</v>
      </c>
      <c r="AY749" s="7" t="s">
        <v>138</v>
      </c>
      <c r="BE749" s="136">
        <f>IF(N749="základní",J749,0)</f>
        <v>0</v>
      </c>
      <c r="BF749" s="136">
        <f>IF(N749="snížená",J749,0)</f>
        <v>0</v>
      </c>
      <c r="BG749" s="136">
        <f>IF(N749="zákl. přenesená",J749,0)</f>
        <v>0</v>
      </c>
      <c r="BH749" s="136">
        <f>IF(N749="sníž. přenesená",J749,0)</f>
        <v>0</v>
      </c>
      <c r="BI749" s="136">
        <f>IF(N749="nulová",J749,0)</f>
        <v>0</v>
      </c>
      <c r="BJ749" s="7" t="s">
        <v>79</v>
      </c>
      <c r="BK749" s="136">
        <f>ROUND(I749*H749,2)</f>
        <v>0</v>
      </c>
      <c r="BL749" s="7" t="s">
        <v>200</v>
      </c>
      <c r="BM749" s="135" t="s">
        <v>1259</v>
      </c>
    </row>
    <row r="750" spans="1:65" s="19" customFormat="1">
      <c r="B750" s="20"/>
      <c r="D750" s="137" t="s">
        <v>146</v>
      </c>
      <c r="F750" s="138" t="s">
        <v>1260</v>
      </c>
      <c r="I750" s="139"/>
      <c r="L750" s="20"/>
      <c r="M750" s="140"/>
      <c r="T750" s="41"/>
      <c r="AT750" s="7" t="s">
        <v>146</v>
      </c>
      <c r="AU750" s="7" t="s">
        <v>81</v>
      </c>
    </row>
    <row r="751" spans="1:65" s="143" customFormat="1">
      <c r="A751" s="19"/>
      <c r="B751" s="20"/>
      <c r="C751" s="19"/>
      <c r="D751" s="141" t="s">
        <v>148</v>
      </c>
      <c r="E751" s="19"/>
      <c r="F751" s="142" t="s">
        <v>1261</v>
      </c>
      <c r="G751" s="19"/>
      <c r="H751" s="19"/>
      <c r="I751" s="139"/>
      <c r="J751" s="19"/>
      <c r="K751" s="19"/>
      <c r="L751" s="20"/>
      <c r="M751" s="140"/>
      <c r="N751" s="19"/>
      <c r="O751" s="19"/>
      <c r="P751" s="19"/>
      <c r="Q751" s="19"/>
      <c r="R751" s="19"/>
      <c r="S751" s="19"/>
      <c r="T751" s="41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7" t="s">
        <v>148</v>
      </c>
      <c r="AU751" s="7" t="s">
        <v>81</v>
      </c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</row>
    <row r="752" spans="1:65" s="150" customFormat="1">
      <c r="A752" s="143"/>
      <c r="B752" s="144"/>
      <c r="C752" s="143"/>
      <c r="D752" s="137" t="s">
        <v>150</v>
      </c>
      <c r="E752" s="145"/>
      <c r="F752" s="146" t="s">
        <v>1254</v>
      </c>
      <c r="G752" s="143"/>
      <c r="H752" s="145"/>
      <c r="I752" s="147"/>
      <c r="J752" s="143"/>
      <c r="K752" s="143"/>
      <c r="L752" s="144"/>
      <c r="M752" s="148"/>
      <c r="N752" s="143"/>
      <c r="O752" s="143"/>
      <c r="P752" s="143"/>
      <c r="Q752" s="143"/>
      <c r="R752" s="143"/>
      <c r="S752" s="143"/>
      <c r="T752" s="149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5" t="s">
        <v>150</v>
      </c>
      <c r="AU752" s="145" t="s">
        <v>81</v>
      </c>
      <c r="AV752" s="143" t="s">
        <v>79</v>
      </c>
      <c r="AW752" s="143" t="s">
        <v>33</v>
      </c>
      <c r="AX752" s="143" t="s">
        <v>71</v>
      </c>
      <c r="AY752" s="145" t="s">
        <v>138</v>
      </c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</row>
    <row r="753" spans="1:65" s="150" customFormat="1">
      <c r="B753" s="151"/>
      <c r="D753" s="137" t="s">
        <v>150</v>
      </c>
      <c r="E753" s="152"/>
      <c r="F753" s="153" t="s">
        <v>1255</v>
      </c>
      <c r="H753" s="154">
        <v>3</v>
      </c>
      <c r="I753" s="155"/>
      <c r="L753" s="151"/>
      <c r="M753" s="156"/>
      <c r="T753" s="157"/>
      <c r="AT753" s="152" t="s">
        <v>150</v>
      </c>
      <c r="AU753" s="152" t="s">
        <v>81</v>
      </c>
      <c r="AV753" s="150" t="s">
        <v>81</v>
      </c>
      <c r="AW753" s="150" t="s">
        <v>33</v>
      </c>
      <c r="AX753" s="150" t="s">
        <v>71</v>
      </c>
      <c r="AY753" s="152" t="s">
        <v>138</v>
      </c>
    </row>
    <row r="754" spans="1:65" s="158" customFormat="1">
      <c r="A754" s="150"/>
      <c r="B754" s="151"/>
      <c r="C754" s="150"/>
      <c r="D754" s="137" t="s">
        <v>150</v>
      </c>
      <c r="E754" s="152"/>
      <c r="F754" s="153" t="s">
        <v>1256</v>
      </c>
      <c r="G754" s="150"/>
      <c r="H754" s="154">
        <v>3</v>
      </c>
      <c r="I754" s="155"/>
      <c r="J754" s="150"/>
      <c r="K754" s="150"/>
      <c r="L754" s="151"/>
      <c r="M754" s="156"/>
      <c r="N754" s="150"/>
      <c r="O754" s="150"/>
      <c r="P754" s="150"/>
      <c r="Q754" s="150"/>
      <c r="R754" s="150"/>
      <c r="S754" s="150"/>
      <c r="T754" s="157"/>
      <c r="U754" s="150"/>
      <c r="V754" s="150"/>
      <c r="W754" s="150"/>
      <c r="X754" s="150"/>
      <c r="Y754" s="150"/>
      <c r="Z754" s="150"/>
      <c r="AA754" s="150"/>
      <c r="AB754" s="150"/>
      <c r="AC754" s="150"/>
      <c r="AD754" s="150"/>
      <c r="AE754" s="150"/>
      <c r="AF754" s="150"/>
      <c r="AG754" s="150"/>
      <c r="AH754" s="150"/>
      <c r="AI754" s="150"/>
      <c r="AJ754" s="150"/>
      <c r="AK754" s="150"/>
      <c r="AL754" s="150"/>
      <c r="AM754" s="150"/>
      <c r="AN754" s="150"/>
      <c r="AO754" s="150"/>
      <c r="AP754" s="150"/>
      <c r="AQ754" s="150"/>
      <c r="AR754" s="150"/>
      <c r="AS754" s="150"/>
      <c r="AT754" s="152" t="s">
        <v>150</v>
      </c>
      <c r="AU754" s="152" t="s">
        <v>81</v>
      </c>
      <c r="AV754" s="150" t="s">
        <v>81</v>
      </c>
      <c r="AW754" s="150" t="s">
        <v>33</v>
      </c>
      <c r="AX754" s="150" t="s">
        <v>71</v>
      </c>
      <c r="AY754" s="152" t="s">
        <v>138</v>
      </c>
      <c r="AZ754" s="150"/>
      <c r="BA754" s="150"/>
      <c r="BB754" s="150"/>
      <c r="BC754" s="150"/>
      <c r="BD754" s="150"/>
      <c r="BE754" s="150"/>
      <c r="BF754" s="150"/>
      <c r="BG754" s="150"/>
      <c r="BH754" s="150"/>
      <c r="BI754" s="150"/>
      <c r="BJ754" s="150"/>
      <c r="BK754" s="150"/>
      <c r="BL754" s="150"/>
      <c r="BM754" s="150"/>
    </row>
    <row r="755" spans="1:65" s="19" customFormat="1">
      <c r="A755" s="158"/>
      <c r="B755" s="159"/>
      <c r="C755" s="158"/>
      <c r="D755" s="137" t="s">
        <v>150</v>
      </c>
      <c r="E755" s="160"/>
      <c r="F755" s="161" t="s">
        <v>154</v>
      </c>
      <c r="G755" s="158"/>
      <c r="H755" s="162">
        <v>6</v>
      </c>
      <c r="I755" s="163"/>
      <c r="J755" s="158"/>
      <c r="K755" s="158"/>
      <c r="L755" s="159"/>
      <c r="M755" s="164"/>
      <c r="N755" s="158"/>
      <c r="O755" s="158"/>
      <c r="P755" s="158"/>
      <c r="Q755" s="158"/>
      <c r="R755" s="158"/>
      <c r="S755" s="158"/>
      <c r="T755" s="165"/>
      <c r="U755" s="158"/>
      <c r="V755" s="158"/>
      <c r="W755" s="158"/>
      <c r="X755" s="158"/>
      <c r="Y755" s="158"/>
      <c r="Z755" s="158"/>
      <c r="AA755" s="158"/>
      <c r="AB755" s="158"/>
      <c r="AC755" s="158"/>
      <c r="AD755" s="158"/>
      <c r="AE755" s="158"/>
      <c r="AF755" s="158"/>
      <c r="AG755" s="158"/>
      <c r="AH755" s="158"/>
      <c r="AI755" s="158"/>
      <c r="AJ755" s="158"/>
      <c r="AK755" s="158"/>
      <c r="AL755" s="158"/>
      <c r="AM755" s="158"/>
      <c r="AN755" s="158"/>
      <c r="AO755" s="158"/>
      <c r="AP755" s="158"/>
      <c r="AQ755" s="158"/>
      <c r="AR755" s="158"/>
      <c r="AS755" s="158"/>
      <c r="AT755" s="160" t="s">
        <v>150</v>
      </c>
      <c r="AU755" s="160" t="s">
        <v>81</v>
      </c>
      <c r="AV755" s="158" t="s">
        <v>145</v>
      </c>
      <c r="AW755" s="158" t="s">
        <v>33</v>
      </c>
      <c r="AX755" s="158" t="s">
        <v>79</v>
      </c>
      <c r="AY755" s="160" t="s">
        <v>138</v>
      </c>
      <c r="AZ755" s="158"/>
      <c r="BA755" s="158"/>
      <c r="BB755" s="158"/>
      <c r="BC755" s="158"/>
      <c r="BD755" s="158"/>
      <c r="BE755" s="158"/>
      <c r="BF755" s="158"/>
      <c r="BG755" s="158"/>
      <c r="BH755" s="158"/>
      <c r="BI755" s="158"/>
      <c r="BJ755" s="158"/>
      <c r="BK755" s="158"/>
      <c r="BL755" s="158"/>
      <c r="BM755" s="158"/>
    </row>
    <row r="756" spans="1:65" s="19" customFormat="1" ht="16.5" customHeight="1">
      <c r="B756" s="123"/>
      <c r="C756" s="124" t="s">
        <v>1262</v>
      </c>
      <c r="D756" s="124" t="s">
        <v>140</v>
      </c>
      <c r="E756" s="125" t="s">
        <v>1263</v>
      </c>
      <c r="F756" s="126" t="s">
        <v>1264</v>
      </c>
      <c r="G756" s="127" t="s">
        <v>267</v>
      </c>
      <c r="H756" s="128">
        <v>2</v>
      </c>
      <c r="I756" s="129"/>
      <c r="J756" s="130">
        <f>ROUND(I756*H756,2)</f>
        <v>0</v>
      </c>
      <c r="K756" s="126" t="s">
        <v>144</v>
      </c>
      <c r="L756" s="20"/>
      <c r="M756" s="131"/>
      <c r="N756" s="132" t="s">
        <v>42</v>
      </c>
      <c r="P756" s="133">
        <f>O756*H756</f>
        <v>0</v>
      </c>
      <c r="Q756" s="133">
        <v>1.451508E-3</v>
      </c>
      <c r="R756" s="133">
        <f>Q756*H756</f>
        <v>2.903016E-3</v>
      </c>
      <c r="S756" s="133">
        <v>0</v>
      </c>
      <c r="T756" s="134">
        <f>S756*H756</f>
        <v>0</v>
      </c>
      <c r="AR756" s="135" t="s">
        <v>200</v>
      </c>
      <c r="AT756" s="135" t="s">
        <v>140</v>
      </c>
      <c r="AU756" s="135" t="s">
        <v>81</v>
      </c>
      <c r="AY756" s="7" t="s">
        <v>138</v>
      </c>
      <c r="BE756" s="136">
        <f>IF(N756="základní",J756,0)</f>
        <v>0</v>
      </c>
      <c r="BF756" s="136">
        <f>IF(N756="snížená",J756,0)</f>
        <v>0</v>
      </c>
      <c r="BG756" s="136">
        <f>IF(N756="zákl. přenesená",J756,0)</f>
        <v>0</v>
      </c>
      <c r="BH756" s="136">
        <f>IF(N756="sníž. přenesená",J756,0)</f>
        <v>0</v>
      </c>
      <c r="BI756" s="136">
        <f>IF(N756="nulová",J756,0)</f>
        <v>0</v>
      </c>
      <c r="BJ756" s="7" t="s">
        <v>79</v>
      </c>
      <c r="BK756" s="136">
        <f>ROUND(I756*H756,2)</f>
        <v>0</v>
      </c>
      <c r="BL756" s="7" t="s">
        <v>200</v>
      </c>
      <c r="BM756" s="135" t="s">
        <v>1265</v>
      </c>
    </row>
    <row r="757" spans="1:65" s="19" customFormat="1">
      <c r="B757" s="20"/>
      <c r="D757" s="137" t="s">
        <v>146</v>
      </c>
      <c r="F757" s="138" t="s">
        <v>1266</v>
      </c>
      <c r="I757" s="139"/>
      <c r="L757" s="20"/>
      <c r="M757" s="140"/>
      <c r="T757" s="41"/>
      <c r="AT757" s="7" t="s">
        <v>146</v>
      </c>
      <c r="AU757" s="7" t="s">
        <v>81</v>
      </c>
    </row>
    <row r="758" spans="1:65" s="143" customFormat="1">
      <c r="A758" s="19"/>
      <c r="B758" s="20"/>
      <c r="C758" s="19"/>
      <c r="D758" s="141" t="s">
        <v>148</v>
      </c>
      <c r="E758" s="19"/>
      <c r="F758" s="142" t="s">
        <v>1267</v>
      </c>
      <c r="G758" s="19"/>
      <c r="H758" s="19"/>
      <c r="I758" s="139"/>
      <c r="J758" s="19"/>
      <c r="K758" s="19"/>
      <c r="L758" s="20"/>
      <c r="M758" s="140"/>
      <c r="N758" s="19"/>
      <c r="O758" s="19"/>
      <c r="P758" s="19"/>
      <c r="Q758" s="19"/>
      <c r="R758" s="19"/>
      <c r="S758" s="19"/>
      <c r="T758" s="41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7" t="s">
        <v>148</v>
      </c>
      <c r="AU758" s="7" t="s">
        <v>81</v>
      </c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</row>
    <row r="759" spans="1:65" s="150" customFormat="1">
      <c r="A759" s="143"/>
      <c r="B759" s="144"/>
      <c r="C759" s="143"/>
      <c r="D759" s="137" t="s">
        <v>150</v>
      </c>
      <c r="E759" s="145"/>
      <c r="F759" s="146" t="s">
        <v>1254</v>
      </c>
      <c r="G759" s="143"/>
      <c r="H759" s="145"/>
      <c r="I759" s="147"/>
      <c r="J759" s="143"/>
      <c r="K759" s="143"/>
      <c r="L759" s="144"/>
      <c r="M759" s="148"/>
      <c r="N759" s="143"/>
      <c r="O759" s="143"/>
      <c r="P759" s="143"/>
      <c r="Q759" s="143"/>
      <c r="R759" s="143"/>
      <c r="S759" s="143"/>
      <c r="T759" s="149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5" t="s">
        <v>150</v>
      </c>
      <c r="AU759" s="145" t="s">
        <v>81</v>
      </c>
      <c r="AV759" s="143" t="s">
        <v>79</v>
      </c>
      <c r="AW759" s="143" t="s">
        <v>33</v>
      </c>
      <c r="AX759" s="143" t="s">
        <v>71</v>
      </c>
      <c r="AY759" s="145" t="s">
        <v>138</v>
      </c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</row>
    <row r="760" spans="1:65" s="158" customFormat="1">
      <c r="A760" s="150"/>
      <c r="B760" s="151"/>
      <c r="C760" s="150"/>
      <c r="D760" s="137" t="s">
        <v>150</v>
      </c>
      <c r="E760" s="152"/>
      <c r="F760" s="153" t="s">
        <v>1268</v>
      </c>
      <c r="G760" s="150"/>
      <c r="H760" s="154">
        <v>2</v>
      </c>
      <c r="I760" s="155"/>
      <c r="J760" s="150"/>
      <c r="K760" s="150"/>
      <c r="L760" s="151"/>
      <c r="M760" s="156"/>
      <c r="N760" s="150"/>
      <c r="O760" s="150"/>
      <c r="P760" s="150"/>
      <c r="Q760" s="150"/>
      <c r="R760" s="150"/>
      <c r="S760" s="150"/>
      <c r="T760" s="157"/>
      <c r="U760" s="150"/>
      <c r="V760" s="150"/>
      <c r="W760" s="150"/>
      <c r="X760" s="150"/>
      <c r="Y760" s="150"/>
      <c r="Z760" s="150"/>
      <c r="AA760" s="150"/>
      <c r="AB760" s="150"/>
      <c r="AC760" s="150"/>
      <c r="AD760" s="150"/>
      <c r="AE760" s="150"/>
      <c r="AF760" s="150"/>
      <c r="AG760" s="150"/>
      <c r="AH760" s="150"/>
      <c r="AI760" s="150"/>
      <c r="AJ760" s="150"/>
      <c r="AK760" s="150"/>
      <c r="AL760" s="150"/>
      <c r="AM760" s="150"/>
      <c r="AN760" s="150"/>
      <c r="AO760" s="150"/>
      <c r="AP760" s="150"/>
      <c r="AQ760" s="150"/>
      <c r="AR760" s="150"/>
      <c r="AS760" s="150"/>
      <c r="AT760" s="152" t="s">
        <v>150</v>
      </c>
      <c r="AU760" s="152" t="s">
        <v>81</v>
      </c>
      <c r="AV760" s="150" t="s">
        <v>81</v>
      </c>
      <c r="AW760" s="150" t="s">
        <v>33</v>
      </c>
      <c r="AX760" s="150" t="s">
        <v>71</v>
      </c>
      <c r="AY760" s="152" t="s">
        <v>138</v>
      </c>
      <c r="AZ760" s="150"/>
      <c r="BA760" s="150"/>
      <c r="BB760" s="150"/>
      <c r="BC760" s="150"/>
      <c r="BD760" s="150"/>
      <c r="BE760" s="150"/>
      <c r="BF760" s="150"/>
      <c r="BG760" s="150"/>
      <c r="BH760" s="150"/>
      <c r="BI760" s="150"/>
      <c r="BJ760" s="150"/>
      <c r="BK760" s="150"/>
      <c r="BL760" s="150"/>
      <c r="BM760" s="150"/>
    </row>
    <row r="761" spans="1:65" s="19" customFormat="1">
      <c r="A761" s="158"/>
      <c r="B761" s="159"/>
      <c r="C761" s="158"/>
      <c r="D761" s="137" t="s">
        <v>150</v>
      </c>
      <c r="E761" s="160"/>
      <c r="F761" s="161" t="s">
        <v>154</v>
      </c>
      <c r="G761" s="158"/>
      <c r="H761" s="162">
        <v>2</v>
      </c>
      <c r="I761" s="163"/>
      <c r="J761" s="158"/>
      <c r="K761" s="158"/>
      <c r="L761" s="159"/>
      <c r="M761" s="164"/>
      <c r="N761" s="158"/>
      <c r="O761" s="158"/>
      <c r="P761" s="158"/>
      <c r="Q761" s="158"/>
      <c r="R761" s="158"/>
      <c r="S761" s="158"/>
      <c r="T761" s="165"/>
      <c r="U761" s="158"/>
      <c r="V761" s="158"/>
      <c r="W761" s="158"/>
      <c r="X761" s="158"/>
      <c r="Y761" s="158"/>
      <c r="Z761" s="158"/>
      <c r="AA761" s="158"/>
      <c r="AB761" s="158"/>
      <c r="AC761" s="158"/>
      <c r="AD761" s="158"/>
      <c r="AE761" s="158"/>
      <c r="AF761" s="158"/>
      <c r="AG761" s="158"/>
      <c r="AH761" s="158"/>
      <c r="AI761" s="158"/>
      <c r="AJ761" s="158"/>
      <c r="AK761" s="158"/>
      <c r="AL761" s="158"/>
      <c r="AM761" s="158"/>
      <c r="AN761" s="158"/>
      <c r="AO761" s="158"/>
      <c r="AP761" s="158"/>
      <c r="AQ761" s="158"/>
      <c r="AR761" s="158"/>
      <c r="AS761" s="158"/>
      <c r="AT761" s="160" t="s">
        <v>150</v>
      </c>
      <c r="AU761" s="160" t="s">
        <v>81</v>
      </c>
      <c r="AV761" s="158" t="s">
        <v>145</v>
      </c>
      <c r="AW761" s="158" t="s">
        <v>33</v>
      </c>
      <c r="AX761" s="158" t="s">
        <v>79</v>
      </c>
      <c r="AY761" s="160" t="s">
        <v>138</v>
      </c>
      <c r="AZ761" s="158"/>
      <c r="BA761" s="158"/>
      <c r="BB761" s="158"/>
      <c r="BC761" s="158"/>
      <c r="BD761" s="158"/>
      <c r="BE761" s="158"/>
      <c r="BF761" s="158"/>
      <c r="BG761" s="158"/>
      <c r="BH761" s="158"/>
      <c r="BI761" s="158"/>
      <c r="BJ761" s="158"/>
      <c r="BK761" s="158"/>
      <c r="BL761" s="158"/>
      <c r="BM761" s="158"/>
    </row>
    <row r="762" spans="1:65" s="19" customFormat="1" ht="16.5" customHeight="1">
      <c r="B762" s="123"/>
      <c r="C762" s="124" t="s">
        <v>634</v>
      </c>
      <c r="D762" s="124" t="s">
        <v>140</v>
      </c>
      <c r="E762" s="125" t="s">
        <v>1269</v>
      </c>
      <c r="F762" s="126" t="s">
        <v>1270</v>
      </c>
      <c r="G762" s="127" t="s">
        <v>1271</v>
      </c>
      <c r="H762" s="128">
        <v>1</v>
      </c>
      <c r="I762" s="129"/>
      <c r="J762" s="130">
        <f>ROUND(I762*H762,2)</f>
        <v>0</v>
      </c>
      <c r="K762" s="126" t="s">
        <v>144</v>
      </c>
      <c r="L762" s="20"/>
      <c r="M762" s="131"/>
      <c r="N762" s="132" t="s">
        <v>42</v>
      </c>
      <c r="P762" s="133">
        <f>O762*H762</f>
        <v>0</v>
      </c>
      <c r="Q762" s="133">
        <v>0</v>
      </c>
      <c r="R762" s="133">
        <f>Q762*H762</f>
        <v>0</v>
      </c>
      <c r="S762" s="133">
        <v>0</v>
      </c>
      <c r="T762" s="134">
        <f>S762*H762</f>
        <v>0</v>
      </c>
      <c r="AR762" s="135" t="s">
        <v>200</v>
      </c>
      <c r="AT762" s="135" t="s">
        <v>140</v>
      </c>
      <c r="AU762" s="135" t="s">
        <v>81</v>
      </c>
      <c r="AY762" s="7" t="s">
        <v>138</v>
      </c>
      <c r="BE762" s="136">
        <f>IF(N762="základní",J762,0)</f>
        <v>0</v>
      </c>
      <c r="BF762" s="136">
        <f>IF(N762="snížená",J762,0)</f>
        <v>0</v>
      </c>
      <c r="BG762" s="136">
        <f>IF(N762="zákl. přenesená",J762,0)</f>
        <v>0</v>
      </c>
      <c r="BH762" s="136">
        <f>IF(N762="sníž. přenesená",J762,0)</f>
        <v>0</v>
      </c>
      <c r="BI762" s="136">
        <f>IF(N762="nulová",J762,0)</f>
        <v>0</v>
      </c>
      <c r="BJ762" s="7" t="s">
        <v>79</v>
      </c>
      <c r="BK762" s="136">
        <f>ROUND(I762*H762,2)</f>
        <v>0</v>
      </c>
      <c r="BL762" s="7" t="s">
        <v>200</v>
      </c>
      <c r="BM762" s="135" t="s">
        <v>1272</v>
      </c>
    </row>
    <row r="763" spans="1:65" s="19" customFormat="1">
      <c r="B763" s="20"/>
      <c r="D763" s="137" t="s">
        <v>146</v>
      </c>
      <c r="F763" s="138" t="s">
        <v>1273</v>
      </c>
      <c r="I763" s="139"/>
      <c r="L763" s="20"/>
      <c r="M763" s="140"/>
      <c r="T763" s="41"/>
      <c r="AT763" s="7" t="s">
        <v>146</v>
      </c>
      <c r="AU763" s="7" t="s">
        <v>81</v>
      </c>
    </row>
    <row r="764" spans="1:65" s="19" customFormat="1">
      <c r="B764" s="20"/>
      <c r="D764" s="141" t="s">
        <v>148</v>
      </c>
      <c r="F764" s="142" t="s">
        <v>1274</v>
      </c>
      <c r="I764" s="139"/>
      <c r="L764" s="20"/>
      <c r="M764" s="140"/>
      <c r="T764" s="41"/>
      <c r="AT764" s="7" t="s">
        <v>148</v>
      </c>
      <c r="AU764" s="7" t="s">
        <v>81</v>
      </c>
    </row>
    <row r="765" spans="1:65" s="19" customFormat="1" ht="21.75" customHeight="1">
      <c r="B765" s="123"/>
      <c r="C765" s="124" t="s">
        <v>1275</v>
      </c>
      <c r="D765" s="124" t="s">
        <v>140</v>
      </c>
      <c r="E765" s="125" t="s">
        <v>1276</v>
      </c>
      <c r="F765" s="126" t="s">
        <v>1277</v>
      </c>
      <c r="G765" s="127" t="s">
        <v>267</v>
      </c>
      <c r="H765" s="128">
        <v>3</v>
      </c>
      <c r="I765" s="129"/>
      <c r="J765" s="130">
        <f>ROUND(I765*H765,2)</f>
        <v>0</v>
      </c>
      <c r="K765" s="126" t="s">
        <v>144</v>
      </c>
      <c r="L765" s="20"/>
      <c r="M765" s="131"/>
      <c r="N765" s="132" t="s">
        <v>42</v>
      </c>
      <c r="P765" s="133">
        <f>O765*H765</f>
        <v>0</v>
      </c>
      <c r="Q765" s="133">
        <v>3.3906000000000002E-4</v>
      </c>
      <c r="R765" s="133">
        <f>Q765*H765</f>
        <v>1.0171800000000001E-3</v>
      </c>
      <c r="S765" s="133">
        <v>0</v>
      </c>
      <c r="T765" s="134">
        <f>S765*H765</f>
        <v>0</v>
      </c>
      <c r="AR765" s="135" t="s">
        <v>200</v>
      </c>
      <c r="AT765" s="135" t="s">
        <v>140</v>
      </c>
      <c r="AU765" s="135" t="s">
        <v>81</v>
      </c>
      <c r="AY765" s="7" t="s">
        <v>138</v>
      </c>
      <c r="BE765" s="136">
        <f>IF(N765="základní",J765,0)</f>
        <v>0</v>
      </c>
      <c r="BF765" s="136">
        <f>IF(N765="snížená",J765,0)</f>
        <v>0</v>
      </c>
      <c r="BG765" s="136">
        <f>IF(N765="zákl. přenesená",J765,0)</f>
        <v>0</v>
      </c>
      <c r="BH765" s="136">
        <f>IF(N765="sníž. přenesená",J765,0)</f>
        <v>0</v>
      </c>
      <c r="BI765" s="136">
        <f>IF(N765="nulová",J765,0)</f>
        <v>0</v>
      </c>
      <c r="BJ765" s="7" t="s">
        <v>79</v>
      </c>
      <c r="BK765" s="136">
        <f>ROUND(I765*H765,2)</f>
        <v>0</v>
      </c>
      <c r="BL765" s="7" t="s">
        <v>200</v>
      </c>
      <c r="BM765" s="135" t="s">
        <v>1278</v>
      </c>
    </row>
    <row r="766" spans="1:65" s="19" customFormat="1" ht="19.2">
      <c r="B766" s="20"/>
      <c r="D766" s="137" t="s">
        <v>146</v>
      </c>
      <c r="F766" s="138" t="s">
        <v>1279</v>
      </c>
      <c r="I766" s="139"/>
      <c r="L766" s="20"/>
      <c r="M766" s="140"/>
      <c r="T766" s="41"/>
      <c r="AT766" s="7" t="s">
        <v>146</v>
      </c>
      <c r="AU766" s="7" t="s">
        <v>81</v>
      </c>
    </row>
    <row r="767" spans="1:65" s="143" customFormat="1">
      <c r="A767" s="19"/>
      <c r="B767" s="20"/>
      <c r="C767" s="19"/>
      <c r="D767" s="141" t="s">
        <v>148</v>
      </c>
      <c r="E767" s="19"/>
      <c r="F767" s="142" t="s">
        <v>1280</v>
      </c>
      <c r="G767" s="19"/>
      <c r="H767" s="19"/>
      <c r="I767" s="139"/>
      <c r="J767" s="19"/>
      <c r="K767" s="19"/>
      <c r="L767" s="20"/>
      <c r="M767" s="140"/>
      <c r="N767" s="19"/>
      <c r="O767" s="19"/>
      <c r="P767" s="19"/>
      <c r="Q767" s="19"/>
      <c r="R767" s="19"/>
      <c r="S767" s="19"/>
      <c r="T767" s="41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7" t="s">
        <v>148</v>
      </c>
      <c r="AU767" s="7" t="s">
        <v>81</v>
      </c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</row>
    <row r="768" spans="1:65" s="150" customFormat="1">
      <c r="A768" s="143"/>
      <c r="B768" s="144"/>
      <c r="C768" s="143"/>
      <c r="D768" s="137" t="s">
        <v>150</v>
      </c>
      <c r="E768" s="145"/>
      <c r="F768" s="146" t="s">
        <v>1281</v>
      </c>
      <c r="G768" s="143"/>
      <c r="H768" s="145"/>
      <c r="I768" s="147"/>
      <c r="J768" s="143"/>
      <c r="K768" s="143"/>
      <c r="L768" s="144"/>
      <c r="M768" s="148"/>
      <c r="N768" s="143"/>
      <c r="O768" s="143"/>
      <c r="P768" s="143"/>
      <c r="Q768" s="143"/>
      <c r="R768" s="143"/>
      <c r="S768" s="143"/>
      <c r="T768" s="149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5" t="s">
        <v>150</v>
      </c>
      <c r="AU768" s="145" t="s">
        <v>81</v>
      </c>
      <c r="AV768" s="143" t="s">
        <v>79</v>
      </c>
      <c r="AW768" s="143" t="s">
        <v>33</v>
      </c>
      <c r="AX768" s="143" t="s">
        <v>71</v>
      </c>
      <c r="AY768" s="145" t="s">
        <v>138</v>
      </c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</row>
    <row r="769" spans="1:65" s="158" customFormat="1">
      <c r="A769" s="150"/>
      <c r="B769" s="151"/>
      <c r="C769" s="150"/>
      <c r="D769" s="137" t="s">
        <v>150</v>
      </c>
      <c r="E769" s="152"/>
      <c r="F769" s="153" t="s">
        <v>1255</v>
      </c>
      <c r="G769" s="150"/>
      <c r="H769" s="154">
        <v>3</v>
      </c>
      <c r="I769" s="155"/>
      <c r="J769" s="150"/>
      <c r="K769" s="150"/>
      <c r="L769" s="151"/>
      <c r="M769" s="156"/>
      <c r="N769" s="150"/>
      <c r="O769" s="150"/>
      <c r="P769" s="150"/>
      <c r="Q769" s="150"/>
      <c r="R769" s="150"/>
      <c r="S769" s="150"/>
      <c r="T769" s="157"/>
      <c r="U769" s="150"/>
      <c r="V769" s="150"/>
      <c r="W769" s="150"/>
      <c r="X769" s="150"/>
      <c r="Y769" s="150"/>
      <c r="Z769" s="150"/>
      <c r="AA769" s="150"/>
      <c r="AB769" s="150"/>
      <c r="AC769" s="150"/>
      <c r="AD769" s="150"/>
      <c r="AE769" s="150"/>
      <c r="AF769" s="150"/>
      <c r="AG769" s="150"/>
      <c r="AH769" s="150"/>
      <c r="AI769" s="150"/>
      <c r="AJ769" s="150"/>
      <c r="AK769" s="150"/>
      <c r="AL769" s="150"/>
      <c r="AM769" s="150"/>
      <c r="AN769" s="150"/>
      <c r="AO769" s="150"/>
      <c r="AP769" s="150"/>
      <c r="AQ769" s="150"/>
      <c r="AR769" s="150"/>
      <c r="AS769" s="150"/>
      <c r="AT769" s="152" t="s">
        <v>150</v>
      </c>
      <c r="AU769" s="152" t="s">
        <v>81</v>
      </c>
      <c r="AV769" s="150" t="s">
        <v>81</v>
      </c>
      <c r="AW769" s="150" t="s">
        <v>33</v>
      </c>
      <c r="AX769" s="150" t="s">
        <v>71</v>
      </c>
      <c r="AY769" s="152" t="s">
        <v>138</v>
      </c>
      <c r="AZ769" s="150"/>
      <c r="BA769" s="150"/>
      <c r="BB769" s="150"/>
      <c r="BC769" s="150"/>
      <c r="BD769" s="150"/>
      <c r="BE769" s="150"/>
      <c r="BF769" s="150"/>
      <c r="BG769" s="150"/>
      <c r="BH769" s="150"/>
      <c r="BI769" s="150"/>
      <c r="BJ769" s="150"/>
      <c r="BK769" s="150"/>
      <c r="BL769" s="150"/>
      <c r="BM769" s="150"/>
    </row>
    <row r="770" spans="1:65" s="19" customFormat="1">
      <c r="A770" s="158"/>
      <c r="B770" s="159"/>
      <c r="C770" s="158"/>
      <c r="D770" s="137" t="s">
        <v>150</v>
      </c>
      <c r="E770" s="160"/>
      <c r="F770" s="161" t="s">
        <v>154</v>
      </c>
      <c r="G770" s="158"/>
      <c r="H770" s="162">
        <v>3</v>
      </c>
      <c r="I770" s="163"/>
      <c r="J770" s="158"/>
      <c r="K770" s="158"/>
      <c r="L770" s="159"/>
      <c r="M770" s="164"/>
      <c r="N770" s="158"/>
      <c r="O770" s="158"/>
      <c r="P770" s="158"/>
      <c r="Q770" s="158"/>
      <c r="R770" s="158"/>
      <c r="S770" s="158"/>
      <c r="T770" s="165"/>
      <c r="U770" s="158"/>
      <c r="V770" s="158"/>
      <c r="W770" s="158"/>
      <c r="X770" s="158"/>
      <c r="Y770" s="158"/>
      <c r="Z770" s="158"/>
      <c r="AA770" s="158"/>
      <c r="AB770" s="158"/>
      <c r="AC770" s="158"/>
      <c r="AD770" s="158"/>
      <c r="AE770" s="158"/>
      <c r="AF770" s="158"/>
      <c r="AG770" s="158"/>
      <c r="AH770" s="158"/>
      <c r="AI770" s="158"/>
      <c r="AJ770" s="158"/>
      <c r="AK770" s="158"/>
      <c r="AL770" s="158"/>
      <c r="AM770" s="158"/>
      <c r="AN770" s="158"/>
      <c r="AO770" s="158"/>
      <c r="AP770" s="158"/>
      <c r="AQ770" s="158"/>
      <c r="AR770" s="158"/>
      <c r="AS770" s="158"/>
      <c r="AT770" s="160" t="s">
        <v>150</v>
      </c>
      <c r="AU770" s="160" t="s">
        <v>81</v>
      </c>
      <c r="AV770" s="158" t="s">
        <v>145</v>
      </c>
      <c r="AW770" s="158" t="s">
        <v>33</v>
      </c>
      <c r="AX770" s="158" t="s">
        <v>79</v>
      </c>
      <c r="AY770" s="160" t="s">
        <v>138</v>
      </c>
      <c r="AZ770" s="158"/>
      <c r="BA770" s="158"/>
      <c r="BB770" s="158"/>
      <c r="BC770" s="158"/>
      <c r="BD770" s="158"/>
      <c r="BE770" s="158"/>
      <c r="BF770" s="158"/>
      <c r="BG770" s="158"/>
      <c r="BH770" s="158"/>
      <c r="BI770" s="158"/>
      <c r="BJ770" s="158"/>
      <c r="BK770" s="158"/>
      <c r="BL770" s="158"/>
      <c r="BM770" s="158"/>
    </row>
    <row r="771" spans="1:65" s="19" customFormat="1" ht="24.15" customHeight="1">
      <c r="B771" s="123"/>
      <c r="C771" s="124" t="s">
        <v>642</v>
      </c>
      <c r="D771" s="124" t="s">
        <v>140</v>
      </c>
      <c r="E771" s="125" t="s">
        <v>1282</v>
      </c>
      <c r="F771" s="126" t="s">
        <v>1283</v>
      </c>
      <c r="G771" s="127" t="s">
        <v>267</v>
      </c>
      <c r="H771" s="128">
        <v>5</v>
      </c>
      <c r="I771" s="129"/>
      <c r="J771" s="130">
        <f>ROUND(I771*H771,2)</f>
        <v>0</v>
      </c>
      <c r="K771" s="126" t="s">
        <v>144</v>
      </c>
      <c r="L771" s="20"/>
      <c r="M771" s="131"/>
      <c r="N771" s="132" t="s">
        <v>42</v>
      </c>
      <c r="P771" s="133">
        <f>O771*H771</f>
        <v>0</v>
      </c>
      <c r="Q771" s="133">
        <v>1.0484000000000001E-4</v>
      </c>
      <c r="R771" s="133">
        <f>Q771*H771</f>
        <v>5.2420000000000006E-4</v>
      </c>
      <c r="S771" s="133">
        <v>0</v>
      </c>
      <c r="T771" s="134">
        <f>S771*H771</f>
        <v>0</v>
      </c>
      <c r="AR771" s="135" t="s">
        <v>200</v>
      </c>
      <c r="AT771" s="135" t="s">
        <v>140</v>
      </c>
      <c r="AU771" s="135" t="s">
        <v>81</v>
      </c>
      <c r="AY771" s="7" t="s">
        <v>138</v>
      </c>
      <c r="BE771" s="136">
        <f>IF(N771="základní",J771,0)</f>
        <v>0</v>
      </c>
      <c r="BF771" s="136">
        <f>IF(N771="snížená",J771,0)</f>
        <v>0</v>
      </c>
      <c r="BG771" s="136">
        <f>IF(N771="zákl. přenesená",J771,0)</f>
        <v>0</v>
      </c>
      <c r="BH771" s="136">
        <f>IF(N771="sníž. přenesená",J771,0)</f>
        <v>0</v>
      </c>
      <c r="BI771" s="136">
        <f>IF(N771="nulová",J771,0)</f>
        <v>0</v>
      </c>
      <c r="BJ771" s="7" t="s">
        <v>79</v>
      </c>
      <c r="BK771" s="136">
        <f>ROUND(I771*H771,2)</f>
        <v>0</v>
      </c>
      <c r="BL771" s="7" t="s">
        <v>200</v>
      </c>
      <c r="BM771" s="135" t="s">
        <v>1284</v>
      </c>
    </row>
    <row r="772" spans="1:65" s="19" customFormat="1" ht="19.2">
      <c r="B772" s="20"/>
      <c r="D772" s="137" t="s">
        <v>146</v>
      </c>
      <c r="F772" s="138" t="s">
        <v>1285</v>
      </c>
      <c r="I772" s="139"/>
      <c r="L772" s="20"/>
      <c r="M772" s="140"/>
      <c r="T772" s="41"/>
      <c r="AT772" s="7" t="s">
        <v>146</v>
      </c>
      <c r="AU772" s="7" t="s">
        <v>81</v>
      </c>
    </row>
    <row r="773" spans="1:65" s="143" customFormat="1">
      <c r="A773" s="19"/>
      <c r="B773" s="20"/>
      <c r="C773" s="19"/>
      <c r="D773" s="141" t="s">
        <v>148</v>
      </c>
      <c r="E773" s="19"/>
      <c r="F773" s="142" t="s">
        <v>1286</v>
      </c>
      <c r="G773" s="19"/>
      <c r="H773" s="19"/>
      <c r="I773" s="139"/>
      <c r="J773" s="19"/>
      <c r="K773" s="19"/>
      <c r="L773" s="20"/>
      <c r="M773" s="140"/>
      <c r="N773" s="19"/>
      <c r="O773" s="19"/>
      <c r="P773" s="19"/>
      <c r="Q773" s="19"/>
      <c r="R773" s="19"/>
      <c r="S773" s="19"/>
      <c r="T773" s="41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7" t="s">
        <v>148</v>
      </c>
      <c r="AU773" s="7" t="s">
        <v>81</v>
      </c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</row>
    <row r="774" spans="1:65" s="150" customFormat="1">
      <c r="A774" s="143"/>
      <c r="B774" s="144"/>
      <c r="C774" s="143"/>
      <c r="D774" s="137" t="s">
        <v>150</v>
      </c>
      <c r="E774" s="145"/>
      <c r="F774" s="146" t="s">
        <v>1281</v>
      </c>
      <c r="G774" s="143"/>
      <c r="H774" s="145"/>
      <c r="I774" s="147"/>
      <c r="J774" s="143"/>
      <c r="K774" s="143"/>
      <c r="L774" s="144"/>
      <c r="M774" s="148"/>
      <c r="N774" s="143"/>
      <c r="O774" s="143"/>
      <c r="P774" s="143"/>
      <c r="Q774" s="143"/>
      <c r="R774" s="143"/>
      <c r="S774" s="143"/>
      <c r="T774" s="149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5" t="s">
        <v>150</v>
      </c>
      <c r="AU774" s="145" t="s">
        <v>81</v>
      </c>
      <c r="AV774" s="143" t="s">
        <v>79</v>
      </c>
      <c r="AW774" s="143" t="s">
        <v>33</v>
      </c>
      <c r="AX774" s="143" t="s">
        <v>71</v>
      </c>
      <c r="AY774" s="145" t="s">
        <v>138</v>
      </c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</row>
    <row r="775" spans="1:65" s="158" customFormat="1">
      <c r="A775" s="150"/>
      <c r="B775" s="151"/>
      <c r="C775" s="150"/>
      <c r="D775" s="137" t="s">
        <v>150</v>
      </c>
      <c r="E775" s="152"/>
      <c r="F775" s="153" t="s">
        <v>1287</v>
      </c>
      <c r="G775" s="150"/>
      <c r="H775" s="154">
        <v>5</v>
      </c>
      <c r="I775" s="155"/>
      <c r="J775" s="150"/>
      <c r="K775" s="150"/>
      <c r="L775" s="151"/>
      <c r="M775" s="156"/>
      <c r="N775" s="150"/>
      <c r="O775" s="150"/>
      <c r="P775" s="150"/>
      <c r="Q775" s="150"/>
      <c r="R775" s="150"/>
      <c r="S775" s="150"/>
      <c r="T775" s="157"/>
      <c r="U775" s="150"/>
      <c r="V775" s="150"/>
      <c r="W775" s="150"/>
      <c r="X775" s="150"/>
      <c r="Y775" s="150"/>
      <c r="Z775" s="150"/>
      <c r="AA775" s="150"/>
      <c r="AB775" s="150"/>
      <c r="AC775" s="150"/>
      <c r="AD775" s="150"/>
      <c r="AE775" s="150"/>
      <c r="AF775" s="150"/>
      <c r="AG775" s="150"/>
      <c r="AH775" s="150"/>
      <c r="AI775" s="150"/>
      <c r="AJ775" s="150"/>
      <c r="AK775" s="150"/>
      <c r="AL775" s="150"/>
      <c r="AM775" s="150"/>
      <c r="AN775" s="150"/>
      <c r="AO775" s="150"/>
      <c r="AP775" s="150"/>
      <c r="AQ775" s="150"/>
      <c r="AR775" s="150"/>
      <c r="AS775" s="150"/>
      <c r="AT775" s="152" t="s">
        <v>150</v>
      </c>
      <c r="AU775" s="152" t="s">
        <v>81</v>
      </c>
      <c r="AV775" s="150" t="s">
        <v>81</v>
      </c>
      <c r="AW775" s="150" t="s">
        <v>33</v>
      </c>
      <c r="AX775" s="150" t="s">
        <v>71</v>
      </c>
      <c r="AY775" s="152" t="s">
        <v>138</v>
      </c>
      <c r="AZ775" s="150"/>
      <c r="BA775" s="150"/>
      <c r="BB775" s="150"/>
      <c r="BC775" s="150"/>
      <c r="BD775" s="150"/>
      <c r="BE775" s="150"/>
      <c r="BF775" s="150"/>
      <c r="BG775" s="150"/>
      <c r="BH775" s="150"/>
      <c r="BI775" s="150"/>
      <c r="BJ775" s="150"/>
      <c r="BK775" s="150"/>
      <c r="BL775" s="150"/>
      <c r="BM775" s="150"/>
    </row>
    <row r="776" spans="1:65" s="19" customFormat="1">
      <c r="A776" s="158"/>
      <c r="B776" s="159"/>
      <c r="C776" s="158"/>
      <c r="D776" s="137" t="s">
        <v>150</v>
      </c>
      <c r="E776" s="160"/>
      <c r="F776" s="161" t="s">
        <v>154</v>
      </c>
      <c r="G776" s="158"/>
      <c r="H776" s="162">
        <v>5</v>
      </c>
      <c r="I776" s="163"/>
      <c r="J776" s="158"/>
      <c r="K776" s="158"/>
      <c r="L776" s="159"/>
      <c r="M776" s="164"/>
      <c r="N776" s="158"/>
      <c r="O776" s="158"/>
      <c r="P776" s="158"/>
      <c r="Q776" s="158"/>
      <c r="R776" s="158"/>
      <c r="S776" s="158"/>
      <c r="T776" s="165"/>
      <c r="U776" s="158"/>
      <c r="V776" s="158"/>
      <c r="W776" s="158"/>
      <c r="X776" s="158"/>
      <c r="Y776" s="158"/>
      <c r="Z776" s="158"/>
      <c r="AA776" s="158"/>
      <c r="AB776" s="158"/>
      <c r="AC776" s="158"/>
      <c r="AD776" s="158"/>
      <c r="AE776" s="158"/>
      <c r="AF776" s="158"/>
      <c r="AG776" s="158"/>
      <c r="AH776" s="158"/>
      <c r="AI776" s="158"/>
      <c r="AJ776" s="158"/>
      <c r="AK776" s="158"/>
      <c r="AL776" s="158"/>
      <c r="AM776" s="158"/>
      <c r="AN776" s="158"/>
      <c r="AO776" s="158"/>
      <c r="AP776" s="158"/>
      <c r="AQ776" s="158"/>
      <c r="AR776" s="158"/>
      <c r="AS776" s="158"/>
      <c r="AT776" s="160" t="s">
        <v>150</v>
      </c>
      <c r="AU776" s="160" t="s">
        <v>81</v>
      </c>
      <c r="AV776" s="158" t="s">
        <v>145</v>
      </c>
      <c r="AW776" s="158" t="s">
        <v>33</v>
      </c>
      <c r="AX776" s="158" t="s">
        <v>79</v>
      </c>
      <c r="AY776" s="160" t="s">
        <v>138</v>
      </c>
      <c r="AZ776" s="158"/>
      <c r="BA776" s="158"/>
      <c r="BB776" s="158"/>
      <c r="BC776" s="158"/>
      <c r="BD776" s="158"/>
      <c r="BE776" s="158"/>
      <c r="BF776" s="158"/>
      <c r="BG776" s="158"/>
      <c r="BH776" s="158"/>
      <c r="BI776" s="158"/>
      <c r="BJ776" s="158"/>
      <c r="BK776" s="158"/>
      <c r="BL776" s="158"/>
      <c r="BM776" s="158"/>
    </row>
    <row r="777" spans="1:65" s="19" customFormat="1" ht="21.75" customHeight="1">
      <c r="B777" s="123"/>
      <c r="C777" s="124" t="s">
        <v>1288</v>
      </c>
      <c r="D777" s="124" t="s">
        <v>140</v>
      </c>
      <c r="E777" s="125" t="s">
        <v>1289</v>
      </c>
      <c r="F777" s="126" t="s">
        <v>1290</v>
      </c>
      <c r="G777" s="127" t="s">
        <v>267</v>
      </c>
      <c r="H777" s="128">
        <v>3</v>
      </c>
      <c r="I777" s="129"/>
      <c r="J777" s="130">
        <f>ROUND(I777*H777,2)</f>
        <v>0</v>
      </c>
      <c r="K777" s="126" t="s">
        <v>144</v>
      </c>
      <c r="L777" s="20"/>
      <c r="M777" s="131"/>
      <c r="N777" s="132" t="s">
        <v>42</v>
      </c>
      <c r="P777" s="133">
        <f>O777*H777</f>
        <v>0</v>
      </c>
      <c r="Q777" s="133">
        <v>1.1136E-4</v>
      </c>
      <c r="R777" s="133">
        <f>Q777*H777</f>
        <v>3.3408E-4</v>
      </c>
      <c r="S777" s="133">
        <v>0</v>
      </c>
      <c r="T777" s="134">
        <f>S777*H777</f>
        <v>0</v>
      </c>
      <c r="AR777" s="135" t="s">
        <v>200</v>
      </c>
      <c r="AT777" s="135" t="s">
        <v>140</v>
      </c>
      <c r="AU777" s="135" t="s">
        <v>81</v>
      </c>
      <c r="AY777" s="7" t="s">
        <v>138</v>
      </c>
      <c r="BE777" s="136">
        <f>IF(N777="základní",J777,0)</f>
        <v>0</v>
      </c>
      <c r="BF777" s="136">
        <f>IF(N777="snížená",J777,0)</f>
        <v>0</v>
      </c>
      <c r="BG777" s="136">
        <f>IF(N777="zákl. přenesená",J777,0)</f>
        <v>0</v>
      </c>
      <c r="BH777" s="136">
        <f>IF(N777="sníž. přenesená",J777,0)</f>
        <v>0</v>
      </c>
      <c r="BI777" s="136">
        <f>IF(N777="nulová",J777,0)</f>
        <v>0</v>
      </c>
      <c r="BJ777" s="7" t="s">
        <v>79</v>
      </c>
      <c r="BK777" s="136">
        <f>ROUND(I777*H777,2)</f>
        <v>0</v>
      </c>
      <c r="BL777" s="7" t="s">
        <v>200</v>
      </c>
      <c r="BM777" s="135" t="s">
        <v>1291</v>
      </c>
    </row>
    <row r="778" spans="1:65" s="19" customFormat="1" ht="19.2">
      <c r="B778" s="20"/>
      <c r="D778" s="137" t="s">
        <v>146</v>
      </c>
      <c r="F778" s="138" t="s">
        <v>1292</v>
      </c>
      <c r="I778" s="139"/>
      <c r="L778" s="20"/>
      <c r="M778" s="140"/>
      <c r="T778" s="41"/>
      <c r="AT778" s="7" t="s">
        <v>146</v>
      </c>
      <c r="AU778" s="7" t="s">
        <v>81</v>
      </c>
    </row>
    <row r="779" spans="1:65" s="143" customFormat="1">
      <c r="A779" s="19"/>
      <c r="B779" s="20"/>
      <c r="C779" s="19"/>
      <c r="D779" s="141" t="s">
        <v>148</v>
      </c>
      <c r="E779" s="19"/>
      <c r="F779" s="142" t="s">
        <v>1293</v>
      </c>
      <c r="G779" s="19"/>
      <c r="H779" s="19"/>
      <c r="I779" s="139"/>
      <c r="J779" s="19"/>
      <c r="K779" s="19"/>
      <c r="L779" s="20"/>
      <c r="M779" s="140"/>
      <c r="N779" s="19"/>
      <c r="O779" s="19"/>
      <c r="P779" s="19"/>
      <c r="Q779" s="19"/>
      <c r="R779" s="19"/>
      <c r="S779" s="19"/>
      <c r="T779" s="41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7" t="s">
        <v>148</v>
      </c>
      <c r="AU779" s="7" t="s">
        <v>81</v>
      </c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</row>
    <row r="780" spans="1:65" s="150" customFormat="1">
      <c r="A780" s="143"/>
      <c r="B780" s="144"/>
      <c r="C780" s="143"/>
      <c r="D780" s="137" t="s">
        <v>150</v>
      </c>
      <c r="E780" s="145"/>
      <c r="F780" s="146" t="s">
        <v>1281</v>
      </c>
      <c r="G780" s="143"/>
      <c r="H780" s="145"/>
      <c r="I780" s="147"/>
      <c r="J780" s="143"/>
      <c r="K780" s="143"/>
      <c r="L780" s="144"/>
      <c r="M780" s="148"/>
      <c r="N780" s="143"/>
      <c r="O780" s="143"/>
      <c r="P780" s="143"/>
      <c r="Q780" s="143"/>
      <c r="R780" s="143"/>
      <c r="S780" s="143"/>
      <c r="T780" s="149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5" t="s">
        <v>150</v>
      </c>
      <c r="AU780" s="145" t="s">
        <v>81</v>
      </c>
      <c r="AV780" s="143" t="s">
        <v>79</v>
      </c>
      <c r="AW780" s="143" t="s">
        <v>33</v>
      </c>
      <c r="AX780" s="143" t="s">
        <v>71</v>
      </c>
      <c r="AY780" s="145" t="s">
        <v>138</v>
      </c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</row>
    <row r="781" spans="1:65" s="158" customFormat="1">
      <c r="A781" s="150"/>
      <c r="B781" s="151"/>
      <c r="C781" s="150"/>
      <c r="D781" s="137" t="s">
        <v>150</v>
      </c>
      <c r="E781" s="152"/>
      <c r="F781" s="153" t="s">
        <v>1256</v>
      </c>
      <c r="G781" s="150"/>
      <c r="H781" s="154">
        <v>3</v>
      </c>
      <c r="I781" s="155"/>
      <c r="J781" s="150"/>
      <c r="K781" s="150"/>
      <c r="L781" s="151"/>
      <c r="M781" s="156"/>
      <c r="N781" s="150"/>
      <c r="O781" s="150"/>
      <c r="P781" s="150"/>
      <c r="Q781" s="150"/>
      <c r="R781" s="150"/>
      <c r="S781" s="150"/>
      <c r="T781" s="157"/>
      <c r="U781" s="150"/>
      <c r="V781" s="150"/>
      <c r="W781" s="150"/>
      <c r="X781" s="150"/>
      <c r="Y781" s="150"/>
      <c r="Z781" s="150"/>
      <c r="AA781" s="150"/>
      <c r="AB781" s="150"/>
      <c r="AC781" s="150"/>
      <c r="AD781" s="150"/>
      <c r="AE781" s="150"/>
      <c r="AF781" s="150"/>
      <c r="AG781" s="150"/>
      <c r="AH781" s="150"/>
      <c r="AI781" s="150"/>
      <c r="AJ781" s="150"/>
      <c r="AK781" s="150"/>
      <c r="AL781" s="150"/>
      <c r="AM781" s="150"/>
      <c r="AN781" s="150"/>
      <c r="AO781" s="150"/>
      <c r="AP781" s="150"/>
      <c r="AQ781" s="150"/>
      <c r="AR781" s="150"/>
      <c r="AS781" s="150"/>
      <c r="AT781" s="152" t="s">
        <v>150</v>
      </c>
      <c r="AU781" s="152" t="s">
        <v>81</v>
      </c>
      <c r="AV781" s="150" t="s">
        <v>81</v>
      </c>
      <c r="AW781" s="150" t="s">
        <v>33</v>
      </c>
      <c r="AX781" s="150" t="s">
        <v>71</v>
      </c>
      <c r="AY781" s="152" t="s">
        <v>138</v>
      </c>
      <c r="AZ781" s="150"/>
      <c r="BA781" s="150"/>
      <c r="BB781" s="150"/>
      <c r="BC781" s="150"/>
      <c r="BD781" s="150"/>
      <c r="BE781" s="150"/>
      <c r="BF781" s="150"/>
      <c r="BG781" s="150"/>
      <c r="BH781" s="150"/>
      <c r="BI781" s="150"/>
      <c r="BJ781" s="150"/>
      <c r="BK781" s="150"/>
      <c r="BL781" s="150"/>
      <c r="BM781" s="150"/>
    </row>
    <row r="782" spans="1:65" s="19" customFormat="1">
      <c r="A782" s="158"/>
      <c r="B782" s="159"/>
      <c r="C782" s="158"/>
      <c r="D782" s="137" t="s">
        <v>150</v>
      </c>
      <c r="E782" s="160"/>
      <c r="F782" s="161" t="s">
        <v>154</v>
      </c>
      <c r="G782" s="158"/>
      <c r="H782" s="162">
        <v>3</v>
      </c>
      <c r="I782" s="163"/>
      <c r="J782" s="158"/>
      <c r="K782" s="158"/>
      <c r="L782" s="159"/>
      <c r="M782" s="164"/>
      <c r="N782" s="158"/>
      <c r="O782" s="158"/>
      <c r="P782" s="158"/>
      <c r="Q782" s="158"/>
      <c r="R782" s="158"/>
      <c r="S782" s="158"/>
      <c r="T782" s="165"/>
      <c r="U782" s="158"/>
      <c r="V782" s="158"/>
      <c r="W782" s="158"/>
      <c r="X782" s="158"/>
      <c r="Y782" s="158"/>
      <c r="Z782" s="158"/>
      <c r="AA782" s="158"/>
      <c r="AB782" s="158"/>
      <c r="AC782" s="158"/>
      <c r="AD782" s="158"/>
      <c r="AE782" s="158"/>
      <c r="AF782" s="158"/>
      <c r="AG782" s="158"/>
      <c r="AH782" s="158"/>
      <c r="AI782" s="158"/>
      <c r="AJ782" s="158"/>
      <c r="AK782" s="158"/>
      <c r="AL782" s="158"/>
      <c r="AM782" s="158"/>
      <c r="AN782" s="158"/>
      <c r="AO782" s="158"/>
      <c r="AP782" s="158"/>
      <c r="AQ782" s="158"/>
      <c r="AR782" s="158"/>
      <c r="AS782" s="158"/>
      <c r="AT782" s="160" t="s">
        <v>150</v>
      </c>
      <c r="AU782" s="160" t="s">
        <v>81</v>
      </c>
      <c r="AV782" s="158" t="s">
        <v>145</v>
      </c>
      <c r="AW782" s="158" t="s">
        <v>33</v>
      </c>
      <c r="AX782" s="158" t="s">
        <v>79</v>
      </c>
      <c r="AY782" s="160" t="s">
        <v>138</v>
      </c>
      <c r="AZ782" s="158"/>
      <c r="BA782" s="158"/>
      <c r="BB782" s="158"/>
      <c r="BC782" s="158"/>
      <c r="BD782" s="158"/>
      <c r="BE782" s="158"/>
      <c r="BF782" s="158"/>
      <c r="BG782" s="158"/>
      <c r="BH782" s="158"/>
      <c r="BI782" s="158"/>
      <c r="BJ782" s="158"/>
      <c r="BK782" s="158"/>
      <c r="BL782" s="158"/>
      <c r="BM782" s="158"/>
    </row>
    <row r="783" spans="1:65" s="19" customFormat="1" ht="24.15" customHeight="1">
      <c r="B783" s="123"/>
      <c r="C783" s="124" t="s">
        <v>652</v>
      </c>
      <c r="D783" s="124" t="s">
        <v>140</v>
      </c>
      <c r="E783" s="125" t="s">
        <v>1294</v>
      </c>
      <c r="F783" s="126" t="s">
        <v>1295</v>
      </c>
      <c r="G783" s="127" t="s">
        <v>267</v>
      </c>
      <c r="H783" s="128">
        <v>3</v>
      </c>
      <c r="I783" s="129"/>
      <c r="J783" s="130">
        <f>ROUND(I783*H783,2)</f>
        <v>0</v>
      </c>
      <c r="K783" s="126" t="s">
        <v>144</v>
      </c>
      <c r="L783" s="20"/>
      <c r="M783" s="131"/>
      <c r="N783" s="132" t="s">
        <v>42</v>
      </c>
      <c r="P783" s="133">
        <f>O783*H783</f>
        <v>0</v>
      </c>
      <c r="Q783" s="133">
        <v>1.6312E-4</v>
      </c>
      <c r="R783" s="133">
        <f>Q783*H783</f>
        <v>4.8935999999999999E-4</v>
      </c>
      <c r="S783" s="133">
        <v>0</v>
      </c>
      <c r="T783" s="134">
        <f>S783*H783</f>
        <v>0</v>
      </c>
      <c r="AR783" s="135" t="s">
        <v>200</v>
      </c>
      <c r="AT783" s="135" t="s">
        <v>140</v>
      </c>
      <c r="AU783" s="135" t="s">
        <v>81</v>
      </c>
      <c r="AY783" s="7" t="s">
        <v>138</v>
      </c>
      <c r="BE783" s="136">
        <f>IF(N783="základní",J783,0)</f>
        <v>0</v>
      </c>
      <c r="BF783" s="136">
        <f>IF(N783="snížená",J783,0)</f>
        <v>0</v>
      </c>
      <c r="BG783" s="136">
        <f>IF(N783="zákl. přenesená",J783,0)</f>
        <v>0</v>
      </c>
      <c r="BH783" s="136">
        <f>IF(N783="sníž. přenesená",J783,0)</f>
        <v>0</v>
      </c>
      <c r="BI783" s="136">
        <f>IF(N783="nulová",J783,0)</f>
        <v>0</v>
      </c>
      <c r="BJ783" s="7" t="s">
        <v>79</v>
      </c>
      <c r="BK783" s="136">
        <f>ROUND(I783*H783,2)</f>
        <v>0</v>
      </c>
      <c r="BL783" s="7" t="s">
        <v>200</v>
      </c>
      <c r="BM783" s="135" t="s">
        <v>1296</v>
      </c>
    </row>
    <row r="784" spans="1:65" s="19" customFormat="1" ht="19.2">
      <c r="B784" s="20"/>
      <c r="D784" s="137" t="s">
        <v>146</v>
      </c>
      <c r="F784" s="138" t="s">
        <v>1297</v>
      </c>
      <c r="I784" s="139"/>
      <c r="L784" s="20"/>
      <c r="M784" s="140"/>
      <c r="T784" s="41"/>
      <c r="AT784" s="7" t="s">
        <v>146</v>
      </c>
      <c r="AU784" s="7" t="s">
        <v>81</v>
      </c>
    </row>
    <row r="785" spans="1:65" s="143" customFormat="1">
      <c r="A785" s="19"/>
      <c r="B785" s="20"/>
      <c r="C785" s="19"/>
      <c r="D785" s="141" t="s">
        <v>148</v>
      </c>
      <c r="E785" s="19"/>
      <c r="F785" s="142" t="s">
        <v>1298</v>
      </c>
      <c r="G785" s="19"/>
      <c r="H785" s="19"/>
      <c r="I785" s="139"/>
      <c r="J785" s="19"/>
      <c r="K785" s="19"/>
      <c r="L785" s="20"/>
      <c r="M785" s="140"/>
      <c r="N785" s="19"/>
      <c r="O785" s="19"/>
      <c r="P785" s="19"/>
      <c r="Q785" s="19"/>
      <c r="R785" s="19"/>
      <c r="S785" s="19"/>
      <c r="T785" s="41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7" t="s">
        <v>148</v>
      </c>
      <c r="AU785" s="7" t="s">
        <v>81</v>
      </c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</row>
    <row r="786" spans="1:65" s="150" customFormat="1">
      <c r="A786" s="143"/>
      <c r="B786" s="144"/>
      <c r="C786" s="143"/>
      <c r="D786" s="137" t="s">
        <v>150</v>
      </c>
      <c r="E786" s="145"/>
      <c r="F786" s="146" t="s">
        <v>1281</v>
      </c>
      <c r="G786" s="143"/>
      <c r="H786" s="145"/>
      <c r="I786" s="147"/>
      <c r="J786" s="143"/>
      <c r="K786" s="143"/>
      <c r="L786" s="144"/>
      <c r="M786" s="148"/>
      <c r="N786" s="143"/>
      <c r="O786" s="143"/>
      <c r="P786" s="143"/>
      <c r="Q786" s="143"/>
      <c r="R786" s="143"/>
      <c r="S786" s="143"/>
      <c r="T786" s="149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5" t="s">
        <v>150</v>
      </c>
      <c r="AU786" s="145" t="s">
        <v>81</v>
      </c>
      <c r="AV786" s="143" t="s">
        <v>79</v>
      </c>
      <c r="AW786" s="143" t="s">
        <v>33</v>
      </c>
      <c r="AX786" s="143" t="s">
        <v>71</v>
      </c>
      <c r="AY786" s="145" t="s">
        <v>138</v>
      </c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</row>
    <row r="787" spans="1:65" s="158" customFormat="1">
      <c r="A787" s="150"/>
      <c r="B787" s="151"/>
      <c r="C787" s="150"/>
      <c r="D787" s="137" t="s">
        <v>150</v>
      </c>
      <c r="E787" s="152"/>
      <c r="F787" s="153" t="s">
        <v>1256</v>
      </c>
      <c r="G787" s="150"/>
      <c r="H787" s="154">
        <v>3</v>
      </c>
      <c r="I787" s="155"/>
      <c r="J787" s="150"/>
      <c r="K787" s="150"/>
      <c r="L787" s="151"/>
      <c r="M787" s="156"/>
      <c r="N787" s="150"/>
      <c r="O787" s="150"/>
      <c r="P787" s="150"/>
      <c r="Q787" s="150"/>
      <c r="R787" s="150"/>
      <c r="S787" s="150"/>
      <c r="T787" s="157"/>
      <c r="U787" s="150"/>
      <c r="V787" s="150"/>
      <c r="W787" s="150"/>
      <c r="X787" s="150"/>
      <c r="Y787" s="150"/>
      <c r="Z787" s="150"/>
      <c r="AA787" s="150"/>
      <c r="AB787" s="150"/>
      <c r="AC787" s="150"/>
      <c r="AD787" s="150"/>
      <c r="AE787" s="150"/>
      <c r="AF787" s="150"/>
      <c r="AG787" s="150"/>
      <c r="AH787" s="150"/>
      <c r="AI787" s="150"/>
      <c r="AJ787" s="150"/>
      <c r="AK787" s="150"/>
      <c r="AL787" s="150"/>
      <c r="AM787" s="150"/>
      <c r="AN787" s="150"/>
      <c r="AO787" s="150"/>
      <c r="AP787" s="150"/>
      <c r="AQ787" s="150"/>
      <c r="AR787" s="150"/>
      <c r="AS787" s="150"/>
      <c r="AT787" s="152" t="s">
        <v>150</v>
      </c>
      <c r="AU787" s="152" t="s">
        <v>81</v>
      </c>
      <c r="AV787" s="150" t="s">
        <v>81</v>
      </c>
      <c r="AW787" s="150" t="s">
        <v>33</v>
      </c>
      <c r="AX787" s="150" t="s">
        <v>71</v>
      </c>
      <c r="AY787" s="152" t="s">
        <v>138</v>
      </c>
      <c r="AZ787" s="150"/>
      <c r="BA787" s="150"/>
      <c r="BB787" s="150"/>
      <c r="BC787" s="150"/>
      <c r="BD787" s="150"/>
      <c r="BE787" s="150"/>
      <c r="BF787" s="150"/>
      <c r="BG787" s="150"/>
      <c r="BH787" s="150"/>
      <c r="BI787" s="150"/>
      <c r="BJ787" s="150"/>
      <c r="BK787" s="150"/>
      <c r="BL787" s="150"/>
      <c r="BM787" s="150"/>
    </row>
    <row r="788" spans="1:65" s="19" customFormat="1">
      <c r="A788" s="158"/>
      <c r="B788" s="159"/>
      <c r="C788" s="158"/>
      <c r="D788" s="137" t="s">
        <v>150</v>
      </c>
      <c r="E788" s="160"/>
      <c r="F788" s="161" t="s">
        <v>154</v>
      </c>
      <c r="G788" s="158"/>
      <c r="H788" s="162">
        <v>3</v>
      </c>
      <c r="I788" s="163"/>
      <c r="J788" s="158"/>
      <c r="K788" s="158"/>
      <c r="L788" s="159"/>
      <c r="M788" s="164"/>
      <c r="N788" s="158"/>
      <c r="O788" s="158"/>
      <c r="P788" s="158"/>
      <c r="Q788" s="158"/>
      <c r="R788" s="158"/>
      <c r="S788" s="158"/>
      <c r="T788" s="165"/>
      <c r="U788" s="158"/>
      <c r="V788" s="158"/>
      <c r="W788" s="158"/>
      <c r="X788" s="158"/>
      <c r="Y788" s="158"/>
      <c r="Z788" s="158"/>
      <c r="AA788" s="158"/>
      <c r="AB788" s="158"/>
      <c r="AC788" s="158"/>
      <c r="AD788" s="158"/>
      <c r="AE788" s="158"/>
      <c r="AF788" s="158"/>
      <c r="AG788" s="158"/>
      <c r="AH788" s="158"/>
      <c r="AI788" s="158"/>
      <c r="AJ788" s="158"/>
      <c r="AK788" s="158"/>
      <c r="AL788" s="158"/>
      <c r="AM788" s="158"/>
      <c r="AN788" s="158"/>
      <c r="AO788" s="158"/>
      <c r="AP788" s="158"/>
      <c r="AQ788" s="158"/>
      <c r="AR788" s="158"/>
      <c r="AS788" s="158"/>
      <c r="AT788" s="160" t="s">
        <v>150</v>
      </c>
      <c r="AU788" s="160" t="s">
        <v>81</v>
      </c>
      <c r="AV788" s="158" t="s">
        <v>145</v>
      </c>
      <c r="AW788" s="158" t="s">
        <v>33</v>
      </c>
      <c r="AX788" s="158" t="s">
        <v>79</v>
      </c>
      <c r="AY788" s="160" t="s">
        <v>138</v>
      </c>
      <c r="AZ788" s="158"/>
      <c r="BA788" s="158"/>
      <c r="BB788" s="158"/>
      <c r="BC788" s="158"/>
      <c r="BD788" s="158"/>
      <c r="BE788" s="158"/>
      <c r="BF788" s="158"/>
      <c r="BG788" s="158"/>
      <c r="BH788" s="158"/>
      <c r="BI788" s="158"/>
      <c r="BJ788" s="158"/>
      <c r="BK788" s="158"/>
      <c r="BL788" s="158"/>
      <c r="BM788" s="158"/>
    </row>
    <row r="789" spans="1:65" s="19" customFormat="1" ht="33" customHeight="1">
      <c r="B789" s="123"/>
      <c r="C789" s="124" t="s">
        <v>1299</v>
      </c>
      <c r="D789" s="124" t="s">
        <v>140</v>
      </c>
      <c r="E789" s="125" t="s">
        <v>1300</v>
      </c>
      <c r="F789" s="126" t="s">
        <v>1301</v>
      </c>
      <c r="G789" s="127" t="s">
        <v>267</v>
      </c>
      <c r="H789" s="128">
        <v>4</v>
      </c>
      <c r="I789" s="129"/>
      <c r="J789" s="130">
        <f>ROUND(I789*H789,2)</f>
        <v>0</v>
      </c>
      <c r="K789" s="126"/>
      <c r="L789" s="20"/>
      <c r="M789" s="131"/>
      <c r="N789" s="132" t="s">
        <v>42</v>
      </c>
      <c r="P789" s="133">
        <f>O789*H789</f>
        <v>0</v>
      </c>
      <c r="Q789" s="133">
        <v>0</v>
      </c>
      <c r="R789" s="133">
        <f>Q789*H789</f>
        <v>0</v>
      </c>
      <c r="S789" s="133">
        <v>0</v>
      </c>
      <c r="T789" s="134">
        <f>S789*H789</f>
        <v>0</v>
      </c>
      <c r="AR789" s="135" t="s">
        <v>200</v>
      </c>
      <c r="AT789" s="135" t="s">
        <v>140</v>
      </c>
      <c r="AU789" s="135" t="s">
        <v>81</v>
      </c>
      <c r="AY789" s="7" t="s">
        <v>138</v>
      </c>
      <c r="BE789" s="136">
        <f>IF(N789="základní",J789,0)</f>
        <v>0</v>
      </c>
      <c r="BF789" s="136">
        <f>IF(N789="snížená",J789,0)</f>
        <v>0</v>
      </c>
      <c r="BG789" s="136">
        <f>IF(N789="zákl. přenesená",J789,0)</f>
        <v>0</v>
      </c>
      <c r="BH789" s="136">
        <f>IF(N789="sníž. přenesená",J789,0)</f>
        <v>0</v>
      </c>
      <c r="BI789" s="136">
        <f>IF(N789="nulová",J789,0)</f>
        <v>0</v>
      </c>
      <c r="BJ789" s="7" t="s">
        <v>79</v>
      </c>
      <c r="BK789" s="136">
        <f>ROUND(I789*H789,2)</f>
        <v>0</v>
      </c>
      <c r="BL789" s="7" t="s">
        <v>200</v>
      </c>
      <c r="BM789" s="135" t="s">
        <v>1302</v>
      </c>
    </row>
    <row r="790" spans="1:65" s="143" customFormat="1" ht="19.2">
      <c r="A790" s="19"/>
      <c r="B790" s="20"/>
      <c r="C790" s="19"/>
      <c r="D790" s="137" t="s">
        <v>146</v>
      </c>
      <c r="E790" s="19"/>
      <c r="F790" s="138" t="s">
        <v>1301</v>
      </c>
      <c r="G790" s="19"/>
      <c r="H790" s="19"/>
      <c r="I790" s="139"/>
      <c r="J790" s="19"/>
      <c r="K790" s="19"/>
      <c r="L790" s="20"/>
      <c r="M790" s="140"/>
      <c r="N790" s="19"/>
      <c r="O790" s="19"/>
      <c r="P790" s="19"/>
      <c r="Q790" s="19"/>
      <c r="R790" s="19"/>
      <c r="S790" s="19"/>
      <c r="T790" s="41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7" t="s">
        <v>146</v>
      </c>
      <c r="AU790" s="7" t="s">
        <v>81</v>
      </c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</row>
    <row r="791" spans="1:65" s="150" customFormat="1">
      <c r="A791" s="143"/>
      <c r="B791" s="144"/>
      <c r="C791" s="143"/>
      <c r="D791" s="137" t="s">
        <v>150</v>
      </c>
      <c r="E791" s="145"/>
      <c r="F791" s="146" t="s">
        <v>1281</v>
      </c>
      <c r="G791" s="143"/>
      <c r="H791" s="145"/>
      <c r="I791" s="147"/>
      <c r="J791" s="143"/>
      <c r="K791" s="143"/>
      <c r="L791" s="144"/>
      <c r="M791" s="148"/>
      <c r="N791" s="143"/>
      <c r="O791" s="143"/>
      <c r="P791" s="143"/>
      <c r="Q791" s="143"/>
      <c r="R791" s="143"/>
      <c r="S791" s="143"/>
      <c r="T791" s="149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5" t="s">
        <v>150</v>
      </c>
      <c r="AU791" s="145" t="s">
        <v>81</v>
      </c>
      <c r="AV791" s="143" t="s">
        <v>79</v>
      </c>
      <c r="AW791" s="143" t="s">
        <v>33</v>
      </c>
      <c r="AX791" s="143" t="s">
        <v>71</v>
      </c>
      <c r="AY791" s="145" t="s">
        <v>138</v>
      </c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</row>
    <row r="792" spans="1:65" s="158" customFormat="1">
      <c r="A792" s="150"/>
      <c r="B792" s="151"/>
      <c r="C792" s="150"/>
      <c r="D792" s="137" t="s">
        <v>150</v>
      </c>
      <c r="E792" s="152"/>
      <c r="F792" s="153" t="s">
        <v>1181</v>
      </c>
      <c r="G792" s="150"/>
      <c r="H792" s="154">
        <v>4</v>
      </c>
      <c r="I792" s="155"/>
      <c r="J792" s="150"/>
      <c r="K792" s="150"/>
      <c r="L792" s="151"/>
      <c r="M792" s="156"/>
      <c r="N792" s="150"/>
      <c r="O792" s="150"/>
      <c r="P792" s="150"/>
      <c r="Q792" s="150"/>
      <c r="R792" s="150"/>
      <c r="S792" s="150"/>
      <c r="T792" s="157"/>
      <c r="U792" s="150"/>
      <c r="V792" s="150"/>
      <c r="W792" s="150"/>
      <c r="X792" s="150"/>
      <c r="Y792" s="150"/>
      <c r="Z792" s="150"/>
      <c r="AA792" s="150"/>
      <c r="AB792" s="150"/>
      <c r="AC792" s="150"/>
      <c r="AD792" s="150"/>
      <c r="AE792" s="150"/>
      <c r="AF792" s="150"/>
      <c r="AG792" s="150"/>
      <c r="AH792" s="150"/>
      <c r="AI792" s="150"/>
      <c r="AJ792" s="150"/>
      <c r="AK792" s="150"/>
      <c r="AL792" s="150"/>
      <c r="AM792" s="150"/>
      <c r="AN792" s="150"/>
      <c r="AO792" s="150"/>
      <c r="AP792" s="150"/>
      <c r="AQ792" s="150"/>
      <c r="AR792" s="150"/>
      <c r="AS792" s="150"/>
      <c r="AT792" s="152" t="s">
        <v>150</v>
      </c>
      <c r="AU792" s="152" t="s">
        <v>81</v>
      </c>
      <c r="AV792" s="150" t="s">
        <v>81</v>
      </c>
      <c r="AW792" s="150" t="s">
        <v>33</v>
      </c>
      <c r="AX792" s="150" t="s">
        <v>71</v>
      </c>
      <c r="AY792" s="152" t="s">
        <v>138</v>
      </c>
      <c r="AZ792" s="150"/>
      <c r="BA792" s="150"/>
      <c r="BB792" s="150"/>
      <c r="BC792" s="150"/>
      <c r="BD792" s="150"/>
      <c r="BE792" s="150"/>
      <c r="BF792" s="150"/>
      <c r="BG792" s="150"/>
      <c r="BH792" s="150"/>
      <c r="BI792" s="150"/>
      <c r="BJ792" s="150"/>
      <c r="BK792" s="150"/>
      <c r="BL792" s="150"/>
      <c r="BM792" s="150"/>
    </row>
    <row r="793" spans="1:65" s="19" customFormat="1">
      <c r="A793" s="158"/>
      <c r="B793" s="159"/>
      <c r="C793" s="158"/>
      <c r="D793" s="137" t="s">
        <v>150</v>
      </c>
      <c r="E793" s="160"/>
      <c r="F793" s="161" t="s">
        <v>154</v>
      </c>
      <c r="G793" s="158"/>
      <c r="H793" s="162">
        <v>4</v>
      </c>
      <c r="I793" s="163"/>
      <c r="J793" s="158"/>
      <c r="K793" s="158"/>
      <c r="L793" s="159"/>
      <c r="M793" s="164"/>
      <c r="N793" s="158"/>
      <c r="O793" s="158"/>
      <c r="P793" s="158"/>
      <c r="Q793" s="158"/>
      <c r="R793" s="158"/>
      <c r="S793" s="158"/>
      <c r="T793" s="165"/>
      <c r="U793" s="158"/>
      <c r="V793" s="158"/>
      <c r="W793" s="158"/>
      <c r="X793" s="158"/>
      <c r="Y793" s="158"/>
      <c r="Z793" s="158"/>
      <c r="AA793" s="158"/>
      <c r="AB793" s="158"/>
      <c r="AC793" s="158"/>
      <c r="AD793" s="158"/>
      <c r="AE793" s="158"/>
      <c r="AF793" s="158"/>
      <c r="AG793" s="158"/>
      <c r="AH793" s="158"/>
      <c r="AI793" s="158"/>
      <c r="AJ793" s="158"/>
      <c r="AK793" s="158"/>
      <c r="AL793" s="158"/>
      <c r="AM793" s="158"/>
      <c r="AN793" s="158"/>
      <c r="AO793" s="158"/>
      <c r="AP793" s="158"/>
      <c r="AQ793" s="158"/>
      <c r="AR793" s="158"/>
      <c r="AS793" s="158"/>
      <c r="AT793" s="160" t="s">
        <v>150</v>
      </c>
      <c r="AU793" s="160" t="s">
        <v>81</v>
      </c>
      <c r="AV793" s="158" t="s">
        <v>145</v>
      </c>
      <c r="AW793" s="158" t="s">
        <v>33</v>
      </c>
      <c r="AX793" s="158" t="s">
        <v>79</v>
      </c>
      <c r="AY793" s="160" t="s">
        <v>138</v>
      </c>
      <c r="AZ793" s="158"/>
      <c r="BA793" s="158"/>
      <c r="BB793" s="158"/>
      <c r="BC793" s="158"/>
      <c r="BD793" s="158"/>
      <c r="BE793" s="158"/>
      <c r="BF793" s="158"/>
      <c r="BG793" s="158"/>
      <c r="BH793" s="158"/>
      <c r="BI793" s="158"/>
      <c r="BJ793" s="158"/>
      <c r="BK793" s="158"/>
      <c r="BL793" s="158"/>
      <c r="BM793" s="158"/>
    </row>
    <row r="794" spans="1:65" s="19" customFormat="1" ht="16.5" customHeight="1">
      <c r="B794" s="123"/>
      <c r="C794" s="124" t="s">
        <v>659</v>
      </c>
      <c r="D794" s="124" t="s">
        <v>140</v>
      </c>
      <c r="E794" s="125" t="s">
        <v>1303</v>
      </c>
      <c r="F794" s="126" t="s">
        <v>1304</v>
      </c>
      <c r="G794" s="127" t="s">
        <v>199</v>
      </c>
      <c r="H794" s="128">
        <v>9</v>
      </c>
      <c r="I794" s="129"/>
      <c r="J794" s="130">
        <f>ROUND(I794*H794,2)</f>
        <v>0</v>
      </c>
      <c r="K794" s="126" t="s">
        <v>144</v>
      </c>
      <c r="L794" s="20"/>
      <c r="M794" s="131"/>
      <c r="N794" s="132" t="s">
        <v>42</v>
      </c>
      <c r="P794" s="133">
        <f>O794*H794</f>
        <v>0</v>
      </c>
      <c r="Q794" s="133">
        <v>0</v>
      </c>
      <c r="R794" s="133">
        <f>Q794*H794</f>
        <v>0</v>
      </c>
      <c r="S794" s="133">
        <v>0</v>
      </c>
      <c r="T794" s="134">
        <f>S794*H794</f>
        <v>0</v>
      </c>
      <c r="AR794" s="135" t="s">
        <v>200</v>
      </c>
      <c r="AT794" s="135" t="s">
        <v>140</v>
      </c>
      <c r="AU794" s="135" t="s">
        <v>81</v>
      </c>
      <c r="AY794" s="7" t="s">
        <v>138</v>
      </c>
      <c r="BE794" s="136">
        <f>IF(N794="základní",J794,0)</f>
        <v>0</v>
      </c>
      <c r="BF794" s="136">
        <f>IF(N794="snížená",J794,0)</f>
        <v>0</v>
      </c>
      <c r="BG794" s="136">
        <f>IF(N794="zákl. přenesená",J794,0)</f>
        <v>0</v>
      </c>
      <c r="BH794" s="136">
        <f>IF(N794="sníž. přenesená",J794,0)</f>
        <v>0</v>
      </c>
      <c r="BI794" s="136">
        <f>IF(N794="nulová",J794,0)</f>
        <v>0</v>
      </c>
      <c r="BJ794" s="7" t="s">
        <v>79</v>
      </c>
      <c r="BK794" s="136">
        <f>ROUND(I794*H794,2)</f>
        <v>0</v>
      </c>
      <c r="BL794" s="7" t="s">
        <v>200</v>
      </c>
      <c r="BM794" s="135" t="s">
        <v>1305</v>
      </c>
    </row>
    <row r="795" spans="1:65" s="19" customFormat="1">
      <c r="B795" s="20"/>
      <c r="D795" s="137" t="s">
        <v>146</v>
      </c>
      <c r="F795" s="138" t="s">
        <v>1306</v>
      </c>
      <c r="I795" s="139"/>
      <c r="L795" s="20"/>
      <c r="M795" s="140"/>
      <c r="T795" s="41"/>
      <c r="AT795" s="7" t="s">
        <v>146</v>
      </c>
      <c r="AU795" s="7" t="s">
        <v>81</v>
      </c>
    </row>
    <row r="796" spans="1:65" s="19" customFormat="1">
      <c r="B796" s="20"/>
      <c r="D796" s="141" t="s">
        <v>148</v>
      </c>
      <c r="F796" s="142" t="s">
        <v>1307</v>
      </c>
      <c r="I796" s="139"/>
      <c r="L796" s="20"/>
      <c r="M796" s="140"/>
      <c r="T796" s="41"/>
      <c r="AT796" s="7" t="s">
        <v>148</v>
      </c>
      <c r="AU796" s="7" t="s">
        <v>81</v>
      </c>
    </row>
    <row r="797" spans="1:65" s="19" customFormat="1" ht="16.5" customHeight="1">
      <c r="B797" s="123"/>
      <c r="C797" s="124" t="s">
        <v>1308</v>
      </c>
      <c r="D797" s="124" t="s">
        <v>140</v>
      </c>
      <c r="E797" s="125" t="s">
        <v>1309</v>
      </c>
      <c r="F797" s="126" t="s">
        <v>1310</v>
      </c>
      <c r="G797" s="127" t="s">
        <v>199</v>
      </c>
      <c r="H797" s="128">
        <v>1</v>
      </c>
      <c r="I797" s="129"/>
      <c r="J797" s="130">
        <f>ROUND(I797*H797,2)</f>
        <v>0</v>
      </c>
      <c r="K797" s="126" t="s">
        <v>144</v>
      </c>
      <c r="L797" s="20"/>
      <c r="M797" s="131"/>
      <c r="N797" s="132" t="s">
        <v>42</v>
      </c>
      <c r="P797" s="133">
        <f>O797*H797</f>
        <v>0</v>
      </c>
      <c r="Q797" s="133">
        <v>5.6957000000000004E-4</v>
      </c>
      <c r="R797" s="133">
        <f>Q797*H797</f>
        <v>5.6957000000000004E-4</v>
      </c>
      <c r="S797" s="133">
        <v>0</v>
      </c>
      <c r="T797" s="134">
        <f>S797*H797</f>
        <v>0</v>
      </c>
      <c r="AR797" s="135" t="s">
        <v>200</v>
      </c>
      <c r="AT797" s="135" t="s">
        <v>140</v>
      </c>
      <c r="AU797" s="135" t="s">
        <v>81</v>
      </c>
      <c r="AY797" s="7" t="s">
        <v>138</v>
      </c>
      <c r="BE797" s="136">
        <f>IF(N797="základní",J797,0)</f>
        <v>0</v>
      </c>
      <c r="BF797" s="136">
        <f>IF(N797="snížená",J797,0)</f>
        <v>0</v>
      </c>
      <c r="BG797" s="136">
        <f>IF(N797="zákl. přenesená",J797,0)</f>
        <v>0</v>
      </c>
      <c r="BH797" s="136">
        <f>IF(N797="sníž. přenesená",J797,0)</f>
        <v>0</v>
      </c>
      <c r="BI797" s="136">
        <f>IF(N797="nulová",J797,0)</f>
        <v>0</v>
      </c>
      <c r="BJ797" s="7" t="s">
        <v>79</v>
      </c>
      <c r="BK797" s="136">
        <f>ROUND(I797*H797,2)</f>
        <v>0</v>
      </c>
      <c r="BL797" s="7" t="s">
        <v>200</v>
      </c>
      <c r="BM797" s="135" t="s">
        <v>1311</v>
      </c>
    </row>
    <row r="798" spans="1:65" s="19" customFormat="1">
      <c r="B798" s="20"/>
      <c r="D798" s="137" t="s">
        <v>146</v>
      </c>
      <c r="F798" s="138" t="s">
        <v>1312</v>
      </c>
      <c r="I798" s="139"/>
      <c r="L798" s="20"/>
      <c r="M798" s="140"/>
      <c r="T798" s="41"/>
      <c r="AT798" s="7" t="s">
        <v>146</v>
      </c>
      <c r="AU798" s="7" t="s">
        <v>81</v>
      </c>
    </row>
    <row r="799" spans="1:65" s="143" customFormat="1">
      <c r="A799" s="19"/>
      <c r="B799" s="20"/>
      <c r="C799" s="19"/>
      <c r="D799" s="141" t="s">
        <v>148</v>
      </c>
      <c r="E799" s="19"/>
      <c r="F799" s="142" t="s">
        <v>1313</v>
      </c>
      <c r="G799" s="19"/>
      <c r="H799" s="19"/>
      <c r="I799" s="139"/>
      <c r="J799" s="19"/>
      <c r="K799" s="19"/>
      <c r="L799" s="20"/>
      <c r="M799" s="140"/>
      <c r="N799" s="19"/>
      <c r="O799" s="19"/>
      <c r="P799" s="19"/>
      <c r="Q799" s="19"/>
      <c r="R799" s="19"/>
      <c r="S799" s="19"/>
      <c r="T799" s="41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7" t="s">
        <v>148</v>
      </c>
      <c r="AU799" s="7" t="s">
        <v>81</v>
      </c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</row>
    <row r="800" spans="1:65" s="150" customFormat="1">
      <c r="A800" s="143"/>
      <c r="B800" s="144"/>
      <c r="C800" s="143"/>
      <c r="D800" s="137" t="s">
        <v>150</v>
      </c>
      <c r="E800" s="145"/>
      <c r="F800" s="146" t="s">
        <v>1254</v>
      </c>
      <c r="G800" s="143"/>
      <c r="H800" s="145"/>
      <c r="I800" s="147"/>
      <c r="J800" s="143"/>
      <c r="K800" s="143"/>
      <c r="L800" s="144"/>
      <c r="M800" s="148"/>
      <c r="N800" s="143"/>
      <c r="O800" s="143"/>
      <c r="P800" s="143"/>
      <c r="Q800" s="143"/>
      <c r="R800" s="143"/>
      <c r="S800" s="143"/>
      <c r="T800" s="149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5" t="s">
        <v>150</v>
      </c>
      <c r="AU800" s="145" t="s">
        <v>81</v>
      </c>
      <c r="AV800" s="143" t="s">
        <v>79</v>
      </c>
      <c r="AW800" s="143" t="s">
        <v>33</v>
      </c>
      <c r="AX800" s="143" t="s">
        <v>71</v>
      </c>
      <c r="AY800" s="145" t="s">
        <v>138</v>
      </c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</row>
    <row r="801" spans="1:65" s="158" customFormat="1">
      <c r="A801" s="150"/>
      <c r="B801" s="151"/>
      <c r="C801" s="150"/>
      <c r="D801" s="137" t="s">
        <v>150</v>
      </c>
      <c r="E801" s="152"/>
      <c r="F801" s="153" t="s">
        <v>204</v>
      </c>
      <c r="G801" s="150"/>
      <c r="H801" s="154">
        <v>1</v>
      </c>
      <c r="I801" s="155"/>
      <c r="J801" s="150"/>
      <c r="K801" s="150"/>
      <c r="L801" s="151"/>
      <c r="M801" s="156"/>
      <c r="N801" s="150"/>
      <c r="O801" s="150"/>
      <c r="P801" s="150"/>
      <c r="Q801" s="150"/>
      <c r="R801" s="150"/>
      <c r="S801" s="150"/>
      <c r="T801" s="157"/>
      <c r="U801" s="150"/>
      <c r="V801" s="150"/>
      <c r="W801" s="150"/>
      <c r="X801" s="150"/>
      <c r="Y801" s="150"/>
      <c r="Z801" s="150"/>
      <c r="AA801" s="150"/>
      <c r="AB801" s="150"/>
      <c r="AC801" s="150"/>
      <c r="AD801" s="150"/>
      <c r="AE801" s="150"/>
      <c r="AF801" s="150"/>
      <c r="AG801" s="150"/>
      <c r="AH801" s="150"/>
      <c r="AI801" s="150"/>
      <c r="AJ801" s="150"/>
      <c r="AK801" s="150"/>
      <c r="AL801" s="150"/>
      <c r="AM801" s="150"/>
      <c r="AN801" s="150"/>
      <c r="AO801" s="150"/>
      <c r="AP801" s="150"/>
      <c r="AQ801" s="150"/>
      <c r="AR801" s="150"/>
      <c r="AS801" s="150"/>
      <c r="AT801" s="152" t="s">
        <v>150</v>
      </c>
      <c r="AU801" s="152" t="s">
        <v>81</v>
      </c>
      <c r="AV801" s="150" t="s">
        <v>81</v>
      </c>
      <c r="AW801" s="150" t="s">
        <v>33</v>
      </c>
      <c r="AX801" s="150" t="s">
        <v>71</v>
      </c>
      <c r="AY801" s="152" t="s">
        <v>138</v>
      </c>
      <c r="AZ801" s="150"/>
      <c r="BA801" s="150"/>
      <c r="BB801" s="150"/>
      <c r="BC801" s="150"/>
      <c r="BD801" s="150"/>
      <c r="BE801" s="150"/>
      <c r="BF801" s="150"/>
      <c r="BG801" s="150"/>
      <c r="BH801" s="150"/>
      <c r="BI801" s="150"/>
      <c r="BJ801" s="150"/>
      <c r="BK801" s="150"/>
      <c r="BL801" s="150"/>
      <c r="BM801" s="150"/>
    </row>
    <row r="802" spans="1:65" s="19" customFormat="1">
      <c r="A802" s="158"/>
      <c r="B802" s="159"/>
      <c r="C802" s="158"/>
      <c r="D802" s="137" t="s">
        <v>150</v>
      </c>
      <c r="E802" s="160"/>
      <c r="F802" s="161" t="s">
        <v>154</v>
      </c>
      <c r="G802" s="158"/>
      <c r="H802" s="162">
        <v>1</v>
      </c>
      <c r="I802" s="163"/>
      <c r="J802" s="158"/>
      <c r="K802" s="158"/>
      <c r="L802" s="159"/>
      <c r="M802" s="164"/>
      <c r="N802" s="158"/>
      <c r="O802" s="158"/>
      <c r="P802" s="158"/>
      <c r="Q802" s="158"/>
      <c r="R802" s="158"/>
      <c r="S802" s="158"/>
      <c r="T802" s="165"/>
      <c r="U802" s="158"/>
      <c r="V802" s="158"/>
      <c r="W802" s="158"/>
      <c r="X802" s="158"/>
      <c r="Y802" s="158"/>
      <c r="Z802" s="158"/>
      <c r="AA802" s="158"/>
      <c r="AB802" s="158"/>
      <c r="AC802" s="158"/>
      <c r="AD802" s="158"/>
      <c r="AE802" s="158"/>
      <c r="AF802" s="158"/>
      <c r="AG802" s="158"/>
      <c r="AH802" s="158"/>
      <c r="AI802" s="158"/>
      <c r="AJ802" s="158"/>
      <c r="AK802" s="158"/>
      <c r="AL802" s="158"/>
      <c r="AM802" s="158"/>
      <c r="AN802" s="158"/>
      <c r="AO802" s="158"/>
      <c r="AP802" s="158"/>
      <c r="AQ802" s="158"/>
      <c r="AR802" s="158"/>
      <c r="AS802" s="158"/>
      <c r="AT802" s="160" t="s">
        <v>150</v>
      </c>
      <c r="AU802" s="160" t="s">
        <v>81</v>
      </c>
      <c r="AV802" s="158" t="s">
        <v>145</v>
      </c>
      <c r="AW802" s="158" t="s">
        <v>33</v>
      </c>
      <c r="AX802" s="158" t="s">
        <v>79</v>
      </c>
      <c r="AY802" s="160" t="s">
        <v>138</v>
      </c>
      <c r="AZ802" s="158"/>
      <c r="BA802" s="158"/>
      <c r="BB802" s="158"/>
      <c r="BC802" s="158"/>
      <c r="BD802" s="158"/>
      <c r="BE802" s="158"/>
      <c r="BF802" s="158"/>
      <c r="BG802" s="158"/>
      <c r="BH802" s="158"/>
      <c r="BI802" s="158"/>
      <c r="BJ802" s="158"/>
      <c r="BK802" s="158"/>
      <c r="BL802" s="158"/>
      <c r="BM802" s="158"/>
    </row>
    <row r="803" spans="1:65" s="19" customFormat="1" ht="16.5" customHeight="1">
      <c r="B803" s="123"/>
      <c r="C803" s="124" t="s">
        <v>662</v>
      </c>
      <c r="D803" s="124" t="s">
        <v>140</v>
      </c>
      <c r="E803" s="125" t="s">
        <v>1314</v>
      </c>
      <c r="F803" s="126" t="s">
        <v>1315</v>
      </c>
      <c r="G803" s="127" t="s">
        <v>199</v>
      </c>
      <c r="H803" s="128">
        <v>1</v>
      </c>
      <c r="I803" s="129"/>
      <c r="J803" s="130">
        <f>ROUND(I803*H803,2)</f>
        <v>0</v>
      </c>
      <c r="K803" s="126"/>
      <c r="L803" s="20"/>
      <c r="M803" s="131"/>
      <c r="N803" s="132" t="s">
        <v>42</v>
      </c>
      <c r="P803" s="133">
        <f>O803*H803</f>
        <v>0</v>
      </c>
      <c r="Q803" s="133">
        <v>0</v>
      </c>
      <c r="R803" s="133">
        <f>Q803*H803</f>
        <v>0</v>
      </c>
      <c r="S803" s="133">
        <v>0</v>
      </c>
      <c r="T803" s="134">
        <f>S803*H803</f>
        <v>0</v>
      </c>
      <c r="AR803" s="135" t="s">
        <v>200</v>
      </c>
      <c r="AT803" s="135" t="s">
        <v>140</v>
      </c>
      <c r="AU803" s="135" t="s">
        <v>81</v>
      </c>
      <c r="AY803" s="7" t="s">
        <v>138</v>
      </c>
      <c r="BE803" s="136">
        <f>IF(N803="základní",J803,0)</f>
        <v>0</v>
      </c>
      <c r="BF803" s="136">
        <f>IF(N803="snížená",J803,0)</f>
        <v>0</v>
      </c>
      <c r="BG803" s="136">
        <f>IF(N803="zákl. přenesená",J803,0)</f>
        <v>0</v>
      </c>
      <c r="BH803" s="136">
        <f>IF(N803="sníž. přenesená",J803,0)</f>
        <v>0</v>
      </c>
      <c r="BI803" s="136">
        <f>IF(N803="nulová",J803,0)</f>
        <v>0</v>
      </c>
      <c r="BJ803" s="7" t="s">
        <v>79</v>
      </c>
      <c r="BK803" s="136">
        <f>ROUND(I803*H803,2)</f>
        <v>0</v>
      </c>
      <c r="BL803" s="7" t="s">
        <v>200</v>
      </c>
      <c r="BM803" s="135" t="s">
        <v>1316</v>
      </c>
    </row>
    <row r="804" spans="1:65" s="143" customFormat="1">
      <c r="A804" s="19"/>
      <c r="B804" s="20"/>
      <c r="C804" s="19"/>
      <c r="D804" s="137" t="s">
        <v>146</v>
      </c>
      <c r="E804" s="19"/>
      <c r="F804" s="138" t="s">
        <v>1315</v>
      </c>
      <c r="G804" s="19"/>
      <c r="H804" s="19"/>
      <c r="I804" s="139"/>
      <c r="J804" s="19"/>
      <c r="K804" s="19"/>
      <c r="L804" s="20"/>
      <c r="M804" s="140"/>
      <c r="N804" s="19"/>
      <c r="O804" s="19"/>
      <c r="P804" s="19"/>
      <c r="Q804" s="19"/>
      <c r="R804" s="19"/>
      <c r="S804" s="19"/>
      <c r="T804" s="41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7" t="s">
        <v>146</v>
      </c>
      <c r="AU804" s="7" t="s">
        <v>81</v>
      </c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</row>
    <row r="805" spans="1:65" s="150" customFormat="1">
      <c r="A805" s="143"/>
      <c r="B805" s="144"/>
      <c r="C805" s="143"/>
      <c r="D805" s="137" t="s">
        <v>150</v>
      </c>
      <c r="E805" s="145"/>
      <c r="F805" s="146" t="s">
        <v>1254</v>
      </c>
      <c r="G805" s="143"/>
      <c r="H805" s="145"/>
      <c r="I805" s="147"/>
      <c r="J805" s="143"/>
      <c r="K805" s="143"/>
      <c r="L805" s="144"/>
      <c r="M805" s="148"/>
      <c r="N805" s="143"/>
      <c r="O805" s="143"/>
      <c r="P805" s="143"/>
      <c r="Q805" s="143"/>
      <c r="R805" s="143"/>
      <c r="S805" s="143"/>
      <c r="T805" s="149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5" t="s">
        <v>150</v>
      </c>
      <c r="AU805" s="145" t="s">
        <v>81</v>
      </c>
      <c r="AV805" s="143" t="s">
        <v>79</v>
      </c>
      <c r="AW805" s="143" t="s">
        <v>33</v>
      </c>
      <c r="AX805" s="143" t="s">
        <v>71</v>
      </c>
      <c r="AY805" s="145" t="s">
        <v>138</v>
      </c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</row>
    <row r="806" spans="1:65" s="158" customFormat="1">
      <c r="A806" s="150"/>
      <c r="B806" s="151"/>
      <c r="C806" s="150"/>
      <c r="D806" s="137" t="s">
        <v>150</v>
      </c>
      <c r="E806" s="152"/>
      <c r="F806" s="153" t="s">
        <v>204</v>
      </c>
      <c r="G806" s="150"/>
      <c r="H806" s="154">
        <v>1</v>
      </c>
      <c r="I806" s="155"/>
      <c r="J806" s="150"/>
      <c r="K806" s="150"/>
      <c r="L806" s="151"/>
      <c r="M806" s="156"/>
      <c r="N806" s="150"/>
      <c r="O806" s="150"/>
      <c r="P806" s="150"/>
      <c r="Q806" s="150"/>
      <c r="R806" s="150"/>
      <c r="S806" s="150"/>
      <c r="T806" s="157"/>
      <c r="U806" s="150"/>
      <c r="V806" s="150"/>
      <c r="W806" s="150"/>
      <c r="X806" s="150"/>
      <c r="Y806" s="150"/>
      <c r="Z806" s="150"/>
      <c r="AA806" s="150"/>
      <c r="AB806" s="150"/>
      <c r="AC806" s="150"/>
      <c r="AD806" s="150"/>
      <c r="AE806" s="150"/>
      <c r="AF806" s="150"/>
      <c r="AG806" s="150"/>
      <c r="AH806" s="150"/>
      <c r="AI806" s="150"/>
      <c r="AJ806" s="150"/>
      <c r="AK806" s="150"/>
      <c r="AL806" s="150"/>
      <c r="AM806" s="150"/>
      <c r="AN806" s="150"/>
      <c r="AO806" s="150"/>
      <c r="AP806" s="150"/>
      <c r="AQ806" s="150"/>
      <c r="AR806" s="150"/>
      <c r="AS806" s="150"/>
      <c r="AT806" s="152" t="s">
        <v>150</v>
      </c>
      <c r="AU806" s="152" t="s">
        <v>81</v>
      </c>
      <c r="AV806" s="150" t="s">
        <v>81</v>
      </c>
      <c r="AW806" s="150" t="s">
        <v>33</v>
      </c>
      <c r="AX806" s="150" t="s">
        <v>71</v>
      </c>
      <c r="AY806" s="152" t="s">
        <v>138</v>
      </c>
      <c r="AZ806" s="150"/>
      <c r="BA806" s="150"/>
      <c r="BB806" s="150"/>
      <c r="BC806" s="150"/>
      <c r="BD806" s="150"/>
      <c r="BE806" s="150"/>
      <c r="BF806" s="150"/>
      <c r="BG806" s="150"/>
      <c r="BH806" s="150"/>
      <c r="BI806" s="150"/>
      <c r="BJ806" s="150"/>
      <c r="BK806" s="150"/>
      <c r="BL806" s="150"/>
      <c r="BM806" s="150"/>
    </row>
    <row r="807" spans="1:65" s="19" customFormat="1">
      <c r="A807" s="158"/>
      <c r="B807" s="159"/>
      <c r="C807" s="158"/>
      <c r="D807" s="137" t="s">
        <v>150</v>
      </c>
      <c r="E807" s="160"/>
      <c r="F807" s="161" t="s">
        <v>154</v>
      </c>
      <c r="G807" s="158"/>
      <c r="H807" s="162">
        <v>1</v>
      </c>
      <c r="I807" s="163"/>
      <c r="J807" s="158"/>
      <c r="K807" s="158"/>
      <c r="L807" s="159"/>
      <c r="M807" s="164"/>
      <c r="N807" s="158"/>
      <c r="O807" s="158"/>
      <c r="P807" s="158"/>
      <c r="Q807" s="158"/>
      <c r="R807" s="158"/>
      <c r="S807" s="158"/>
      <c r="T807" s="165"/>
      <c r="U807" s="158"/>
      <c r="V807" s="158"/>
      <c r="W807" s="158"/>
      <c r="X807" s="158"/>
      <c r="Y807" s="158"/>
      <c r="Z807" s="158"/>
      <c r="AA807" s="158"/>
      <c r="AB807" s="158"/>
      <c r="AC807" s="158"/>
      <c r="AD807" s="158"/>
      <c r="AE807" s="158"/>
      <c r="AF807" s="158"/>
      <c r="AG807" s="158"/>
      <c r="AH807" s="158"/>
      <c r="AI807" s="158"/>
      <c r="AJ807" s="158"/>
      <c r="AK807" s="158"/>
      <c r="AL807" s="158"/>
      <c r="AM807" s="158"/>
      <c r="AN807" s="158"/>
      <c r="AO807" s="158"/>
      <c r="AP807" s="158"/>
      <c r="AQ807" s="158"/>
      <c r="AR807" s="158"/>
      <c r="AS807" s="158"/>
      <c r="AT807" s="160" t="s">
        <v>150</v>
      </c>
      <c r="AU807" s="160" t="s">
        <v>81</v>
      </c>
      <c r="AV807" s="158" t="s">
        <v>145</v>
      </c>
      <c r="AW807" s="158" t="s">
        <v>33</v>
      </c>
      <c r="AX807" s="158" t="s">
        <v>79</v>
      </c>
      <c r="AY807" s="160" t="s">
        <v>138</v>
      </c>
      <c r="AZ807" s="158"/>
      <c r="BA807" s="158"/>
      <c r="BB807" s="158"/>
      <c r="BC807" s="158"/>
      <c r="BD807" s="158"/>
      <c r="BE807" s="158"/>
      <c r="BF807" s="158"/>
      <c r="BG807" s="158"/>
      <c r="BH807" s="158"/>
      <c r="BI807" s="158"/>
      <c r="BJ807" s="158"/>
      <c r="BK807" s="158"/>
      <c r="BL807" s="158"/>
      <c r="BM807" s="158"/>
    </row>
    <row r="808" spans="1:65" s="19" customFormat="1" ht="16.5" customHeight="1">
      <c r="B808" s="123"/>
      <c r="C808" s="124" t="s">
        <v>1317</v>
      </c>
      <c r="D808" s="124" t="s">
        <v>140</v>
      </c>
      <c r="E808" s="125" t="s">
        <v>1318</v>
      </c>
      <c r="F808" s="126" t="s">
        <v>1319</v>
      </c>
      <c r="G808" s="127" t="s">
        <v>1271</v>
      </c>
      <c r="H808" s="128">
        <v>1</v>
      </c>
      <c r="I808" s="129"/>
      <c r="J808" s="130">
        <f>ROUND(I808*H808,2)</f>
        <v>0</v>
      </c>
      <c r="K808" s="126" t="s">
        <v>144</v>
      </c>
      <c r="L808" s="20"/>
      <c r="M808" s="131"/>
      <c r="N808" s="132" t="s">
        <v>42</v>
      </c>
      <c r="P808" s="133">
        <f>O808*H808</f>
        <v>0</v>
      </c>
      <c r="Q808" s="133">
        <v>2E-3</v>
      </c>
      <c r="R808" s="133">
        <f>Q808*H808</f>
        <v>2E-3</v>
      </c>
      <c r="S808" s="133">
        <v>0</v>
      </c>
      <c r="T808" s="134">
        <f>S808*H808</f>
        <v>0</v>
      </c>
      <c r="AR808" s="135" t="s">
        <v>200</v>
      </c>
      <c r="AT808" s="135" t="s">
        <v>140</v>
      </c>
      <c r="AU808" s="135" t="s">
        <v>81</v>
      </c>
      <c r="AY808" s="7" t="s">
        <v>138</v>
      </c>
      <c r="BE808" s="136">
        <f>IF(N808="základní",J808,0)</f>
        <v>0</v>
      </c>
      <c r="BF808" s="136">
        <f>IF(N808="snížená",J808,0)</f>
        <v>0</v>
      </c>
      <c r="BG808" s="136">
        <f>IF(N808="zákl. přenesená",J808,0)</f>
        <v>0</v>
      </c>
      <c r="BH808" s="136">
        <f>IF(N808="sníž. přenesená",J808,0)</f>
        <v>0</v>
      </c>
      <c r="BI808" s="136">
        <f>IF(N808="nulová",J808,0)</f>
        <v>0</v>
      </c>
      <c r="BJ808" s="7" t="s">
        <v>79</v>
      </c>
      <c r="BK808" s="136">
        <f>ROUND(I808*H808,2)</f>
        <v>0</v>
      </c>
      <c r="BL808" s="7" t="s">
        <v>200</v>
      </c>
      <c r="BM808" s="135" t="s">
        <v>1320</v>
      </c>
    </row>
    <row r="809" spans="1:65" s="19" customFormat="1">
      <c r="B809" s="20"/>
      <c r="D809" s="137" t="s">
        <v>146</v>
      </c>
      <c r="F809" s="138" t="s">
        <v>1321</v>
      </c>
      <c r="I809" s="139"/>
      <c r="L809" s="20"/>
      <c r="M809" s="140"/>
      <c r="T809" s="41"/>
      <c r="AT809" s="7" t="s">
        <v>146</v>
      </c>
      <c r="AU809" s="7" t="s">
        <v>81</v>
      </c>
    </row>
    <row r="810" spans="1:65" s="143" customFormat="1">
      <c r="A810" s="19"/>
      <c r="B810" s="20"/>
      <c r="C810" s="19"/>
      <c r="D810" s="141" t="s">
        <v>148</v>
      </c>
      <c r="E810" s="19"/>
      <c r="F810" s="142" t="s">
        <v>1322</v>
      </c>
      <c r="G810" s="19"/>
      <c r="H810" s="19"/>
      <c r="I810" s="139"/>
      <c r="J810" s="19"/>
      <c r="K810" s="19"/>
      <c r="L810" s="20"/>
      <c r="M810" s="140"/>
      <c r="N810" s="19"/>
      <c r="O810" s="19"/>
      <c r="P810" s="19"/>
      <c r="Q810" s="19"/>
      <c r="R810" s="19"/>
      <c r="S810" s="19"/>
      <c r="T810" s="41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7" t="s">
        <v>148</v>
      </c>
      <c r="AU810" s="7" t="s">
        <v>81</v>
      </c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</row>
    <row r="811" spans="1:65" s="150" customFormat="1">
      <c r="A811" s="143"/>
      <c r="B811" s="144"/>
      <c r="C811" s="143"/>
      <c r="D811" s="137" t="s">
        <v>150</v>
      </c>
      <c r="E811" s="145"/>
      <c r="F811" s="146" t="s">
        <v>1254</v>
      </c>
      <c r="G811" s="143"/>
      <c r="H811" s="145"/>
      <c r="I811" s="147"/>
      <c r="J811" s="143"/>
      <c r="K811" s="143"/>
      <c r="L811" s="144"/>
      <c r="M811" s="148"/>
      <c r="N811" s="143"/>
      <c r="O811" s="143"/>
      <c r="P811" s="143"/>
      <c r="Q811" s="143"/>
      <c r="R811" s="143"/>
      <c r="S811" s="143"/>
      <c r="T811" s="149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5" t="s">
        <v>150</v>
      </c>
      <c r="AU811" s="145" t="s">
        <v>81</v>
      </c>
      <c r="AV811" s="143" t="s">
        <v>79</v>
      </c>
      <c r="AW811" s="143" t="s">
        <v>33</v>
      </c>
      <c r="AX811" s="143" t="s">
        <v>71</v>
      </c>
      <c r="AY811" s="145" t="s">
        <v>138</v>
      </c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</row>
    <row r="812" spans="1:65" s="158" customFormat="1">
      <c r="A812" s="150"/>
      <c r="B812" s="151"/>
      <c r="C812" s="150"/>
      <c r="D812" s="137" t="s">
        <v>150</v>
      </c>
      <c r="E812" s="152"/>
      <c r="F812" s="153" t="s">
        <v>204</v>
      </c>
      <c r="G812" s="150"/>
      <c r="H812" s="154">
        <v>1</v>
      </c>
      <c r="I812" s="155"/>
      <c r="J812" s="150"/>
      <c r="K812" s="150"/>
      <c r="L812" s="151"/>
      <c r="M812" s="156"/>
      <c r="N812" s="150"/>
      <c r="O812" s="150"/>
      <c r="P812" s="150"/>
      <c r="Q812" s="150"/>
      <c r="R812" s="150"/>
      <c r="S812" s="150"/>
      <c r="T812" s="157"/>
      <c r="U812" s="150"/>
      <c r="V812" s="150"/>
      <c r="W812" s="150"/>
      <c r="X812" s="150"/>
      <c r="Y812" s="150"/>
      <c r="Z812" s="150"/>
      <c r="AA812" s="150"/>
      <c r="AB812" s="150"/>
      <c r="AC812" s="150"/>
      <c r="AD812" s="150"/>
      <c r="AE812" s="150"/>
      <c r="AF812" s="150"/>
      <c r="AG812" s="150"/>
      <c r="AH812" s="150"/>
      <c r="AI812" s="150"/>
      <c r="AJ812" s="150"/>
      <c r="AK812" s="150"/>
      <c r="AL812" s="150"/>
      <c r="AM812" s="150"/>
      <c r="AN812" s="150"/>
      <c r="AO812" s="150"/>
      <c r="AP812" s="150"/>
      <c r="AQ812" s="150"/>
      <c r="AR812" s="150"/>
      <c r="AS812" s="150"/>
      <c r="AT812" s="152" t="s">
        <v>150</v>
      </c>
      <c r="AU812" s="152" t="s">
        <v>81</v>
      </c>
      <c r="AV812" s="150" t="s">
        <v>81</v>
      </c>
      <c r="AW812" s="150" t="s">
        <v>33</v>
      </c>
      <c r="AX812" s="150" t="s">
        <v>71</v>
      </c>
      <c r="AY812" s="152" t="s">
        <v>138</v>
      </c>
      <c r="AZ812" s="150"/>
      <c r="BA812" s="150"/>
      <c r="BB812" s="150"/>
      <c r="BC812" s="150"/>
      <c r="BD812" s="150"/>
      <c r="BE812" s="150"/>
      <c r="BF812" s="150"/>
      <c r="BG812" s="150"/>
      <c r="BH812" s="150"/>
      <c r="BI812" s="150"/>
      <c r="BJ812" s="150"/>
      <c r="BK812" s="150"/>
      <c r="BL812" s="150"/>
      <c r="BM812" s="150"/>
    </row>
    <row r="813" spans="1:65" s="19" customFormat="1">
      <c r="A813" s="158"/>
      <c r="B813" s="159"/>
      <c r="C813" s="158"/>
      <c r="D813" s="137" t="s">
        <v>150</v>
      </c>
      <c r="E813" s="160"/>
      <c r="F813" s="161" t="s">
        <v>154</v>
      </c>
      <c r="G813" s="158"/>
      <c r="H813" s="162">
        <v>1</v>
      </c>
      <c r="I813" s="163"/>
      <c r="J813" s="158"/>
      <c r="K813" s="158"/>
      <c r="L813" s="159"/>
      <c r="M813" s="164"/>
      <c r="N813" s="158"/>
      <c r="O813" s="158"/>
      <c r="P813" s="158"/>
      <c r="Q813" s="158"/>
      <c r="R813" s="158"/>
      <c r="S813" s="158"/>
      <c r="T813" s="165"/>
      <c r="U813" s="158"/>
      <c r="V813" s="158"/>
      <c r="W813" s="158"/>
      <c r="X813" s="158"/>
      <c r="Y813" s="158"/>
      <c r="Z813" s="158"/>
      <c r="AA813" s="158"/>
      <c r="AB813" s="158"/>
      <c r="AC813" s="158"/>
      <c r="AD813" s="158"/>
      <c r="AE813" s="158"/>
      <c r="AF813" s="158"/>
      <c r="AG813" s="158"/>
      <c r="AH813" s="158"/>
      <c r="AI813" s="158"/>
      <c r="AJ813" s="158"/>
      <c r="AK813" s="158"/>
      <c r="AL813" s="158"/>
      <c r="AM813" s="158"/>
      <c r="AN813" s="158"/>
      <c r="AO813" s="158"/>
      <c r="AP813" s="158"/>
      <c r="AQ813" s="158"/>
      <c r="AR813" s="158"/>
      <c r="AS813" s="158"/>
      <c r="AT813" s="160" t="s">
        <v>150</v>
      </c>
      <c r="AU813" s="160" t="s">
        <v>81</v>
      </c>
      <c r="AV813" s="158" t="s">
        <v>145</v>
      </c>
      <c r="AW813" s="158" t="s">
        <v>33</v>
      </c>
      <c r="AX813" s="158" t="s">
        <v>79</v>
      </c>
      <c r="AY813" s="160" t="s">
        <v>138</v>
      </c>
      <c r="AZ813" s="158"/>
      <c r="BA813" s="158"/>
      <c r="BB813" s="158"/>
      <c r="BC813" s="158"/>
      <c r="BD813" s="158"/>
      <c r="BE813" s="158"/>
      <c r="BF813" s="158"/>
      <c r="BG813" s="158"/>
      <c r="BH813" s="158"/>
      <c r="BI813" s="158"/>
      <c r="BJ813" s="158"/>
      <c r="BK813" s="158"/>
      <c r="BL813" s="158"/>
      <c r="BM813" s="158"/>
    </row>
    <row r="814" spans="1:65" s="19" customFormat="1" ht="16.5" customHeight="1">
      <c r="B814" s="123"/>
      <c r="C814" s="124" t="s">
        <v>666</v>
      </c>
      <c r="D814" s="124" t="s">
        <v>140</v>
      </c>
      <c r="E814" s="125" t="s">
        <v>1323</v>
      </c>
      <c r="F814" s="126" t="s">
        <v>1324</v>
      </c>
      <c r="G814" s="127" t="s">
        <v>267</v>
      </c>
      <c r="H814" s="128">
        <v>14</v>
      </c>
      <c r="I814" s="129"/>
      <c r="J814" s="130">
        <f>ROUND(I814*H814,2)</f>
        <v>0</v>
      </c>
      <c r="K814" s="126" t="s">
        <v>144</v>
      </c>
      <c r="L814" s="20"/>
      <c r="M814" s="131"/>
      <c r="N814" s="132" t="s">
        <v>42</v>
      </c>
      <c r="P814" s="133">
        <f>O814*H814</f>
        <v>0</v>
      </c>
      <c r="Q814" s="133">
        <v>1.8972349999999999E-4</v>
      </c>
      <c r="R814" s="133">
        <f>Q814*H814</f>
        <v>2.6561290000000001E-3</v>
      </c>
      <c r="S814" s="133">
        <v>0</v>
      </c>
      <c r="T814" s="134">
        <f>S814*H814</f>
        <v>0</v>
      </c>
      <c r="AR814" s="135" t="s">
        <v>200</v>
      </c>
      <c r="AT814" s="135" t="s">
        <v>140</v>
      </c>
      <c r="AU814" s="135" t="s">
        <v>81</v>
      </c>
      <c r="AY814" s="7" t="s">
        <v>138</v>
      </c>
      <c r="BE814" s="136">
        <f>IF(N814="základní",J814,0)</f>
        <v>0</v>
      </c>
      <c r="BF814" s="136">
        <f>IF(N814="snížená",J814,0)</f>
        <v>0</v>
      </c>
      <c r="BG814" s="136">
        <f>IF(N814="zákl. přenesená",J814,0)</f>
        <v>0</v>
      </c>
      <c r="BH814" s="136">
        <f>IF(N814="sníž. přenesená",J814,0)</f>
        <v>0</v>
      </c>
      <c r="BI814" s="136">
        <f>IF(N814="nulová",J814,0)</f>
        <v>0</v>
      </c>
      <c r="BJ814" s="7" t="s">
        <v>79</v>
      </c>
      <c r="BK814" s="136">
        <f>ROUND(I814*H814,2)</f>
        <v>0</v>
      </c>
      <c r="BL814" s="7" t="s">
        <v>200</v>
      </c>
      <c r="BM814" s="135" t="s">
        <v>1325</v>
      </c>
    </row>
    <row r="815" spans="1:65" s="19" customFormat="1">
      <c r="B815" s="20"/>
      <c r="D815" s="137" t="s">
        <v>146</v>
      </c>
      <c r="F815" s="138" t="s">
        <v>1326</v>
      </c>
      <c r="I815" s="139"/>
      <c r="L815" s="20"/>
      <c r="M815" s="140"/>
      <c r="T815" s="41"/>
      <c r="AT815" s="7" t="s">
        <v>146</v>
      </c>
      <c r="AU815" s="7" t="s">
        <v>81</v>
      </c>
    </row>
    <row r="816" spans="1:65" s="19" customFormat="1">
      <c r="B816" s="20"/>
      <c r="D816" s="141" t="s">
        <v>148</v>
      </c>
      <c r="F816" s="142" t="s">
        <v>1327</v>
      </c>
      <c r="I816" s="139"/>
      <c r="L816" s="20"/>
      <c r="M816" s="140"/>
      <c r="T816" s="41"/>
      <c r="AT816" s="7" t="s">
        <v>148</v>
      </c>
      <c r="AU816" s="7" t="s">
        <v>81</v>
      </c>
    </row>
    <row r="817" spans="1:65" s="19" customFormat="1" ht="16.5" customHeight="1">
      <c r="B817" s="123"/>
      <c r="C817" s="124" t="s">
        <v>1328</v>
      </c>
      <c r="D817" s="124" t="s">
        <v>140</v>
      </c>
      <c r="E817" s="125" t="s">
        <v>1329</v>
      </c>
      <c r="F817" s="126" t="s">
        <v>1330</v>
      </c>
      <c r="G817" s="127" t="s">
        <v>267</v>
      </c>
      <c r="H817" s="128">
        <v>14</v>
      </c>
      <c r="I817" s="129"/>
      <c r="J817" s="130">
        <f>ROUND(I817*H817,2)</f>
        <v>0</v>
      </c>
      <c r="K817" s="126" t="s">
        <v>144</v>
      </c>
      <c r="L817" s="20"/>
      <c r="M817" s="131"/>
      <c r="N817" s="132" t="s">
        <v>42</v>
      </c>
      <c r="P817" s="133">
        <f>O817*H817</f>
        <v>0</v>
      </c>
      <c r="Q817" s="133">
        <v>1.0000000000000001E-5</v>
      </c>
      <c r="R817" s="133">
        <f>Q817*H817</f>
        <v>1.4000000000000001E-4</v>
      </c>
      <c r="S817" s="133">
        <v>0</v>
      </c>
      <c r="T817" s="134">
        <f>S817*H817</f>
        <v>0</v>
      </c>
      <c r="AR817" s="135" t="s">
        <v>200</v>
      </c>
      <c r="AT817" s="135" t="s">
        <v>140</v>
      </c>
      <c r="AU817" s="135" t="s">
        <v>81</v>
      </c>
      <c r="AY817" s="7" t="s">
        <v>138</v>
      </c>
      <c r="BE817" s="136">
        <f>IF(N817="základní",J817,0)</f>
        <v>0</v>
      </c>
      <c r="BF817" s="136">
        <f>IF(N817="snížená",J817,0)</f>
        <v>0</v>
      </c>
      <c r="BG817" s="136">
        <f>IF(N817="zákl. přenesená",J817,0)</f>
        <v>0</v>
      </c>
      <c r="BH817" s="136">
        <f>IF(N817="sníž. přenesená",J817,0)</f>
        <v>0</v>
      </c>
      <c r="BI817" s="136">
        <f>IF(N817="nulová",J817,0)</f>
        <v>0</v>
      </c>
      <c r="BJ817" s="7" t="s">
        <v>79</v>
      </c>
      <c r="BK817" s="136">
        <f>ROUND(I817*H817,2)</f>
        <v>0</v>
      </c>
      <c r="BL817" s="7" t="s">
        <v>200</v>
      </c>
      <c r="BM817" s="135" t="s">
        <v>1331</v>
      </c>
    </row>
    <row r="818" spans="1:65" s="19" customFormat="1">
      <c r="B818" s="20"/>
      <c r="D818" s="137" t="s">
        <v>146</v>
      </c>
      <c r="F818" s="138" t="s">
        <v>1332</v>
      </c>
      <c r="I818" s="139"/>
      <c r="L818" s="20"/>
      <c r="M818" s="140"/>
      <c r="T818" s="41"/>
      <c r="AT818" s="7" t="s">
        <v>146</v>
      </c>
      <c r="AU818" s="7" t="s">
        <v>81</v>
      </c>
    </row>
    <row r="819" spans="1:65" s="19" customFormat="1">
      <c r="B819" s="20"/>
      <c r="D819" s="141" t="s">
        <v>148</v>
      </c>
      <c r="F819" s="142" t="s">
        <v>1333</v>
      </c>
      <c r="I819" s="139"/>
      <c r="L819" s="20"/>
      <c r="M819" s="140"/>
      <c r="T819" s="41"/>
      <c r="AT819" s="7" t="s">
        <v>148</v>
      </c>
      <c r="AU819" s="7" t="s">
        <v>81</v>
      </c>
    </row>
    <row r="820" spans="1:65" s="19" customFormat="1" ht="16.5" customHeight="1">
      <c r="B820" s="123"/>
      <c r="C820" s="124" t="s">
        <v>669</v>
      </c>
      <c r="D820" s="124" t="s">
        <v>140</v>
      </c>
      <c r="E820" s="125" t="s">
        <v>1334</v>
      </c>
      <c r="F820" s="126" t="s">
        <v>1335</v>
      </c>
      <c r="G820" s="127" t="s">
        <v>176</v>
      </c>
      <c r="H820" s="128">
        <v>2.5999999999999999E-2</v>
      </c>
      <c r="I820" s="129"/>
      <c r="J820" s="130">
        <f>ROUND(I820*H820,2)</f>
        <v>0</v>
      </c>
      <c r="K820" s="126" t="s">
        <v>144</v>
      </c>
      <c r="L820" s="20"/>
      <c r="M820" s="131"/>
      <c r="N820" s="132" t="s">
        <v>42</v>
      </c>
      <c r="P820" s="133">
        <f>O820*H820</f>
        <v>0</v>
      </c>
      <c r="Q820" s="133">
        <v>0</v>
      </c>
      <c r="R820" s="133">
        <f>Q820*H820</f>
        <v>0</v>
      </c>
      <c r="S820" s="133">
        <v>0</v>
      </c>
      <c r="T820" s="134">
        <f>S820*H820</f>
        <v>0</v>
      </c>
      <c r="AR820" s="135" t="s">
        <v>200</v>
      </c>
      <c r="AT820" s="135" t="s">
        <v>140</v>
      </c>
      <c r="AU820" s="135" t="s">
        <v>81</v>
      </c>
      <c r="AY820" s="7" t="s">
        <v>138</v>
      </c>
      <c r="BE820" s="136">
        <f>IF(N820="základní",J820,0)</f>
        <v>0</v>
      </c>
      <c r="BF820" s="136">
        <f>IF(N820="snížená",J820,0)</f>
        <v>0</v>
      </c>
      <c r="BG820" s="136">
        <f>IF(N820="zákl. přenesená",J820,0)</f>
        <v>0</v>
      </c>
      <c r="BH820" s="136">
        <f>IF(N820="sníž. přenesená",J820,0)</f>
        <v>0</v>
      </c>
      <c r="BI820" s="136">
        <f>IF(N820="nulová",J820,0)</f>
        <v>0</v>
      </c>
      <c r="BJ820" s="7" t="s">
        <v>79</v>
      </c>
      <c r="BK820" s="136">
        <f>ROUND(I820*H820,2)</f>
        <v>0</v>
      </c>
      <c r="BL820" s="7" t="s">
        <v>200</v>
      </c>
      <c r="BM820" s="135" t="s">
        <v>1336</v>
      </c>
    </row>
    <row r="821" spans="1:65" s="19" customFormat="1" ht="19.2">
      <c r="B821" s="20"/>
      <c r="D821" s="137" t="s">
        <v>146</v>
      </c>
      <c r="F821" s="138" t="s">
        <v>1337</v>
      </c>
      <c r="I821" s="139"/>
      <c r="L821" s="20"/>
      <c r="M821" s="140"/>
      <c r="T821" s="41"/>
      <c r="AT821" s="7" t="s">
        <v>146</v>
      </c>
      <c r="AU821" s="7" t="s">
        <v>81</v>
      </c>
    </row>
    <row r="822" spans="1:65" s="110" customFormat="1">
      <c r="A822" s="19"/>
      <c r="B822" s="20"/>
      <c r="C822" s="19"/>
      <c r="D822" s="141" t="s">
        <v>148</v>
      </c>
      <c r="E822" s="19"/>
      <c r="F822" s="142" t="s">
        <v>1338</v>
      </c>
      <c r="G822" s="19"/>
      <c r="H822" s="19"/>
      <c r="I822" s="139"/>
      <c r="J822" s="19"/>
      <c r="K822" s="19"/>
      <c r="L822" s="20"/>
      <c r="M822" s="140"/>
      <c r="N822" s="19"/>
      <c r="O822" s="19"/>
      <c r="P822" s="19"/>
      <c r="Q822" s="19"/>
      <c r="R822" s="19"/>
      <c r="S822" s="19"/>
      <c r="T822" s="41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7" t="s">
        <v>148</v>
      </c>
      <c r="AU822" s="7" t="s">
        <v>81</v>
      </c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</row>
    <row r="823" spans="1:65" s="19" customFormat="1" ht="22.95" customHeight="1">
      <c r="A823" s="110"/>
      <c r="B823" s="111"/>
      <c r="C823" s="110"/>
      <c r="D823" s="112" t="s">
        <v>70</v>
      </c>
      <c r="E823" s="121" t="s">
        <v>1339</v>
      </c>
      <c r="F823" s="121" t="s">
        <v>1340</v>
      </c>
      <c r="G823" s="110"/>
      <c r="H823" s="110"/>
      <c r="I823" s="114"/>
      <c r="J823" s="122">
        <f>BK823</f>
        <v>0</v>
      </c>
      <c r="K823" s="110"/>
      <c r="L823" s="111"/>
      <c r="M823" s="116"/>
      <c r="N823" s="110"/>
      <c r="O823" s="110"/>
      <c r="P823" s="117">
        <f>SUM(P824:P840)</f>
        <v>0</v>
      </c>
      <c r="Q823" s="110"/>
      <c r="R823" s="117">
        <f>SUM(R824:R840)</f>
        <v>1.27742E-3</v>
      </c>
      <c r="S823" s="110"/>
      <c r="T823" s="118">
        <f>SUM(T824:T840)</f>
        <v>0</v>
      </c>
      <c r="U823" s="110"/>
      <c r="V823" s="110"/>
      <c r="W823" s="110"/>
      <c r="X823" s="110"/>
      <c r="Y823" s="110"/>
      <c r="Z823" s="110"/>
      <c r="AA823" s="110"/>
      <c r="AB823" s="110"/>
      <c r="AC823" s="110"/>
      <c r="AD823" s="110"/>
      <c r="AE823" s="110"/>
      <c r="AF823" s="110"/>
      <c r="AG823" s="110"/>
      <c r="AH823" s="110"/>
      <c r="AI823" s="110"/>
      <c r="AJ823" s="110"/>
      <c r="AK823" s="110"/>
      <c r="AL823" s="110"/>
      <c r="AM823" s="110"/>
      <c r="AN823" s="110"/>
      <c r="AO823" s="110"/>
      <c r="AP823" s="110"/>
      <c r="AQ823" s="110"/>
      <c r="AR823" s="112" t="s">
        <v>81</v>
      </c>
      <c r="AS823" s="110"/>
      <c r="AT823" s="119" t="s">
        <v>70</v>
      </c>
      <c r="AU823" s="119" t="s">
        <v>79</v>
      </c>
      <c r="AV823" s="110"/>
      <c r="AW823" s="110"/>
      <c r="AX823" s="110"/>
      <c r="AY823" s="112" t="s">
        <v>138</v>
      </c>
      <c r="AZ823" s="110"/>
      <c r="BA823" s="110"/>
      <c r="BB823" s="110"/>
      <c r="BC823" s="110"/>
      <c r="BD823" s="110"/>
      <c r="BE823" s="110"/>
      <c r="BF823" s="110"/>
      <c r="BG823" s="110"/>
      <c r="BH823" s="110"/>
      <c r="BI823" s="110"/>
      <c r="BJ823" s="110"/>
      <c r="BK823" s="120">
        <f>SUM(BK824:BK840)</f>
        <v>0</v>
      </c>
      <c r="BL823" s="110"/>
      <c r="BM823" s="110"/>
    </row>
    <row r="824" spans="1:65" s="19" customFormat="1" ht="16.5" customHeight="1">
      <c r="B824" s="123"/>
      <c r="C824" s="124" t="s">
        <v>1341</v>
      </c>
      <c r="D824" s="124" t="s">
        <v>140</v>
      </c>
      <c r="E824" s="125" t="s">
        <v>1342</v>
      </c>
      <c r="F824" s="126" t="s">
        <v>1343</v>
      </c>
      <c r="G824" s="127" t="s">
        <v>1271</v>
      </c>
      <c r="H824" s="128">
        <v>2</v>
      </c>
      <c r="I824" s="129"/>
      <c r="J824" s="130">
        <f>ROUND(I824*H824,2)</f>
        <v>0</v>
      </c>
      <c r="K824" s="126" t="s">
        <v>144</v>
      </c>
      <c r="L824" s="20"/>
      <c r="M824" s="131"/>
      <c r="N824" s="132" t="s">
        <v>42</v>
      </c>
      <c r="P824" s="133">
        <f>O824*H824</f>
        <v>0</v>
      </c>
      <c r="Q824" s="133">
        <v>2.4914000000000002E-4</v>
      </c>
      <c r="R824" s="133">
        <f>Q824*H824</f>
        <v>4.9828000000000003E-4</v>
      </c>
      <c r="S824" s="133">
        <v>0</v>
      </c>
      <c r="T824" s="134">
        <f>S824*H824</f>
        <v>0</v>
      </c>
      <c r="AR824" s="135" t="s">
        <v>200</v>
      </c>
      <c r="AT824" s="135" t="s">
        <v>140</v>
      </c>
      <c r="AU824" s="135" t="s">
        <v>81</v>
      </c>
      <c r="AY824" s="7" t="s">
        <v>138</v>
      </c>
      <c r="BE824" s="136">
        <f>IF(N824="základní",J824,0)</f>
        <v>0</v>
      </c>
      <c r="BF824" s="136">
        <f>IF(N824="snížená",J824,0)</f>
        <v>0</v>
      </c>
      <c r="BG824" s="136">
        <f>IF(N824="zákl. přenesená",J824,0)</f>
        <v>0</v>
      </c>
      <c r="BH824" s="136">
        <f>IF(N824="sníž. přenesená",J824,0)</f>
        <v>0</v>
      </c>
      <c r="BI824" s="136">
        <f>IF(N824="nulová",J824,0)</f>
        <v>0</v>
      </c>
      <c r="BJ824" s="7" t="s">
        <v>79</v>
      </c>
      <c r="BK824" s="136">
        <f>ROUND(I824*H824,2)</f>
        <v>0</v>
      </c>
      <c r="BL824" s="7" t="s">
        <v>200</v>
      </c>
      <c r="BM824" s="135" t="s">
        <v>1344</v>
      </c>
    </row>
    <row r="825" spans="1:65" s="19" customFormat="1">
      <c r="B825" s="20"/>
      <c r="D825" s="137" t="s">
        <v>146</v>
      </c>
      <c r="F825" s="138" t="s">
        <v>1345</v>
      </c>
      <c r="I825" s="139"/>
      <c r="L825" s="20"/>
      <c r="M825" s="140"/>
      <c r="T825" s="41"/>
      <c r="AT825" s="7" t="s">
        <v>146</v>
      </c>
      <c r="AU825" s="7" t="s">
        <v>81</v>
      </c>
    </row>
    <row r="826" spans="1:65" s="143" customFormat="1">
      <c r="A826" s="19"/>
      <c r="B826" s="20"/>
      <c r="C826" s="19"/>
      <c r="D826" s="141" t="s">
        <v>148</v>
      </c>
      <c r="E826" s="19"/>
      <c r="F826" s="142" t="s">
        <v>1346</v>
      </c>
      <c r="G826" s="19"/>
      <c r="H826" s="19"/>
      <c r="I826" s="139"/>
      <c r="J826" s="19"/>
      <c r="K826" s="19"/>
      <c r="L826" s="20"/>
      <c r="M826" s="140"/>
      <c r="N826" s="19"/>
      <c r="O826" s="19"/>
      <c r="P826" s="19"/>
      <c r="Q826" s="19"/>
      <c r="R826" s="19"/>
      <c r="S826" s="19"/>
      <c r="T826" s="41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7" t="s">
        <v>148</v>
      </c>
      <c r="AU826" s="7" t="s">
        <v>81</v>
      </c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</row>
    <row r="827" spans="1:65" s="150" customFormat="1">
      <c r="A827" s="143"/>
      <c r="B827" s="144"/>
      <c r="C827" s="143"/>
      <c r="D827" s="137" t="s">
        <v>150</v>
      </c>
      <c r="E827" s="145"/>
      <c r="F827" s="146" t="s">
        <v>1254</v>
      </c>
      <c r="G827" s="143"/>
      <c r="H827" s="145"/>
      <c r="I827" s="147"/>
      <c r="J827" s="143"/>
      <c r="K827" s="143"/>
      <c r="L827" s="144"/>
      <c r="M827" s="148"/>
      <c r="N827" s="143"/>
      <c r="O827" s="143"/>
      <c r="P827" s="143"/>
      <c r="Q827" s="143"/>
      <c r="R827" s="143"/>
      <c r="S827" s="143"/>
      <c r="T827" s="149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5" t="s">
        <v>150</v>
      </c>
      <c r="AU827" s="145" t="s">
        <v>81</v>
      </c>
      <c r="AV827" s="143" t="s">
        <v>79</v>
      </c>
      <c r="AW827" s="143" t="s">
        <v>33</v>
      </c>
      <c r="AX827" s="143" t="s">
        <v>71</v>
      </c>
      <c r="AY827" s="145" t="s">
        <v>138</v>
      </c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</row>
    <row r="828" spans="1:65" s="158" customFormat="1">
      <c r="A828" s="150"/>
      <c r="B828" s="151"/>
      <c r="C828" s="150"/>
      <c r="D828" s="137" t="s">
        <v>150</v>
      </c>
      <c r="E828" s="152"/>
      <c r="F828" s="153" t="s">
        <v>1005</v>
      </c>
      <c r="G828" s="150"/>
      <c r="H828" s="154">
        <v>2</v>
      </c>
      <c r="I828" s="155"/>
      <c r="J828" s="150"/>
      <c r="K828" s="150"/>
      <c r="L828" s="151"/>
      <c r="M828" s="156"/>
      <c r="N828" s="150"/>
      <c r="O828" s="150"/>
      <c r="P828" s="150"/>
      <c r="Q828" s="150"/>
      <c r="R828" s="150"/>
      <c r="S828" s="150"/>
      <c r="T828" s="157"/>
      <c r="U828" s="150"/>
      <c r="V828" s="150"/>
      <c r="W828" s="150"/>
      <c r="X828" s="150"/>
      <c r="Y828" s="150"/>
      <c r="Z828" s="150"/>
      <c r="AA828" s="150"/>
      <c r="AB828" s="150"/>
      <c r="AC828" s="150"/>
      <c r="AD828" s="150"/>
      <c r="AE828" s="150"/>
      <c r="AF828" s="150"/>
      <c r="AG828" s="150"/>
      <c r="AH828" s="150"/>
      <c r="AI828" s="150"/>
      <c r="AJ828" s="150"/>
      <c r="AK828" s="150"/>
      <c r="AL828" s="150"/>
      <c r="AM828" s="150"/>
      <c r="AN828" s="150"/>
      <c r="AO828" s="150"/>
      <c r="AP828" s="150"/>
      <c r="AQ828" s="150"/>
      <c r="AR828" s="150"/>
      <c r="AS828" s="150"/>
      <c r="AT828" s="152" t="s">
        <v>150</v>
      </c>
      <c r="AU828" s="152" t="s">
        <v>81</v>
      </c>
      <c r="AV828" s="150" t="s">
        <v>81</v>
      </c>
      <c r="AW828" s="150" t="s">
        <v>33</v>
      </c>
      <c r="AX828" s="150" t="s">
        <v>71</v>
      </c>
      <c r="AY828" s="152" t="s">
        <v>138</v>
      </c>
      <c r="AZ828" s="150"/>
      <c r="BA828" s="150"/>
      <c r="BB828" s="150"/>
      <c r="BC828" s="150"/>
      <c r="BD828" s="150"/>
      <c r="BE828" s="150"/>
      <c r="BF828" s="150"/>
      <c r="BG828" s="150"/>
      <c r="BH828" s="150"/>
      <c r="BI828" s="150"/>
      <c r="BJ828" s="150"/>
      <c r="BK828" s="150"/>
      <c r="BL828" s="150"/>
      <c r="BM828" s="150"/>
    </row>
    <row r="829" spans="1:65" s="19" customFormat="1">
      <c r="A829" s="158"/>
      <c r="B829" s="159"/>
      <c r="C829" s="158"/>
      <c r="D829" s="137" t="s">
        <v>150</v>
      </c>
      <c r="E829" s="160"/>
      <c r="F829" s="161" t="s">
        <v>154</v>
      </c>
      <c r="G829" s="158"/>
      <c r="H829" s="162">
        <v>2</v>
      </c>
      <c r="I829" s="163"/>
      <c r="J829" s="158"/>
      <c r="K829" s="158"/>
      <c r="L829" s="159"/>
      <c r="M829" s="164"/>
      <c r="N829" s="158"/>
      <c r="O829" s="158"/>
      <c r="P829" s="158"/>
      <c r="Q829" s="158"/>
      <c r="R829" s="158"/>
      <c r="S829" s="158"/>
      <c r="T829" s="165"/>
      <c r="U829" s="158"/>
      <c r="V829" s="158"/>
      <c r="W829" s="158"/>
      <c r="X829" s="158"/>
      <c r="Y829" s="158"/>
      <c r="Z829" s="158"/>
      <c r="AA829" s="158"/>
      <c r="AB829" s="158"/>
      <c r="AC829" s="158"/>
      <c r="AD829" s="158"/>
      <c r="AE829" s="158"/>
      <c r="AF829" s="158"/>
      <c r="AG829" s="158"/>
      <c r="AH829" s="158"/>
      <c r="AI829" s="158"/>
      <c r="AJ829" s="158"/>
      <c r="AK829" s="158"/>
      <c r="AL829" s="158"/>
      <c r="AM829" s="158"/>
      <c r="AN829" s="158"/>
      <c r="AO829" s="158"/>
      <c r="AP829" s="158"/>
      <c r="AQ829" s="158"/>
      <c r="AR829" s="158"/>
      <c r="AS829" s="158"/>
      <c r="AT829" s="160" t="s">
        <v>150</v>
      </c>
      <c r="AU829" s="160" t="s">
        <v>81</v>
      </c>
      <c r="AV829" s="158" t="s">
        <v>145</v>
      </c>
      <c r="AW829" s="158" t="s">
        <v>33</v>
      </c>
      <c r="AX829" s="158" t="s">
        <v>79</v>
      </c>
      <c r="AY829" s="160" t="s">
        <v>138</v>
      </c>
      <c r="AZ829" s="158"/>
      <c r="BA829" s="158"/>
      <c r="BB829" s="158"/>
      <c r="BC829" s="158"/>
      <c r="BD829" s="158"/>
      <c r="BE829" s="158"/>
      <c r="BF829" s="158"/>
      <c r="BG829" s="158"/>
      <c r="BH829" s="158"/>
      <c r="BI829" s="158"/>
      <c r="BJ829" s="158"/>
      <c r="BK829" s="158"/>
      <c r="BL829" s="158"/>
      <c r="BM829" s="158"/>
    </row>
    <row r="830" spans="1:65" s="19" customFormat="1" ht="16.5" customHeight="1">
      <c r="B830" s="123"/>
      <c r="C830" s="174" t="s">
        <v>673</v>
      </c>
      <c r="D830" s="174" t="s">
        <v>205</v>
      </c>
      <c r="E830" s="175" t="s">
        <v>1347</v>
      </c>
      <c r="F830" s="176" t="s">
        <v>1348</v>
      </c>
      <c r="G830" s="177" t="s">
        <v>267</v>
      </c>
      <c r="H830" s="178">
        <v>1</v>
      </c>
      <c r="I830" s="179"/>
      <c r="J830" s="180">
        <f>ROUND(I830*H830,2)</f>
        <v>0</v>
      </c>
      <c r="K830" s="176" t="s">
        <v>144</v>
      </c>
      <c r="L830" s="181"/>
      <c r="M830" s="182"/>
      <c r="N830" s="183" t="s">
        <v>42</v>
      </c>
      <c r="P830" s="133">
        <f>O830*H830</f>
        <v>0</v>
      </c>
      <c r="Q830" s="133">
        <v>1.8000000000000001E-4</v>
      </c>
      <c r="R830" s="133">
        <f>Q830*H830</f>
        <v>1.8000000000000001E-4</v>
      </c>
      <c r="S830" s="133">
        <v>0</v>
      </c>
      <c r="T830" s="134">
        <f>S830*H830</f>
        <v>0</v>
      </c>
      <c r="AR830" s="135" t="s">
        <v>260</v>
      </c>
      <c r="AT830" s="135" t="s">
        <v>205</v>
      </c>
      <c r="AU830" s="135" t="s">
        <v>81</v>
      </c>
      <c r="AY830" s="7" t="s">
        <v>138</v>
      </c>
      <c r="BE830" s="136">
        <f>IF(N830="základní",J830,0)</f>
        <v>0</v>
      </c>
      <c r="BF830" s="136">
        <f>IF(N830="snížená",J830,0)</f>
        <v>0</v>
      </c>
      <c r="BG830" s="136">
        <f>IF(N830="zákl. přenesená",J830,0)</f>
        <v>0</v>
      </c>
      <c r="BH830" s="136">
        <f>IF(N830="sníž. přenesená",J830,0)</f>
        <v>0</v>
      </c>
      <c r="BI830" s="136">
        <f>IF(N830="nulová",J830,0)</f>
        <v>0</v>
      </c>
      <c r="BJ830" s="7" t="s">
        <v>79</v>
      </c>
      <c r="BK830" s="136">
        <f>ROUND(I830*H830,2)</f>
        <v>0</v>
      </c>
      <c r="BL830" s="7" t="s">
        <v>200</v>
      </c>
      <c r="BM830" s="135" t="s">
        <v>1349</v>
      </c>
    </row>
    <row r="831" spans="1:65" s="19" customFormat="1">
      <c r="B831" s="20"/>
      <c r="D831" s="137" t="s">
        <v>146</v>
      </c>
      <c r="F831" s="138" t="s">
        <v>1348</v>
      </c>
      <c r="I831" s="139"/>
      <c r="L831" s="20"/>
      <c r="M831" s="140"/>
      <c r="T831" s="41"/>
      <c r="AT831" s="7" t="s">
        <v>146</v>
      </c>
      <c r="AU831" s="7" t="s">
        <v>81</v>
      </c>
    </row>
    <row r="832" spans="1:65" s="19" customFormat="1" ht="16.5" customHeight="1">
      <c r="B832" s="123"/>
      <c r="C832" s="124" t="s">
        <v>1350</v>
      </c>
      <c r="D832" s="124" t="s">
        <v>140</v>
      </c>
      <c r="E832" s="125" t="s">
        <v>1351</v>
      </c>
      <c r="F832" s="126" t="s">
        <v>1352</v>
      </c>
      <c r="G832" s="127" t="s">
        <v>199</v>
      </c>
      <c r="H832" s="128">
        <v>1</v>
      </c>
      <c r="I832" s="129"/>
      <c r="J832" s="130">
        <f>ROUND(I832*H832,2)</f>
        <v>0</v>
      </c>
      <c r="K832" s="126" t="s">
        <v>144</v>
      </c>
      <c r="L832" s="20"/>
      <c r="M832" s="131"/>
      <c r="N832" s="132" t="s">
        <v>42</v>
      </c>
      <c r="P832" s="133">
        <f>O832*H832</f>
        <v>0</v>
      </c>
      <c r="Q832" s="133">
        <v>5.9913999999999996E-4</v>
      </c>
      <c r="R832" s="133">
        <f>Q832*H832</f>
        <v>5.9913999999999996E-4</v>
      </c>
      <c r="S832" s="133">
        <v>0</v>
      </c>
      <c r="T832" s="134">
        <f>S832*H832</f>
        <v>0</v>
      </c>
      <c r="AR832" s="135" t="s">
        <v>200</v>
      </c>
      <c r="AT832" s="135" t="s">
        <v>140</v>
      </c>
      <c r="AU832" s="135" t="s">
        <v>81</v>
      </c>
      <c r="AY832" s="7" t="s">
        <v>138</v>
      </c>
      <c r="BE832" s="136">
        <f>IF(N832="základní",J832,0)</f>
        <v>0</v>
      </c>
      <c r="BF832" s="136">
        <f>IF(N832="snížená",J832,0)</f>
        <v>0</v>
      </c>
      <c r="BG832" s="136">
        <f>IF(N832="zákl. přenesená",J832,0)</f>
        <v>0</v>
      </c>
      <c r="BH832" s="136">
        <f>IF(N832="sníž. přenesená",J832,0)</f>
        <v>0</v>
      </c>
      <c r="BI832" s="136">
        <f>IF(N832="nulová",J832,0)</f>
        <v>0</v>
      </c>
      <c r="BJ832" s="7" t="s">
        <v>79</v>
      </c>
      <c r="BK832" s="136">
        <f>ROUND(I832*H832,2)</f>
        <v>0</v>
      </c>
      <c r="BL832" s="7" t="s">
        <v>200</v>
      </c>
      <c r="BM832" s="135" t="s">
        <v>1353</v>
      </c>
    </row>
    <row r="833" spans="1:65" s="19" customFormat="1">
      <c r="B833" s="20"/>
      <c r="D833" s="137" t="s">
        <v>146</v>
      </c>
      <c r="F833" s="138" t="s">
        <v>1354</v>
      </c>
      <c r="I833" s="139"/>
      <c r="L833" s="20"/>
      <c r="M833" s="140"/>
      <c r="T833" s="41"/>
      <c r="AT833" s="7" t="s">
        <v>146</v>
      </c>
      <c r="AU833" s="7" t="s">
        <v>81</v>
      </c>
    </row>
    <row r="834" spans="1:65" s="143" customFormat="1">
      <c r="A834" s="19"/>
      <c r="B834" s="20"/>
      <c r="C834" s="19"/>
      <c r="D834" s="141" t="s">
        <v>148</v>
      </c>
      <c r="E834" s="19"/>
      <c r="F834" s="142" t="s">
        <v>1355</v>
      </c>
      <c r="G834" s="19"/>
      <c r="H834" s="19"/>
      <c r="I834" s="139"/>
      <c r="J834" s="19"/>
      <c r="K834" s="19"/>
      <c r="L834" s="20"/>
      <c r="M834" s="140"/>
      <c r="N834" s="19"/>
      <c r="O834" s="19"/>
      <c r="P834" s="19"/>
      <c r="Q834" s="19"/>
      <c r="R834" s="19"/>
      <c r="S834" s="19"/>
      <c r="T834" s="41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7" t="s">
        <v>148</v>
      </c>
      <c r="AU834" s="7" t="s">
        <v>81</v>
      </c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</row>
    <row r="835" spans="1:65" s="150" customFormat="1">
      <c r="A835" s="143"/>
      <c r="B835" s="144"/>
      <c r="C835" s="143"/>
      <c r="D835" s="137" t="s">
        <v>150</v>
      </c>
      <c r="E835" s="145"/>
      <c r="F835" s="146" t="s">
        <v>1254</v>
      </c>
      <c r="G835" s="143"/>
      <c r="H835" s="145"/>
      <c r="I835" s="147"/>
      <c r="J835" s="143"/>
      <c r="K835" s="143"/>
      <c r="L835" s="144"/>
      <c r="M835" s="148"/>
      <c r="N835" s="143"/>
      <c r="O835" s="143"/>
      <c r="P835" s="143"/>
      <c r="Q835" s="143"/>
      <c r="R835" s="143"/>
      <c r="S835" s="143"/>
      <c r="T835" s="149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5" t="s">
        <v>150</v>
      </c>
      <c r="AU835" s="145" t="s">
        <v>81</v>
      </c>
      <c r="AV835" s="143" t="s">
        <v>79</v>
      </c>
      <c r="AW835" s="143" t="s">
        <v>33</v>
      </c>
      <c r="AX835" s="143" t="s">
        <v>71</v>
      </c>
      <c r="AY835" s="145" t="s">
        <v>138</v>
      </c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</row>
    <row r="836" spans="1:65" s="158" customFormat="1">
      <c r="A836" s="150"/>
      <c r="B836" s="151"/>
      <c r="C836" s="150"/>
      <c r="D836" s="137" t="s">
        <v>150</v>
      </c>
      <c r="E836" s="152"/>
      <c r="F836" s="153" t="s">
        <v>204</v>
      </c>
      <c r="G836" s="150"/>
      <c r="H836" s="154">
        <v>1</v>
      </c>
      <c r="I836" s="155"/>
      <c r="J836" s="150"/>
      <c r="K836" s="150"/>
      <c r="L836" s="151"/>
      <c r="M836" s="156"/>
      <c r="N836" s="150"/>
      <c r="O836" s="150"/>
      <c r="P836" s="150"/>
      <c r="Q836" s="150"/>
      <c r="R836" s="150"/>
      <c r="S836" s="150"/>
      <c r="T836" s="157"/>
      <c r="U836" s="150"/>
      <c r="V836" s="150"/>
      <c r="W836" s="150"/>
      <c r="X836" s="150"/>
      <c r="Y836" s="150"/>
      <c r="Z836" s="150"/>
      <c r="AA836" s="150"/>
      <c r="AB836" s="150"/>
      <c r="AC836" s="150"/>
      <c r="AD836" s="150"/>
      <c r="AE836" s="150"/>
      <c r="AF836" s="150"/>
      <c r="AG836" s="150"/>
      <c r="AH836" s="150"/>
      <c r="AI836" s="150"/>
      <c r="AJ836" s="150"/>
      <c r="AK836" s="150"/>
      <c r="AL836" s="150"/>
      <c r="AM836" s="150"/>
      <c r="AN836" s="150"/>
      <c r="AO836" s="150"/>
      <c r="AP836" s="150"/>
      <c r="AQ836" s="150"/>
      <c r="AR836" s="150"/>
      <c r="AS836" s="150"/>
      <c r="AT836" s="152" t="s">
        <v>150</v>
      </c>
      <c r="AU836" s="152" t="s">
        <v>81</v>
      </c>
      <c r="AV836" s="150" t="s">
        <v>81</v>
      </c>
      <c r="AW836" s="150" t="s">
        <v>33</v>
      </c>
      <c r="AX836" s="150" t="s">
        <v>71</v>
      </c>
      <c r="AY836" s="152" t="s">
        <v>138</v>
      </c>
      <c r="AZ836" s="150"/>
      <c r="BA836" s="150"/>
      <c r="BB836" s="150"/>
      <c r="BC836" s="150"/>
      <c r="BD836" s="150"/>
      <c r="BE836" s="150"/>
      <c r="BF836" s="150"/>
      <c r="BG836" s="150"/>
      <c r="BH836" s="150"/>
      <c r="BI836" s="150"/>
      <c r="BJ836" s="150"/>
      <c r="BK836" s="150"/>
      <c r="BL836" s="150"/>
      <c r="BM836" s="150"/>
    </row>
    <row r="837" spans="1:65" s="19" customFormat="1">
      <c r="A837" s="158"/>
      <c r="B837" s="159"/>
      <c r="C837" s="158"/>
      <c r="D837" s="137" t="s">
        <v>150</v>
      </c>
      <c r="E837" s="160"/>
      <c r="F837" s="161" t="s">
        <v>154</v>
      </c>
      <c r="G837" s="158"/>
      <c r="H837" s="162">
        <v>1</v>
      </c>
      <c r="I837" s="163"/>
      <c r="J837" s="158"/>
      <c r="K837" s="158"/>
      <c r="L837" s="159"/>
      <c r="M837" s="164"/>
      <c r="N837" s="158"/>
      <c r="O837" s="158"/>
      <c r="P837" s="158"/>
      <c r="Q837" s="158"/>
      <c r="R837" s="158"/>
      <c r="S837" s="158"/>
      <c r="T837" s="165"/>
      <c r="U837" s="158"/>
      <c r="V837" s="158"/>
      <c r="W837" s="158"/>
      <c r="X837" s="158"/>
      <c r="Y837" s="158"/>
      <c r="Z837" s="158"/>
      <c r="AA837" s="158"/>
      <c r="AB837" s="158"/>
      <c r="AC837" s="158"/>
      <c r="AD837" s="158"/>
      <c r="AE837" s="158"/>
      <c r="AF837" s="158"/>
      <c r="AG837" s="158"/>
      <c r="AH837" s="158"/>
      <c r="AI837" s="158"/>
      <c r="AJ837" s="158"/>
      <c r="AK837" s="158"/>
      <c r="AL837" s="158"/>
      <c r="AM837" s="158"/>
      <c r="AN837" s="158"/>
      <c r="AO837" s="158"/>
      <c r="AP837" s="158"/>
      <c r="AQ837" s="158"/>
      <c r="AR837" s="158"/>
      <c r="AS837" s="158"/>
      <c r="AT837" s="160" t="s">
        <v>150</v>
      </c>
      <c r="AU837" s="160" t="s">
        <v>81</v>
      </c>
      <c r="AV837" s="158" t="s">
        <v>145</v>
      </c>
      <c r="AW837" s="158" t="s">
        <v>33</v>
      </c>
      <c r="AX837" s="158" t="s">
        <v>79</v>
      </c>
      <c r="AY837" s="160" t="s">
        <v>138</v>
      </c>
      <c r="AZ837" s="158"/>
      <c r="BA837" s="158"/>
      <c r="BB837" s="158"/>
      <c r="BC837" s="158"/>
      <c r="BD837" s="158"/>
      <c r="BE837" s="158"/>
      <c r="BF837" s="158"/>
      <c r="BG837" s="158"/>
      <c r="BH837" s="158"/>
      <c r="BI837" s="158"/>
      <c r="BJ837" s="158"/>
      <c r="BK837" s="158"/>
      <c r="BL837" s="158"/>
      <c r="BM837" s="158"/>
    </row>
    <row r="838" spans="1:65" s="19" customFormat="1" ht="16.5" customHeight="1">
      <c r="B838" s="123"/>
      <c r="C838" s="124" t="s">
        <v>676</v>
      </c>
      <c r="D838" s="124" t="s">
        <v>140</v>
      </c>
      <c r="E838" s="125" t="s">
        <v>1356</v>
      </c>
      <c r="F838" s="126" t="s">
        <v>1357</v>
      </c>
      <c r="G838" s="127" t="s">
        <v>176</v>
      </c>
      <c r="H838" s="128">
        <v>2E-3</v>
      </c>
      <c r="I838" s="129"/>
      <c r="J838" s="130">
        <f>ROUND(I838*H838,2)</f>
        <v>0</v>
      </c>
      <c r="K838" s="126" t="s">
        <v>144</v>
      </c>
      <c r="L838" s="20"/>
      <c r="M838" s="131"/>
      <c r="N838" s="132" t="s">
        <v>42</v>
      </c>
      <c r="P838" s="133">
        <f>O838*H838</f>
        <v>0</v>
      </c>
      <c r="Q838" s="133">
        <v>0</v>
      </c>
      <c r="R838" s="133">
        <f>Q838*H838</f>
        <v>0</v>
      </c>
      <c r="S838" s="133">
        <v>0</v>
      </c>
      <c r="T838" s="134">
        <f>S838*H838</f>
        <v>0</v>
      </c>
      <c r="AR838" s="135" t="s">
        <v>200</v>
      </c>
      <c r="AT838" s="135" t="s">
        <v>140</v>
      </c>
      <c r="AU838" s="135" t="s">
        <v>81</v>
      </c>
      <c r="AY838" s="7" t="s">
        <v>138</v>
      </c>
      <c r="BE838" s="136">
        <f>IF(N838="základní",J838,0)</f>
        <v>0</v>
      </c>
      <c r="BF838" s="136">
        <f>IF(N838="snížená",J838,0)</f>
        <v>0</v>
      </c>
      <c r="BG838" s="136">
        <f>IF(N838="zákl. přenesená",J838,0)</f>
        <v>0</v>
      </c>
      <c r="BH838" s="136">
        <f>IF(N838="sníž. přenesená",J838,0)</f>
        <v>0</v>
      </c>
      <c r="BI838" s="136">
        <f>IF(N838="nulová",J838,0)</f>
        <v>0</v>
      </c>
      <c r="BJ838" s="7" t="s">
        <v>79</v>
      </c>
      <c r="BK838" s="136">
        <f>ROUND(I838*H838,2)</f>
        <v>0</v>
      </c>
      <c r="BL838" s="7" t="s">
        <v>200</v>
      </c>
      <c r="BM838" s="135" t="s">
        <v>1358</v>
      </c>
    </row>
    <row r="839" spans="1:65" s="19" customFormat="1" ht="19.2">
      <c r="B839" s="20"/>
      <c r="D839" s="137" t="s">
        <v>146</v>
      </c>
      <c r="F839" s="138" t="s">
        <v>1359</v>
      </c>
      <c r="I839" s="139"/>
      <c r="L839" s="20"/>
      <c r="M839" s="140"/>
      <c r="T839" s="41"/>
      <c r="AT839" s="7" t="s">
        <v>146</v>
      </c>
      <c r="AU839" s="7" t="s">
        <v>81</v>
      </c>
    </row>
    <row r="840" spans="1:65" s="19" customFormat="1">
      <c r="B840" s="20"/>
      <c r="D840" s="141" t="s">
        <v>148</v>
      </c>
      <c r="F840" s="142" t="s">
        <v>1360</v>
      </c>
      <c r="I840" s="139"/>
      <c r="L840" s="20"/>
      <c r="M840" s="189"/>
      <c r="N840" s="190"/>
      <c r="O840" s="190"/>
      <c r="P840" s="190"/>
      <c r="Q840" s="190"/>
      <c r="R840" s="190"/>
      <c r="S840" s="190"/>
      <c r="T840" s="191"/>
      <c r="AT840" s="7" t="s">
        <v>148</v>
      </c>
      <c r="AU840" s="7" t="s">
        <v>81</v>
      </c>
    </row>
    <row r="841" spans="1:65" ht="6.9" customHeight="1">
      <c r="A841" s="19"/>
      <c r="B841" s="29"/>
      <c r="C841" s="30"/>
      <c r="D841" s="30"/>
      <c r="E841" s="30"/>
      <c r="F841" s="30"/>
      <c r="G841" s="30"/>
      <c r="H841" s="30"/>
      <c r="I841" s="30"/>
      <c r="J841" s="30"/>
      <c r="K841" s="30"/>
      <c r="L841" s="20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</row>
  </sheetData>
  <autoFilter ref="C91:K840" xr:uid="{00000000-0009-0000-0000-000007000000}"/>
  <mergeCells count="9">
    <mergeCell ref="E48:H48"/>
    <mergeCell ref="E50:H50"/>
    <mergeCell ref="E82:H82"/>
    <mergeCell ref="E84:H84"/>
    <mergeCell ref="L2:V2"/>
    <mergeCell ref="E7:H7"/>
    <mergeCell ref="E9:H9"/>
    <mergeCell ref="E18:H18"/>
    <mergeCell ref="E27:H27"/>
  </mergeCells>
  <hyperlinks>
    <hyperlink ref="F97" r:id="rId1" xr:uid="{00000000-0004-0000-0700-000000000000}"/>
    <hyperlink ref="F104" r:id="rId2" xr:uid="{00000000-0004-0000-0700-000001000000}"/>
    <hyperlink ref="F109" r:id="rId3" xr:uid="{00000000-0004-0000-0700-000002000000}"/>
    <hyperlink ref="F115" r:id="rId4" xr:uid="{00000000-0004-0000-0700-000003000000}"/>
    <hyperlink ref="F121" r:id="rId5" xr:uid="{00000000-0004-0000-0700-000004000000}"/>
    <hyperlink ref="F128" r:id="rId6" xr:uid="{00000000-0004-0000-0700-000005000000}"/>
    <hyperlink ref="F136" r:id="rId7" xr:uid="{00000000-0004-0000-0700-000006000000}"/>
    <hyperlink ref="F158" r:id="rId8" xr:uid="{00000000-0004-0000-0700-000007000000}"/>
    <hyperlink ref="F165" r:id="rId9" xr:uid="{00000000-0004-0000-0700-000008000000}"/>
    <hyperlink ref="F181" r:id="rId10" xr:uid="{00000000-0004-0000-0700-000009000000}"/>
    <hyperlink ref="F192" r:id="rId11" xr:uid="{00000000-0004-0000-0700-00000A000000}"/>
    <hyperlink ref="F195" r:id="rId12" xr:uid="{00000000-0004-0000-0700-00000B000000}"/>
    <hyperlink ref="F198" r:id="rId13" xr:uid="{00000000-0004-0000-0700-00000C000000}"/>
    <hyperlink ref="F206" r:id="rId14" xr:uid="{00000000-0004-0000-0700-00000D000000}"/>
    <hyperlink ref="F220" r:id="rId15" xr:uid="{00000000-0004-0000-0700-00000E000000}"/>
    <hyperlink ref="F225" r:id="rId16" xr:uid="{00000000-0004-0000-0700-00000F000000}"/>
    <hyperlink ref="F230" r:id="rId17" xr:uid="{00000000-0004-0000-0700-000010000000}"/>
    <hyperlink ref="F235" r:id="rId18" xr:uid="{00000000-0004-0000-0700-000011000000}"/>
    <hyperlink ref="F240" r:id="rId19" xr:uid="{00000000-0004-0000-0700-000012000000}"/>
    <hyperlink ref="F280" r:id="rId20" xr:uid="{00000000-0004-0000-0700-000013000000}"/>
    <hyperlink ref="F307" r:id="rId21" xr:uid="{00000000-0004-0000-0700-000014000000}"/>
    <hyperlink ref="F316" r:id="rId22" xr:uid="{00000000-0004-0000-0700-000015000000}"/>
    <hyperlink ref="F329" r:id="rId23" xr:uid="{00000000-0004-0000-0700-000016000000}"/>
    <hyperlink ref="F337" r:id="rId24" xr:uid="{00000000-0004-0000-0700-000017000000}"/>
    <hyperlink ref="F361" r:id="rId25" xr:uid="{00000000-0004-0000-0700-000018000000}"/>
    <hyperlink ref="F367" r:id="rId26" xr:uid="{00000000-0004-0000-0700-000019000000}"/>
    <hyperlink ref="F374" r:id="rId27" xr:uid="{00000000-0004-0000-0700-00001A000000}"/>
    <hyperlink ref="F379" r:id="rId28" xr:uid="{00000000-0004-0000-0700-00001B000000}"/>
    <hyperlink ref="F384" r:id="rId29" xr:uid="{00000000-0004-0000-0700-00001C000000}"/>
    <hyperlink ref="F394" r:id="rId30" xr:uid="{00000000-0004-0000-0700-00001D000000}"/>
    <hyperlink ref="F409" r:id="rId31" xr:uid="{00000000-0004-0000-0700-00001E000000}"/>
    <hyperlink ref="F435" r:id="rId32" xr:uid="{00000000-0004-0000-0700-00001F000000}"/>
    <hyperlink ref="F443" r:id="rId33" xr:uid="{00000000-0004-0000-0700-000020000000}"/>
    <hyperlink ref="F451" r:id="rId34" xr:uid="{00000000-0004-0000-0700-000021000000}"/>
    <hyperlink ref="F489" r:id="rId35" xr:uid="{00000000-0004-0000-0700-000022000000}"/>
    <hyperlink ref="F496" r:id="rId36" xr:uid="{00000000-0004-0000-0700-000023000000}"/>
    <hyperlink ref="F504" r:id="rId37" xr:uid="{00000000-0004-0000-0700-000024000000}"/>
    <hyperlink ref="F512" r:id="rId38" xr:uid="{00000000-0004-0000-0700-000025000000}"/>
    <hyperlink ref="F524" r:id="rId39" xr:uid="{00000000-0004-0000-0700-000026000000}"/>
    <hyperlink ref="F531" r:id="rId40" xr:uid="{00000000-0004-0000-0700-000027000000}"/>
    <hyperlink ref="F534" r:id="rId41" xr:uid="{00000000-0004-0000-0700-000028000000}"/>
    <hyperlink ref="F544" r:id="rId42" xr:uid="{00000000-0004-0000-0700-000029000000}"/>
    <hyperlink ref="F552" r:id="rId43" xr:uid="{00000000-0004-0000-0700-00002A000000}"/>
    <hyperlink ref="F560" r:id="rId44" xr:uid="{00000000-0004-0000-0700-00002B000000}"/>
    <hyperlink ref="F571" r:id="rId45" xr:uid="{00000000-0004-0000-0700-00002C000000}"/>
    <hyperlink ref="F579" r:id="rId46" xr:uid="{00000000-0004-0000-0700-00002D000000}"/>
    <hyperlink ref="F586" r:id="rId47" xr:uid="{00000000-0004-0000-0700-00002E000000}"/>
    <hyperlink ref="F605" r:id="rId48" xr:uid="{00000000-0004-0000-0700-00002F000000}"/>
    <hyperlink ref="F613" r:id="rId49" xr:uid="{00000000-0004-0000-0700-000030000000}"/>
    <hyperlink ref="F621" r:id="rId50" xr:uid="{00000000-0004-0000-0700-000031000000}"/>
    <hyperlink ref="F627" r:id="rId51" xr:uid="{00000000-0004-0000-0700-000032000000}"/>
    <hyperlink ref="F630" r:id="rId52" xr:uid="{00000000-0004-0000-0700-000033000000}"/>
    <hyperlink ref="F635" r:id="rId53" xr:uid="{00000000-0004-0000-0700-000034000000}"/>
    <hyperlink ref="F638" r:id="rId54" xr:uid="{00000000-0004-0000-0700-000035000000}"/>
    <hyperlink ref="F644" r:id="rId55" xr:uid="{00000000-0004-0000-0700-000036000000}"/>
    <hyperlink ref="F649" r:id="rId56" xr:uid="{00000000-0004-0000-0700-000037000000}"/>
    <hyperlink ref="F655" r:id="rId57" xr:uid="{00000000-0004-0000-0700-000038000000}"/>
    <hyperlink ref="F660" r:id="rId58" xr:uid="{00000000-0004-0000-0700-000039000000}"/>
    <hyperlink ref="F663" r:id="rId59" xr:uid="{00000000-0004-0000-0700-00003A000000}"/>
    <hyperlink ref="F666" r:id="rId60" xr:uid="{00000000-0004-0000-0700-00003B000000}"/>
    <hyperlink ref="F670" r:id="rId61" xr:uid="{00000000-0004-0000-0700-00003C000000}"/>
    <hyperlink ref="F675" r:id="rId62" xr:uid="{00000000-0004-0000-0700-00003D000000}"/>
    <hyperlink ref="F681" r:id="rId63" xr:uid="{00000000-0004-0000-0700-00003E000000}"/>
    <hyperlink ref="F687" r:id="rId64" xr:uid="{00000000-0004-0000-0700-00003F000000}"/>
    <hyperlink ref="F693" r:id="rId65" xr:uid="{00000000-0004-0000-0700-000040000000}"/>
    <hyperlink ref="F699" r:id="rId66" xr:uid="{00000000-0004-0000-0700-000041000000}"/>
    <hyperlink ref="F710" r:id="rId67" xr:uid="{00000000-0004-0000-0700-000042000000}"/>
    <hyperlink ref="F716" r:id="rId68" xr:uid="{00000000-0004-0000-0700-000043000000}"/>
    <hyperlink ref="F719" r:id="rId69" xr:uid="{00000000-0004-0000-0700-000044000000}"/>
    <hyperlink ref="F722" r:id="rId70" xr:uid="{00000000-0004-0000-0700-000045000000}"/>
    <hyperlink ref="F725" r:id="rId71" xr:uid="{00000000-0004-0000-0700-000046000000}"/>
    <hyperlink ref="F731" r:id="rId72" xr:uid="{00000000-0004-0000-0700-000047000000}"/>
    <hyperlink ref="F737" r:id="rId73" xr:uid="{00000000-0004-0000-0700-000048000000}"/>
    <hyperlink ref="F740" r:id="rId74" xr:uid="{00000000-0004-0000-0700-000049000000}"/>
    <hyperlink ref="F744" r:id="rId75" xr:uid="{00000000-0004-0000-0700-00004A000000}"/>
    <hyperlink ref="F751" r:id="rId76" xr:uid="{00000000-0004-0000-0700-00004B000000}"/>
    <hyperlink ref="F758" r:id="rId77" xr:uid="{00000000-0004-0000-0700-00004C000000}"/>
    <hyperlink ref="F764" r:id="rId78" xr:uid="{00000000-0004-0000-0700-00004D000000}"/>
    <hyperlink ref="F767" r:id="rId79" xr:uid="{00000000-0004-0000-0700-00004E000000}"/>
    <hyperlink ref="F773" r:id="rId80" xr:uid="{00000000-0004-0000-0700-00004F000000}"/>
    <hyperlink ref="F779" r:id="rId81" xr:uid="{00000000-0004-0000-0700-000050000000}"/>
    <hyperlink ref="F785" r:id="rId82" xr:uid="{00000000-0004-0000-0700-000051000000}"/>
    <hyperlink ref="F796" r:id="rId83" xr:uid="{00000000-0004-0000-0700-000052000000}"/>
    <hyperlink ref="F799" r:id="rId84" xr:uid="{00000000-0004-0000-0700-000053000000}"/>
    <hyperlink ref="F810" r:id="rId85" xr:uid="{00000000-0004-0000-0700-000054000000}"/>
    <hyperlink ref="F816" r:id="rId86" xr:uid="{00000000-0004-0000-0700-000055000000}"/>
    <hyperlink ref="F819" r:id="rId87" xr:uid="{00000000-0004-0000-0700-000056000000}"/>
    <hyperlink ref="F822" r:id="rId88" xr:uid="{00000000-0004-0000-0700-000057000000}"/>
    <hyperlink ref="F826" r:id="rId89" xr:uid="{00000000-0004-0000-0700-000058000000}"/>
    <hyperlink ref="F834" r:id="rId90" xr:uid="{00000000-0004-0000-0700-000059000000}"/>
    <hyperlink ref="F840" r:id="rId91" xr:uid="{00000000-0004-0000-0700-00005A000000}"/>
  </hyperlink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240"/>
  <sheetViews>
    <sheetView showGridLines="0" zoomScale="140" zoomScaleNormal="140" workbookViewId="0">
      <selection activeCell="F194" sqref="F194"/>
    </sheetView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102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1361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ROUND(J93,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ROUND((SUM(BE93:BE239)),  2)</f>
        <v>0</v>
      </c>
      <c r="I33" s="81">
        <v>0.21</v>
      </c>
      <c r="J33" s="80">
        <f>ROUND(((SUM(BE93:BE239))*I33),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ROUND((SUM(BF93:BF239)),  2)</f>
        <v>0</v>
      </c>
      <c r="I34" s="81">
        <v>0.12</v>
      </c>
      <c r="J34" s="80">
        <f>ROUND(((SUM(BF93:BF239))*I34),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ROUND((SUM(BG93:BG239)),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ROUND((SUM(BH93:BH239)),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ROUND((SUM(BI93:BI239)),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04 - Elektroinstalace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J93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1362</v>
      </c>
      <c r="E60" s="94"/>
      <c r="F60" s="94"/>
      <c r="G60" s="94"/>
      <c r="H60" s="94"/>
      <c r="I60" s="94"/>
      <c r="J60" s="95">
        <f>J94</f>
        <v>0</v>
      </c>
      <c r="L60" s="92"/>
    </row>
    <row r="61" spans="2:47" s="96" customFormat="1" ht="19.95" customHeight="1">
      <c r="B61" s="97"/>
      <c r="D61" s="98" t="s">
        <v>1363</v>
      </c>
      <c r="E61" s="99"/>
      <c r="F61" s="99"/>
      <c r="G61" s="99"/>
      <c r="H61" s="99"/>
      <c r="I61" s="99"/>
      <c r="J61" s="100">
        <f>J95</f>
        <v>0</v>
      </c>
      <c r="L61" s="97"/>
    </row>
    <row r="62" spans="2:47" s="96" customFormat="1" ht="19.95" customHeight="1">
      <c r="B62" s="97"/>
      <c r="D62" s="98" t="s">
        <v>1364</v>
      </c>
      <c r="E62" s="99"/>
      <c r="F62" s="99"/>
      <c r="G62" s="99"/>
      <c r="H62" s="99"/>
      <c r="I62" s="99"/>
      <c r="J62" s="100">
        <f>J104</f>
        <v>0</v>
      </c>
      <c r="L62" s="97"/>
    </row>
    <row r="63" spans="2:47" s="96" customFormat="1" ht="19.95" customHeight="1">
      <c r="B63" s="97"/>
      <c r="D63" s="98" t="s">
        <v>1365</v>
      </c>
      <c r="E63" s="99"/>
      <c r="F63" s="99"/>
      <c r="G63" s="99"/>
      <c r="H63" s="99"/>
      <c r="I63" s="99"/>
      <c r="J63" s="100">
        <f>J119</f>
        <v>0</v>
      </c>
      <c r="L63" s="97"/>
    </row>
    <row r="64" spans="2:47" s="96" customFormat="1" ht="19.95" customHeight="1">
      <c r="B64" s="97"/>
      <c r="D64" s="98" t="s">
        <v>1366</v>
      </c>
      <c r="E64" s="99"/>
      <c r="F64" s="99"/>
      <c r="G64" s="99"/>
      <c r="H64" s="99"/>
      <c r="I64" s="99"/>
      <c r="J64" s="100">
        <f>J130</f>
        <v>0</v>
      </c>
      <c r="L64" s="97"/>
    </row>
    <row r="65" spans="2:12" s="96" customFormat="1" ht="19.95" customHeight="1">
      <c r="B65" s="97"/>
      <c r="D65" s="98" t="s">
        <v>1367</v>
      </c>
      <c r="E65" s="99"/>
      <c r="F65" s="99"/>
      <c r="G65" s="99"/>
      <c r="H65" s="99"/>
      <c r="I65" s="99"/>
      <c r="J65" s="100">
        <f>J143</f>
        <v>0</v>
      </c>
      <c r="L65" s="97"/>
    </row>
    <row r="66" spans="2:12" s="96" customFormat="1" ht="19.95" customHeight="1">
      <c r="B66" s="97"/>
      <c r="D66" s="98" t="s">
        <v>1368</v>
      </c>
      <c r="E66" s="99"/>
      <c r="F66" s="99"/>
      <c r="G66" s="99"/>
      <c r="H66" s="99"/>
      <c r="I66" s="99"/>
      <c r="J66" s="100">
        <f>J152</f>
        <v>0</v>
      </c>
      <c r="L66" s="97"/>
    </row>
    <row r="67" spans="2:12" s="96" customFormat="1" ht="19.95" customHeight="1">
      <c r="B67" s="97"/>
      <c r="D67" s="98" t="s">
        <v>1369</v>
      </c>
      <c r="E67" s="99"/>
      <c r="F67" s="99"/>
      <c r="G67" s="99"/>
      <c r="H67" s="99"/>
      <c r="I67" s="99"/>
      <c r="J67" s="100">
        <f>J179</f>
        <v>0</v>
      </c>
      <c r="L67" s="97"/>
    </row>
    <row r="68" spans="2:12" s="96" customFormat="1" ht="19.95" customHeight="1">
      <c r="B68" s="97"/>
      <c r="D68" s="98" t="s">
        <v>1370</v>
      </c>
      <c r="E68" s="99"/>
      <c r="F68" s="99"/>
      <c r="G68" s="99"/>
      <c r="H68" s="99"/>
      <c r="I68" s="99"/>
      <c r="J68" s="100">
        <f>J184</f>
        <v>0</v>
      </c>
      <c r="L68" s="97"/>
    </row>
    <row r="69" spans="2:12" s="96" customFormat="1" ht="19.95" customHeight="1">
      <c r="B69" s="97"/>
      <c r="D69" s="98" t="s">
        <v>1371</v>
      </c>
      <c r="E69" s="99"/>
      <c r="F69" s="99"/>
      <c r="G69" s="99"/>
      <c r="H69" s="99"/>
      <c r="I69" s="99"/>
      <c r="J69" s="100">
        <f>J191</f>
        <v>0</v>
      </c>
      <c r="L69" s="97"/>
    </row>
    <row r="70" spans="2:12" s="96" customFormat="1" ht="19.95" customHeight="1">
      <c r="B70" s="97"/>
      <c r="D70" s="98" t="s">
        <v>1372</v>
      </c>
      <c r="E70" s="99"/>
      <c r="F70" s="99"/>
      <c r="G70" s="99"/>
      <c r="H70" s="99"/>
      <c r="I70" s="99"/>
      <c r="J70" s="100">
        <f>J200</f>
        <v>0</v>
      </c>
      <c r="L70" s="97"/>
    </row>
    <row r="71" spans="2:12" s="96" customFormat="1" ht="19.95" customHeight="1">
      <c r="B71" s="97"/>
      <c r="D71" s="98" t="s">
        <v>1373</v>
      </c>
      <c r="E71" s="99"/>
      <c r="F71" s="99"/>
      <c r="G71" s="99"/>
      <c r="H71" s="99"/>
      <c r="I71" s="99"/>
      <c r="J71" s="100">
        <f>J203</f>
        <v>0</v>
      </c>
      <c r="L71" s="97"/>
    </row>
    <row r="72" spans="2:12" s="96" customFormat="1" ht="19.95" customHeight="1">
      <c r="B72" s="97"/>
      <c r="D72" s="98" t="s">
        <v>1374</v>
      </c>
      <c r="E72" s="99"/>
      <c r="F72" s="99"/>
      <c r="G72" s="99"/>
      <c r="H72" s="99"/>
      <c r="I72" s="99"/>
      <c r="J72" s="100">
        <f>J214</f>
        <v>0</v>
      </c>
      <c r="L72" s="97"/>
    </row>
    <row r="73" spans="2:12" s="96" customFormat="1" ht="19.95" customHeight="1">
      <c r="B73" s="97"/>
      <c r="D73" s="98" t="s">
        <v>1375</v>
      </c>
      <c r="E73" s="99"/>
      <c r="F73" s="99"/>
      <c r="G73" s="99"/>
      <c r="H73" s="99"/>
      <c r="I73" s="99"/>
      <c r="J73" s="100">
        <f>J237</f>
        <v>0</v>
      </c>
      <c r="L73" s="97"/>
    </row>
    <row r="74" spans="2:12" s="19" customFormat="1" ht="21.9" customHeight="1">
      <c r="B74" s="20"/>
      <c r="L74" s="20"/>
    </row>
    <row r="75" spans="2:12" s="19" customFormat="1" ht="6.9" customHeight="1"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20"/>
    </row>
    <row r="79" spans="2:12" s="19" customFormat="1" ht="6.9" customHeight="1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20"/>
    </row>
    <row r="80" spans="2:12" s="19" customFormat="1" ht="24.9" customHeight="1">
      <c r="B80" s="20"/>
      <c r="C80" s="11" t="s">
        <v>123</v>
      </c>
      <c r="L80" s="20"/>
    </row>
    <row r="81" spans="1:65" s="19" customFormat="1" ht="6.9" customHeight="1">
      <c r="B81" s="20"/>
      <c r="L81" s="20"/>
    </row>
    <row r="82" spans="1:65" s="19" customFormat="1" ht="12" customHeight="1">
      <c r="B82" s="20"/>
      <c r="C82" s="16" t="s">
        <v>16</v>
      </c>
      <c r="L82" s="20"/>
    </row>
    <row r="83" spans="1:65" s="19" customFormat="1" ht="16.5" customHeight="1">
      <c r="B83" s="20"/>
      <c r="E83" s="278" t="str">
        <f>E7</f>
        <v>Revitalizace zázemí městské knihovny a předprostoru Lázeňského parku Poděbrady</v>
      </c>
      <c r="F83" s="278"/>
      <c r="G83" s="278"/>
      <c r="H83" s="278"/>
      <c r="L83" s="20"/>
    </row>
    <row r="84" spans="1:65" s="19" customFormat="1" ht="12" customHeight="1">
      <c r="B84" s="20"/>
      <c r="C84" s="16" t="s">
        <v>107</v>
      </c>
      <c r="L84" s="20"/>
    </row>
    <row r="85" spans="1:65" s="19" customFormat="1" ht="16.5" customHeight="1">
      <c r="B85" s="20"/>
      <c r="E85" s="279" t="str">
        <f>E9</f>
        <v>04 - Elektroinstalace</v>
      </c>
      <c r="F85" s="279"/>
      <c r="G85" s="279"/>
      <c r="H85" s="279"/>
      <c r="L85" s="20"/>
    </row>
    <row r="86" spans="1:65" s="19" customFormat="1" ht="6.9" customHeight="1">
      <c r="B86" s="20"/>
      <c r="L86" s="20"/>
    </row>
    <row r="87" spans="1:65" s="19" customFormat="1" ht="12" customHeight="1">
      <c r="B87" s="20"/>
      <c r="C87" s="16" t="s">
        <v>21</v>
      </c>
      <c r="F87" s="5" t="str">
        <f>F12</f>
        <v xml:space="preserve"> </v>
      </c>
      <c r="I87" s="16" t="s">
        <v>23</v>
      </c>
      <c r="J87" s="1" t="str">
        <f>IF(J12="","",J12)</f>
        <v>24. 6. 2026</v>
      </c>
      <c r="L87" s="20"/>
    </row>
    <row r="88" spans="1:65" s="19" customFormat="1" ht="6.9" customHeight="1">
      <c r="B88" s="20"/>
      <c r="L88" s="20"/>
    </row>
    <row r="89" spans="1:65" s="19" customFormat="1" ht="15.15" customHeight="1">
      <c r="B89" s="20"/>
      <c r="C89" s="16" t="s">
        <v>25</v>
      </c>
      <c r="F89" s="5" t="str">
        <f>E15</f>
        <v>Město Poděbrady</v>
      </c>
      <c r="I89" s="16" t="s">
        <v>31</v>
      </c>
      <c r="J89" s="3" t="str">
        <f>E21</f>
        <v xml:space="preserve"> </v>
      </c>
      <c r="L89" s="20"/>
    </row>
    <row r="90" spans="1:65" s="19" customFormat="1" ht="15.15" customHeight="1">
      <c r="B90" s="20"/>
      <c r="C90" s="16" t="s">
        <v>29</v>
      </c>
      <c r="F90" s="5" t="str">
        <f>IF(E18="","",E18)</f>
        <v>Vyplň údaj</v>
      </c>
      <c r="I90" s="16" t="s">
        <v>34</v>
      </c>
      <c r="J90" s="3" t="str">
        <f>E24</f>
        <v xml:space="preserve"> </v>
      </c>
      <c r="L90" s="20"/>
    </row>
    <row r="91" spans="1:65" s="101" customFormat="1" ht="10.35" customHeight="1">
      <c r="A91" s="19"/>
      <c r="B91" s="20"/>
      <c r="C91" s="19"/>
      <c r="D91" s="19"/>
      <c r="E91" s="19"/>
      <c r="F91" s="19"/>
      <c r="G91" s="19"/>
      <c r="H91" s="19"/>
      <c r="I91" s="19"/>
      <c r="J91" s="19"/>
      <c r="K91" s="19"/>
      <c r="L91" s="20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</row>
    <row r="92" spans="1:65" s="19" customFormat="1" ht="29.25" customHeight="1">
      <c r="A92" s="101"/>
      <c r="B92" s="102"/>
      <c r="C92" s="103" t="s">
        <v>124</v>
      </c>
      <c r="D92" s="104" t="s">
        <v>56</v>
      </c>
      <c r="E92" s="104" t="s">
        <v>52</v>
      </c>
      <c r="F92" s="104" t="s">
        <v>53</v>
      </c>
      <c r="G92" s="104" t="s">
        <v>125</v>
      </c>
      <c r="H92" s="104" t="s">
        <v>126</v>
      </c>
      <c r="I92" s="104" t="s">
        <v>127</v>
      </c>
      <c r="J92" s="104" t="s">
        <v>111</v>
      </c>
      <c r="K92" s="105" t="s">
        <v>128</v>
      </c>
      <c r="L92" s="102"/>
      <c r="M92" s="44"/>
      <c r="N92" s="45" t="s">
        <v>41</v>
      </c>
      <c r="O92" s="45" t="s">
        <v>129</v>
      </c>
      <c r="P92" s="45" t="s">
        <v>130</v>
      </c>
      <c r="Q92" s="45" t="s">
        <v>131</v>
      </c>
      <c r="R92" s="45" t="s">
        <v>132</v>
      </c>
      <c r="S92" s="45" t="s">
        <v>133</v>
      </c>
      <c r="T92" s="46" t="s">
        <v>134</v>
      </c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</row>
    <row r="93" spans="1:65" s="110" customFormat="1" ht="22.95" customHeight="1">
      <c r="A93" s="19"/>
      <c r="B93" s="20"/>
      <c r="C93" s="50" t="s">
        <v>135</v>
      </c>
      <c r="D93" s="19"/>
      <c r="E93" s="19"/>
      <c r="F93" s="19"/>
      <c r="G93" s="19"/>
      <c r="H93" s="19"/>
      <c r="I93" s="19"/>
      <c r="J93" s="106">
        <f>BK93</f>
        <v>0</v>
      </c>
      <c r="K93" s="19"/>
      <c r="L93" s="20"/>
      <c r="M93" s="47"/>
      <c r="N93" s="39"/>
      <c r="O93" s="39"/>
      <c r="P93" s="107">
        <f>P94</f>
        <v>0</v>
      </c>
      <c r="Q93" s="39"/>
      <c r="R93" s="107">
        <f>R94</f>
        <v>0</v>
      </c>
      <c r="S93" s="39"/>
      <c r="T93" s="108">
        <f>T94</f>
        <v>0</v>
      </c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7" t="s">
        <v>70</v>
      </c>
      <c r="AU93" s="7" t="s">
        <v>112</v>
      </c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09">
        <f>BK94</f>
        <v>0</v>
      </c>
      <c r="BL93" s="19"/>
      <c r="BM93" s="19"/>
    </row>
    <row r="94" spans="1:65" s="110" customFormat="1" ht="25.95" customHeight="1">
      <c r="B94" s="111"/>
      <c r="D94" s="112" t="s">
        <v>70</v>
      </c>
      <c r="E94" s="113" t="s">
        <v>1376</v>
      </c>
      <c r="F94" s="113" t="s">
        <v>1377</v>
      </c>
      <c r="I94" s="114"/>
      <c r="J94" s="115">
        <f>BK94</f>
        <v>0</v>
      </c>
      <c r="L94" s="111"/>
      <c r="M94" s="116"/>
      <c r="P94" s="117">
        <f>P95+P104+P119+P130+P143+P152+P179+P184+P191+P200+P203+P214+P237</f>
        <v>0</v>
      </c>
      <c r="R94" s="117">
        <f>R95+R104+R119+R130+R143+R152+R179+R184+R191+R200+R203+R214+R237</f>
        <v>0</v>
      </c>
      <c r="T94" s="118">
        <f>T95+T104+T119+T130+T143+T152+T179+T184+T191+T200+T203+T214+T237</f>
        <v>0</v>
      </c>
      <c r="AR94" s="112" t="s">
        <v>81</v>
      </c>
      <c r="AT94" s="119" t="s">
        <v>70</v>
      </c>
      <c r="AU94" s="119" t="s">
        <v>71</v>
      </c>
      <c r="AY94" s="112" t="s">
        <v>138</v>
      </c>
      <c r="BK94" s="120">
        <f>BK95+BK104+BK119+BK130+BK143+BK152+BK179+BK184+BK191+BK200+BK203+BK214+BK237</f>
        <v>0</v>
      </c>
    </row>
    <row r="95" spans="1:65" s="19" customFormat="1" ht="22.95" customHeight="1">
      <c r="A95" s="110"/>
      <c r="B95" s="111"/>
      <c r="C95" s="110"/>
      <c r="D95" s="112" t="s">
        <v>70</v>
      </c>
      <c r="E95" s="121" t="s">
        <v>1378</v>
      </c>
      <c r="F95" s="121" t="s">
        <v>1379</v>
      </c>
      <c r="G95" s="110"/>
      <c r="H95" s="110"/>
      <c r="I95" s="114"/>
      <c r="J95" s="122">
        <f>BK95</f>
        <v>0</v>
      </c>
      <c r="K95" s="110"/>
      <c r="L95" s="111"/>
      <c r="M95" s="116"/>
      <c r="N95" s="110"/>
      <c r="O95" s="110"/>
      <c r="P95" s="117">
        <f>SUM(P96:P103)</f>
        <v>0</v>
      </c>
      <c r="Q95" s="110"/>
      <c r="R95" s="117">
        <f>SUM(R96:R103)</f>
        <v>0</v>
      </c>
      <c r="S95" s="110"/>
      <c r="T95" s="118">
        <f>SUM(T96:T103)</f>
        <v>0</v>
      </c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2" t="s">
        <v>79</v>
      </c>
      <c r="AS95" s="110"/>
      <c r="AT95" s="119" t="s">
        <v>70</v>
      </c>
      <c r="AU95" s="119" t="s">
        <v>79</v>
      </c>
      <c r="AV95" s="110"/>
      <c r="AW95" s="110"/>
      <c r="AX95" s="110"/>
      <c r="AY95" s="112" t="s">
        <v>138</v>
      </c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  <c r="BK95" s="120">
        <f>SUM(BK96:BK103)</f>
        <v>0</v>
      </c>
      <c r="BL95" s="110"/>
      <c r="BM95" s="110"/>
    </row>
    <row r="96" spans="1:65" s="19" customFormat="1" ht="16.5" customHeight="1">
      <c r="B96" s="123"/>
      <c r="C96" s="124" t="s">
        <v>79</v>
      </c>
      <c r="D96" s="124" t="s">
        <v>140</v>
      </c>
      <c r="E96" s="125" t="s">
        <v>1380</v>
      </c>
      <c r="F96" s="126" t="s">
        <v>1381</v>
      </c>
      <c r="G96" s="127" t="s">
        <v>267</v>
      </c>
      <c r="H96" s="128">
        <v>23</v>
      </c>
      <c r="I96" s="129"/>
      <c r="J96" s="130">
        <f>ROUND(I96*H96,2)</f>
        <v>0</v>
      </c>
      <c r="K96" s="126"/>
      <c r="L96" s="20"/>
      <c r="M96" s="131"/>
      <c r="N96" s="132" t="s">
        <v>42</v>
      </c>
      <c r="P96" s="133">
        <f>O96*H96</f>
        <v>0</v>
      </c>
      <c r="Q96" s="133">
        <v>0</v>
      </c>
      <c r="R96" s="133">
        <f>Q96*H96</f>
        <v>0</v>
      </c>
      <c r="S96" s="133">
        <v>0</v>
      </c>
      <c r="T96" s="134">
        <f>S96*H96</f>
        <v>0</v>
      </c>
      <c r="AR96" s="135" t="s">
        <v>145</v>
      </c>
      <c r="AT96" s="135" t="s">
        <v>140</v>
      </c>
      <c r="AU96" s="135" t="s">
        <v>81</v>
      </c>
      <c r="AY96" s="7" t="s">
        <v>138</v>
      </c>
      <c r="BE96" s="136">
        <f>IF(N96="základní",J96,0)</f>
        <v>0</v>
      </c>
      <c r="BF96" s="136">
        <f>IF(N96="snížená",J96,0)</f>
        <v>0</v>
      </c>
      <c r="BG96" s="136">
        <f>IF(N96="zákl. přenesená",J96,0)</f>
        <v>0</v>
      </c>
      <c r="BH96" s="136">
        <f>IF(N96="sníž. přenesená",J96,0)</f>
        <v>0</v>
      </c>
      <c r="BI96" s="136">
        <f>IF(N96="nulová",J96,0)</f>
        <v>0</v>
      </c>
      <c r="BJ96" s="7" t="s">
        <v>79</v>
      </c>
      <c r="BK96" s="136">
        <f>ROUND(I96*H96,2)</f>
        <v>0</v>
      </c>
      <c r="BL96" s="7" t="s">
        <v>145</v>
      </c>
      <c r="BM96" s="135" t="s">
        <v>81</v>
      </c>
    </row>
    <row r="97" spans="1:65" s="19" customFormat="1">
      <c r="B97" s="20"/>
      <c r="D97" s="137" t="s">
        <v>146</v>
      </c>
      <c r="F97" s="138" t="s">
        <v>1381</v>
      </c>
      <c r="I97" s="139"/>
      <c r="L97" s="20"/>
      <c r="M97" s="140"/>
      <c r="T97" s="41"/>
      <c r="AT97" s="7" t="s">
        <v>146</v>
      </c>
      <c r="AU97" s="7" t="s">
        <v>81</v>
      </c>
    </row>
    <row r="98" spans="1:65" s="19" customFormat="1" ht="16.5" customHeight="1">
      <c r="B98" s="123"/>
      <c r="C98" s="124" t="s">
        <v>81</v>
      </c>
      <c r="D98" s="124" t="s">
        <v>140</v>
      </c>
      <c r="E98" s="125" t="s">
        <v>1382</v>
      </c>
      <c r="F98" s="126" t="s">
        <v>1383</v>
      </c>
      <c r="G98" s="127" t="s">
        <v>267</v>
      </c>
      <c r="H98" s="128">
        <v>30</v>
      </c>
      <c r="I98" s="129"/>
      <c r="J98" s="130">
        <f>ROUND(I98*H98,2)</f>
        <v>0</v>
      </c>
      <c r="K98" s="126"/>
      <c r="L98" s="20"/>
      <c r="M98" s="131"/>
      <c r="N98" s="132" t="s">
        <v>42</v>
      </c>
      <c r="P98" s="133">
        <f>O98*H98</f>
        <v>0</v>
      </c>
      <c r="Q98" s="133">
        <v>0</v>
      </c>
      <c r="R98" s="133">
        <f>Q98*H98</f>
        <v>0</v>
      </c>
      <c r="S98" s="133">
        <v>0</v>
      </c>
      <c r="T98" s="134">
        <f>S98*H98</f>
        <v>0</v>
      </c>
      <c r="AR98" s="135" t="s">
        <v>145</v>
      </c>
      <c r="AT98" s="135" t="s">
        <v>140</v>
      </c>
      <c r="AU98" s="135" t="s">
        <v>81</v>
      </c>
      <c r="AY98" s="7" t="s">
        <v>138</v>
      </c>
      <c r="BE98" s="136">
        <f>IF(N98="základní",J98,0)</f>
        <v>0</v>
      </c>
      <c r="BF98" s="136">
        <f>IF(N98="snížená",J98,0)</f>
        <v>0</v>
      </c>
      <c r="BG98" s="136">
        <f>IF(N98="zákl. přenesená",J98,0)</f>
        <v>0</v>
      </c>
      <c r="BH98" s="136">
        <f>IF(N98="sníž. přenesená",J98,0)</f>
        <v>0</v>
      </c>
      <c r="BI98" s="136">
        <f>IF(N98="nulová",J98,0)</f>
        <v>0</v>
      </c>
      <c r="BJ98" s="7" t="s">
        <v>79</v>
      </c>
      <c r="BK98" s="136">
        <f>ROUND(I98*H98,2)</f>
        <v>0</v>
      </c>
      <c r="BL98" s="7" t="s">
        <v>145</v>
      </c>
      <c r="BM98" s="135" t="s">
        <v>145</v>
      </c>
    </row>
    <row r="99" spans="1:65" s="19" customFormat="1">
      <c r="B99" s="20"/>
      <c r="D99" s="137" t="s">
        <v>146</v>
      </c>
      <c r="F99" s="138" t="s">
        <v>1383</v>
      </c>
      <c r="I99" s="139"/>
      <c r="L99" s="20"/>
      <c r="M99" s="140"/>
      <c r="T99" s="41"/>
      <c r="AT99" s="7" t="s">
        <v>146</v>
      </c>
      <c r="AU99" s="7" t="s">
        <v>81</v>
      </c>
    </row>
    <row r="100" spans="1:65" s="19" customFormat="1" ht="16.5" customHeight="1">
      <c r="B100" s="123"/>
      <c r="C100" s="124" t="s">
        <v>160</v>
      </c>
      <c r="D100" s="124" t="s">
        <v>140</v>
      </c>
      <c r="E100" s="125" t="s">
        <v>1384</v>
      </c>
      <c r="F100" s="126" t="s">
        <v>1385</v>
      </c>
      <c r="G100" s="127" t="s">
        <v>267</v>
      </c>
      <c r="H100" s="128">
        <v>30</v>
      </c>
      <c r="I100" s="129"/>
      <c r="J100" s="130">
        <f>ROUND(I100*H100,2)</f>
        <v>0</v>
      </c>
      <c r="K100" s="126"/>
      <c r="L100" s="20"/>
      <c r="M100" s="131"/>
      <c r="N100" s="132" t="s">
        <v>42</v>
      </c>
      <c r="P100" s="133">
        <f>O100*H100</f>
        <v>0</v>
      </c>
      <c r="Q100" s="133">
        <v>0</v>
      </c>
      <c r="R100" s="133">
        <f>Q100*H100</f>
        <v>0</v>
      </c>
      <c r="S100" s="133">
        <v>0</v>
      </c>
      <c r="T100" s="134">
        <f>S100*H100</f>
        <v>0</v>
      </c>
      <c r="AR100" s="135" t="s">
        <v>145</v>
      </c>
      <c r="AT100" s="135" t="s">
        <v>140</v>
      </c>
      <c r="AU100" s="135" t="s">
        <v>81</v>
      </c>
      <c r="AY100" s="7" t="s">
        <v>138</v>
      </c>
      <c r="BE100" s="136">
        <f>IF(N100="základní",J100,0)</f>
        <v>0</v>
      </c>
      <c r="BF100" s="136">
        <f>IF(N100="snížená",J100,0)</f>
        <v>0</v>
      </c>
      <c r="BG100" s="136">
        <f>IF(N100="zákl. přenesená",J100,0)</f>
        <v>0</v>
      </c>
      <c r="BH100" s="136">
        <f>IF(N100="sníž. přenesená",J100,0)</f>
        <v>0</v>
      </c>
      <c r="BI100" s="136">
        <f>IF(N100="nulová",J100,0)</f>
        <v>0</v>
      </c>
      <c r="BJ100" s="7" t="s">
        <v>79</v>
      </c>
      <c r="BK100" s="136">
        <f>ROUND(I100*H100,2)</f>
        <v>0</v>
      </c>
      <c r="BL100" s="7" t="s">
        <v>145</v>
      </c>
      <c r="BM100" s="135" t="s">
        <v>163</v>
      </c>
    </row>
    <row r="101" spans="1:65" s="19" customFormat="1">
      <c r="B101" s="20"/>
      <c r="D101" s="137" t="s">
        <v>146</v>
      </c>
      <c r="F101" s="138" t="s">
        <v>1385</v>
      </c>
      <c r="I101" s="139"/>
      <c r="L101" s="20"/>
      <c r="M101" s="140"/>
      <c r="T101" s="41"/>
      <c r="AT101" s="7" t="s">
        <v>146</v>
      </c>
      <c r="AU101" s="7" t="s">
        <v>81</v>
      </c>
    </row>
    <row r="102" spans="1:65" s="19" customFormat="1" ht="16.5" customHeight="1">
      <c r="B102" s="123"/>
      <c r="C102" s="124" t="s">
        <v>145</v>
      </c>
      <c r="D102" s="124" t="s">
        <v>140</v>
      </c>
      <c r="E102" s="125" t="s">
        <v>1386</v>
      </c>
      <c r="F102" s="126" t="s">
        <v>1387</v>
      </c>
      <c r="G102" s="127" t="s">
        <v>267</v>
      </c>
      <c r="H102" s="128">
        <v>30</v>
      </c>
      <c r="I102" s="129"/>
      <c r="J102" s="130">
        <f>ROUND(I102*H102,2)</f>
        <v>0</v>
      </c>
      <c r="K102" s="126"/>
      <c r="L102" s="20"/>
      <c r="M102" s="131"/>
      <c r="N102" s="132" t="s">
        <v>42</v>
      </c>
      <c r="P102" s="133">
        <f>O102*H102</f>
        <v>0</v>
      </c>
      <c r="Q102" s="133">
        <v>0</v>
      </c>
      <c r="R102" s="133">
        <f>Q102*H102</f>
        <v>0</v>
      </c>
      <c r="S102" s="133">
        <v>0</v>
      </c>
      <c r="T102" s="134">
        <f>S102*H102</f>
        <v>0</v>
      </c>
      <c r="AR102" s="135" t="s">
        <v>145</v>
      </c>
      <c r="AT102" s="135" t="s">
        <v>140</v>
      </c>
      <c r="AU102" s="135" t="s">
        <v>81</v>
      </c>
      <c r="AY102" s="7" t="s">
        <v>138</v>
      </c>
      <c r="BE102" s="136">
        <f>IF(N102="základní",J102,0)</f>
        <v>0</v>
      </c>
      <c r="BF102" s="136">
        <f>IF(N102="snížená",J102,0)</f>
        <v>0</v>
      </c>
      <c r="BG102" s="136">
        <f>IF(N102="zákl. přenesená",J102,0)</f>
        <v>0</v>
      </c>
      <c r="BH102" s="136">
        <f>IF(N102="sníž. přenesená",J102,0)</f>
        <v>0</v>
      </c>
      <c r="BI102" s="136">
        <f>IF(N102="nulová",J102,0)</f>
        <v>0</v>
      </c>
      <c r="BJ102" s="7" t="s">
        <v>79</v>
      </c>
      <c r="BK102" s="136">
        <f>ROUND(I102*H102,2)</f>
        <v>0</v>
      </c>
      <c r="BL102" s="7" t="s">
        <v>145</v>
      </c>
      <c r="BM102" s="135" t="s">
        <v>169</v>
      </c>
    </row>
    <row r="103" spans="1:65" s="110" customFormat="1">
      <c r="A103" s="19"/>
      <c r="B103" s="20"/>
      <c r="C103" s="19"/>
      <c r="D103" s="137" t="s">
        <v>146</v>
      </c>
      <c r="E103" s="19"/>
      <c r="F103" s="138" t="s">
        <v>1387</v>
      </c>
      <c r="G103" s="19"/>
      <c r="H103" s="19"/>
      <c r="I103" s="139"/>
      <c r="J103" s="19"/>
      <c r="K103" s="19"/>
      <c r="L103" s="20"/>
      <c r="M103" s="140"/>
      <c r="N103" s="19"/>
      <c r="O103" s="19"/>
      <c r="P103" s="19"/>
      <c r="Q103" s="19"/>
      <c r="R103" s="19"/>
      <c r="S103" s="19"/>
      <c r="T103" s="41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7" t="s">
        <v>146</v>
      </c>
      <c r="AU103" s="7" t="s">
        <v>81</v>
      </c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</row>
    <row r="104" spans="1:65" s="19" customFormat="1" ht="22.95" customHeight="1">
      <c r="A104" s="110"/>
      <c r="B104" s="111"/>
      <c r="C104" s="110"/>
      <c r="D104" s="112" t="s">
        <v>70</v>
      </c>
      <c r="E104" s="121" t="s">
        <v>1388</v>
      </c>
      <c r="F104" s="121" t="s">
        <v>1389</v>
      </c>
      <c r="G104" s="110"/>
      <c r="H104" s="110"/>
      <c r="I104" s="114"/>
      <c r="J104" s="122">
        <f>BK104</f>
        <v>0</v>
      </c>
      <c r="K104" s="110"/>
      <c r="L104" s="111"/>
      <c r="M104" s="116"/>
      <c r="N104" s="110"/>
      <c r="O104" s="110"/>
      <c r="P104" s="117">
        <f>SUM(P105:P118)</f>
        <v>0</v>
      </c>
      <c r="Q104" s="110"/>
      <c r="R104" s="117">
        <f>SUM(R105:R118)</f>
        <v>0</v>
      </c>
      <c r="S104" s="110"/>
      <c r="T104" s="118">
        <f>SUM(T105:T118)</f>
        <v>0</v>
      </c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2" t="s">
        <v>79</v>
      </c>
      <c r="AS104" s="110"/>
      <c r="AT104" s="119" t="s">
        <v>70</v>
      </c>
      <c r="AU104" s="119" t="s">
        <v>79</v>
      </c>
      <c r="AV104" s="110"/>
      <c r="AW104" s="110"/>
      <c r="AX104" s="110"/>
      <c r="AY104" s="112" t="s">
        <v>138</v>
      </c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20">
        <f>SUM(BK105:BK118)</f>
        <v>0</v>
      </c>
      <c r="BL104" s="110"/>
      <c r="BM104" s="110"/>
    </row>
    <row r="105" spans="1:65" s="19" customFormat="1" ht="16.5" customHeight="1">
      <c r="B105" s="123"/>
      <c r="C105" s="124" t="s">
        <v>177</v>
      </c>
      <c r="D105" s="124" t="s">
        <v>140</v>
      </c>
      <c r="E105" s="125" t="s">
        <v>1390</v>
      </c>
      <c r="F105" s="126" t="s">
        <v>1391</v>
      </c>
      <c r="G105" s="127" t="s">
        <v>267</v>
      </c>
      <c r="H105" s="128">
        <v>35</v>
      </c>
      <c r="I105" s="129"/>
      <c r="J105" s="130">
        <f>ROUND(I105*H105,2)</f>
        <v>0</v>
      </c>
      <c r="K105" s="126"/>
      <c r="L105" s="20"/>
      <c r="M105" s="131"/>
      <c r="N105" s="132" t="s">
        <v>42</v>
      </c>
      <c r="P105" s="133">
        <f>O105*H105</f>
        <v>0</v>
      </c>
      <c r="Q105" s="133">
        <v>0</v>
      </c>
      <c r="R105" s="133">
        <f>Q105*H105</f>
        <v>0</v>
      </c>
      <c r="S105" s="133">
        <v>0</v>
      </c>
      <c r="T105" s="134">
        <f>S105*H105</f>
        <v>0</v>
      </c>
      <c r="AR105" s="135" t="s">
        <v>145</v>
      </c>
      <c r="AT105" s="135" t="s">
        <v>140</v>
      </c>
      <c r="AU105" s="135" t="s">
        <v>81</v>
      </c>
      <c r="AY105" s="7" t="s">
        <v>138</v>
      </c>
      <c r="BE105" s="136">
        <f>IF(N105="základní",J105,0)</f>
        <v>0</v>
      </c>
      <c r="BF105" s="136">
        <f>IF(N105="snížená",J105,0)</f>
        <v>0</v>
      </c>
      <c r="BG105" s="136">
        <f>IF(N105="zákl. přenesená",J105,0)</f>
        <v>0</v>
      </c>
      <c r="BH105" s="136">
        <f>IF(N105="sníž. přenesená",J105,0)</f>
        <v>0</v>
      </c>
      <c r="BI105" s="136">
        <f>IF(N105="nulová",J105,0)</f>
        <v>0</v>
      </c>
      <c r="BJ105" s="7" t="s">
        <v>79</v>
      </c>
      <c r="BK105" s="136">
        <f>ROUND(I105*H105,2)</f>
        <v>0</v>
      </c>
      <c r="BL105" s="7" t="s">
        <v>145</v>
      </c>
      <c r="BM105" s="135" t="s">
        <v>177</v>
      </c>
    </row>
    <row r="106" spans="1:65" s="19" customFormat="1">
      <c r="B106" s="20"/>
      <c r="D106" s="137" t="s">
        <v>146</v>
      </c>
      <c r="F106" s="138" t="s">
        <v>1391</v>
      </c>
      <c r="I106" s="139"/>
      <c r="L106" s="20"/>
      <c r="M106" s="140"/>
      <c r="T106" s="41"/>
      <c r="AT106" s="7" t="s">
        <v>146</v>
      </c>
      <c r="AU106" s="7" t="s">
        <v>81</v>
      </c>
    </row>
    <row r="107" spans="1:65" s="19" customFormat="1" ht="16.5" customHeight="1">
      <c r="B107" s="123"/>
      <c r="C107" s="124" t="s">
        <v>213</v>
      </c>
      <c r="D107" s="124" t="s">
        <v>140</v>
      </c>
      <c r="E107" s="125" t="s">
        <v>1392</v>
      </c>
      <c r="F107" s="126" t="s">
        <v>1393</v>
      </c>
      <c r="G107" s="127" t="s">
        <v>267</v>
      </c>
      <c r="H107" s="128">
        <v>40</v>
      </c>
      <c r="I107" s="129"/>
      <c r="J107" s="130">
        <f>ROUND(I107*H107,2)</f>
        <v>0</v>
      </c>
      <c r="K107" s="126"/>
      <c r="L107" s="20"/>
      <c r="M107" s="131"/>
      <c r="N107" s="132" t="s">
        <v>42</v>
      </c>
      <c r="P107" s="133">
        <f>O107*H107</f>
        <v>0</v>
      </c>
      <c r="Q107" s="133">
        <v>0</v>
      </c>
      <c r="R107" s="133">
        <f>Q107*H107</f>
        <v>0</v>
      </c>
      <c r="S107" s="133">
        <v>0</v>
      </c>
      <c r="T107" s="134">
        <f>S107*H107</f>
        <v>0</v>
      </c>
      <c r="AR107" s="135" t="s">
        <v>145</v>
      </c>
      <c r="AT107" s="135" t="s">
        <v>140</v>
      </c>
      <c r="AU107" s="135" t="s">
        <v>81</v>
      </c>
      <c r="AY107" s="7" t="s">
        <v>138</v>
      </c>
      <c r="BE107" s="136">
        <f>IF(N107="základní",J107,0)</f>
        <v>0</v>
      </c>
      <c r="BF107" s="136">
        <f>IF(N107="snížená",J107,0)</f>
        <v>0</v>
      </c>
      <c r="BG107" s="136">
        <f>IF(N107="zákl. přenesená",J107,0)</f>
        <v>0</v>
      </c>
      <c r="BH107" s="136">
        <f>IF(N107="sníž. přenesená",J107,0)</f>
        <v>0</v>
      </c>
      <c r="BI107" s="136">
        <f>IF(N107="nulová",J107,0)</f>
        <v>0</v>
      </c>
      <c r="BJ107" s="7" t="s">
        <v>79</v>
      </c>
      <c r="BK107" s="136">
        <f>ROUND(I107*H107,2)</f>
        <v>0</v>
      </c>
      <c r="BL107" s="7" t="s">
        <v>145</v>
      </c>
      <c r="BM107" s="135" t="s">
        <v>8</v>
      </c>
    </row>
    <row r="108" spans="1:65" s="19" customFormat="1">
      <c r="B108" s="20"/>
      <c r="D108" s="137" t="s">
        <v>146</v>
      </c>
      <c r="F108" s="138" t="s">
        <v>1393</v>
      </c>
      <c r="I108" s="139"/>
      <c r="L108" s="20"/>
      <c r="M108" s="140"/>
      <c r="T108" s="41"/>
      <c r="AT108" s="7" t="s">
        <v>146</v>
      </c>
      <c r="AU108" s="7" t="s">
        <v>81</v>
      </c>
    </row>
    <row r="109" spans="1:65" s="19" customFormat="1" ht="16.5" customHeight="1">
      <c r="B109" s="123"/>
      <c r="C109" s="124" t="s">
        <v>173</v>
      </c>
      <c r="D109" s="124" t="s">
        <v>140</v>
      </c>
      <c r="E109" s="125" t="s">
        <v>1394</v>
      </c>
      <c r="F109" s="126" t="s">
        <v>1395</v>
      </c>
      <c r="G109" s="127" t="s">
        <v>267</v>
      </c>
      <c r="H109" s="128">
        <v>8</v>
      </c>
      <c r="I109" s="129"/>
      <c r="J109" s="130">
        <f>ROUND(I109*H109,2)</f>
        <v>0</v>
      </c>
      <c r="K109" s="126"/>
      <c r="L109" s="20"/>
      <c r="M109" s="131"/>
      <c r="N109" s="132" t="s">
        <v>42</v>
      </c>
      <c r="P109" s="133">
        <f>O109*H109</f>
        <v>0</v>
      </c>
      <c r="Q109" s="133">
        <v>0</v>
      </c>
      <c r="R109" s="133">
        <f>Q109*H109</f>
        <v>0</v>
      </c>
      <c r="S109" s="133">
        <v>0</v>
      </c>
      <c r="T109" s="134">
        <f>S109*H109</f>
        <v>0</v>
      </c>
      <c r="AR109" s="135" t="s">
        <v>145</v>
      </c>
      <c r="AT109" s="135" t="s">
        <v>140</v>
      </c>
      <c r="AU109" s="135" t="s">
        <v>81</v>
      </c>
      <c r="AY109" s="7" t="s">
        <v>138</v>
      </c>
      <c r="BE109" s="136">
        <f>IF(N109="základní",J109,0)</f>
        <v>0</v>
      </c>
      <c r="BF109" s="136">
        <f>IF(N109="snížená",J109,0)</f>
        <v>0</v>
      </c>
      <c r="BG109" s="136">
        <f>IF(N109="zákl. přenesená",J109,0)</f>
        <v>0</v>
      </c>
      <c r="BH109" s="136">
        <f>IF(N109="sníž. přenesená",J109,0)</f>
        <v>0</v>
      </c>
      <c r="BI109" s="136">
        <f>IF(N109="nulová",J109,0)</f>
        <v>0</v>
      </c>
      <c r="BJ109" s="7" t="s">
        <v>79</v>
      </c>
      <c r="BK109" s="136">
        <f>ROUND(I109*H109,2)</f>
        <v>0</v>
      </c>
      <c r="BL109" s="7" t="s">
        <v>145</v>
      </c>
      <c r="BM109" s="135" t="s">
        <v>191</v>
      </c>
    </row>
    <row r="110" spans="1:65" s="19" customFormat="1">
      <c r="B110" s="20"/>
      <c r="D110" s="137" t="s">
        <v>146</v>
      </c>
      <c r="F110" s="138" t="s">
        <v>1395</v>
      </c>
      <c r="I110" s="139"/>
      <c r="L110" s="20"/>
      <c r="M110" s="140"/>
      <c r="T110" s="41"/>
      <c r="AT110" s="7" t="s">
        <v>146</v>
      </c>
      <c r="AU110" s="7" t="s">
        <v>81</v>
      </c>
    </row>
    <row r="111" spans="1:65" s="19" customFormat="1" ht="16.5" customHeight="1">
      <c r="B111" s="123"/>
      <c r="C111" s="124" t="s">
        <v>163</v>
      </c>
      <c r="D111" s="124" t="s">
        <v>140</v>
      </c>
      <c r="E111" s="125" t="s">
        <v>1396</v>
      </c>
      <c r="F111" s="126" t="s">
        <v>1397</v>
      </c>
      <c r="G111" s="127" t="s">
        <v>267</v>
      </c>
      <c r="H111" s="128">
        <v>17</v>
      </c>
      <c r="I111" s="129"/>
      <c r="J111" s="130">
        <f>ROUND(I111*H111,2)</f>
        <v>0</v>
      </c>
      <c r="K111" s="126"/>
      <c r="L111" s="20"/>
      <c r="M111" s="131"/>
      <c r="N111" s="132" t="s">
        <v>42</v>
      </c>
      <c r="P111" s="133">
        <f>O111*H111</f>
        <v>0</v>
      </c>
      <c r="Q111" s="133">
        <v>0</v>
      </c>
      <c r="R111" s="133">
        <f>Q111*H111</f>
        <v>0</v>
      </c>
      <c r="S111" s="133">
        <v>0</v>
      </c>
      <c r="T111" s="134">
        <f>S111*H111</f>
        <v>0</v>
      </c>
      <c r="AR111" s="135" t="s">
        <v>145</v>
      </c>
      <c r="AT111" s="135" t="s">
        <v>140</v>
      </c>
      <c r="AU111" s="135" t="s">
        <v>81</v>
      </c>
      <c r="AY111" s="7" t="s">
        <v>138</v>
      </c>
      <c r="BE111" s="136">
        <f>IF(N111="základní",J111,0)</f>
        <v>0</v>
      </c>
      <c r="BF111" s="136">
        <f>IF(N111="snížená",J111,0)</f>
        <v>0</v>
      </c>
      <c r="BG111" s="136">
        <f>IF(N111="zákl. přenesená",J111,0)</f>
        <v>0</v>
      </c>
      <c r="BH111" s="136">
        <f>IF(N111="sníž. přenesená",J111,0)</f>
        <v>0</v>
      </c>
      <c r="BI111" s="136">
        <f>IF(N111="nulová",J111,0)</f>
        <v>0</v>
      </c>
      <c r="BJ111" s="7" t="s">
        <v>79</v>
      </c>
      <c r="BK111" s="136">
        <f>ROUND(I111*H111,2)</f>
        <v>0</v>
      </c>
      <c r="BL111" s="7" t="s">
        <v>145</v>
      </c>
      <c r="BM111" s="135" t="s">
        <v>200</v>
      </c>
    </row>
    <row r="112" spans="1:65" s="19" customFormat="1">
      <c r="B112" s="20"/>
      <c r="D112" s="137" t="s">
        <v>146</v>
      </c>
      <c r="F112" s="138" t="s">
        <v>1397</v>
      </c>
      <c r="I112" s="139"/>
      <c r="L112" s="20"/>
      <c r="M112" s="140"/>
      <c r="T112" s="41"/>
      <c r="AT112" s="7" t="s">
        <v>146</v>
      </c>
      <c r="AU112" s="7" t="s">
        <v>81</v>
      </c>
    </row>
    <row r="113" spans="1:65" s="19" customFormat="1" ht="16.5" customHeight="1">
      <c r="B113" s="123"/>
      <c r="C113" s="124" t="s">
        <v>188</v>
      </c>
      <c r="D113" s="124" t="s">
        <v>140</v>
      </c>
      <c r="E113" s="125" t="s">
        <v>1398</v>
      </c>
      <c r="F113" s="126" t="s">
        <v>1399</v>
      </c>
      <c r="G113" s="127" t="s">
        <v>267</v>
      </c>
      <c r="H113" s="128">
        <v>15</v>
      </c>
      <c r="I113" s="129"/>
      <c r="J113" s="130">
        <f>ROUND(I113*H113,2)</f>
        <v>0</v>
      </c>
      <c r="K113" s="126"/>
      <c r="L113" s="20"/>
      <c r="M113" s="131"/>
      <c r="N113" s="132" t="s">
        <v>42</v>
      </c>
      <c r="P113" s="133">
        <f>O113*H113</f>
        <v>0</v>
      </c>
      <c r="Q113" s="133">
        <v>0</v>
      </c>
      <c r="R113" s="133">
        <f>Q113*H113</f>
        <v>0</v>
      </c>
      <c r="S113" s="133">
        <v>0</v>
      </c>
      <c r="T113" s="134">
        <f>S113*H113</f>
        <v>0</v>
      </c>
      <c r="AR113" s="135" t="s">
        <v>145</v>
      </c>
      <c r="AT113" s="135" t="s">
        <v>140</v>
      </c>
      <c r="AU113" s="135" t="s">
        <v>81</v>
      </c>
      <c r="AY113" s="7" t="s">
        <v>138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7" t="s">
        <v>79</v>
      </c>
      <c r="BK113" s="136">
        <f>ROUND(I113*H113,2)</f>
        <v>0</v>
      </c>
      <c r="BL113" s="7" t="s">
        <v>145</v>
      </c>
      <c r="BM113" s="135" t="s">
        <v>208</v>
      </c>
    </row>
    <row r="114" spans="1:65" s="19" customFormat="1">
      <c r="B114" s="20"/>
      <c r="D114" s="137" t="s">
        <v>146</v>
      </c>
      <c r="F114" s="138" t="s">
        <v>1399</v>
      </c>
      <c r="I114" s="139"/>
      <c r="L114" s="20"/>
      <c r="M114" s="140"/>
      <c r="T114" s="41"/>
      <c r="AT114" s="7" t="s">
        <v>146</v>
      </c>
      <c r="AU114" s="7" t="s">
        <v>81</v>
      </c>
    </row>
    <row r="115" spans="1:65" s="19" customFormat="1" ht="16.5" customHeight="1">
      <c r="B115" s="123"/>
      <c r="C115" s="124" t="s">
        <v>169</v>
      </c>
      <c r="D115" s="124" t="s">
        <v>140</v>
      </c>
      <c r="E115" s="125" t="s">
        <v>1400</v>
      </c>
      <c r="F115" s="126" t="s">
        <v>1401</v>
      </c>
      <c r="G115" s="127" t="s">
        <v>267</v>
      </c>
      <c r="H115" s="128">
        <v>180</v>
      </c>
      <c r="I115" s="129"/>
      <c r="J115" s="130">
        <f>ROUND(I115*H115,2)</f>
        <v>0</v>
      </c>
      <c r="K115" s="126"/>
      <c r="L115" s="20"/>
      <c r="M115" s="131"/>
      <c r="N115" s="132" t="s">
        <v>42</v>
      </c>
      <c r="P115" s="133">
        <f>O115*H115</f>
        <v>0</v>
      </c>
      <c r="Q115" s="133">
        <v>0</v>
      </c>
      <c r="R115" s="133">
        <f>Q115*H115</f>
        <v>0</v>
      </c>
      <c r="S115" s="133">
        <v>0</v>
      </c>
      <c r="T115" s="134">
        <f>S115*H115</f>
        <v>0</v>
      </c>
      <c r="AR115" s="135" t="s">
        <v>145</v>
      </c>
      <c r="AT115" s="135" t="s">
        <v>140</v>
      </c>
      <c r="AU115" s="135" t="s">
        <v>81</v>
      </c>
      <c r="AY115" s="7" t="s">
        <v>138</v>
      </c>
      <c r="BE115" s="136">
        <f>IF(N115="základní",J115,0)</f>
        <v>0</v>
      </c>
      <c r="BF115" s="136">
        <f>IF(N115="snížená",J115,0)</f>
        <v>0</v>
      </c>
      <c r="BG115" s="136">
        <f>IF(N115="zákl. přenesená",J115,0)</f>
        <v>0</v>
      </c>
      <c r="BH115" s="136">
        <f>IF(N115="sníž. přenesená",J115,0)</f>
        <v>0</v>
      </c>
      <c r="BI115" s="136">
        <f>IF(N115="nulová",J115,0)</f>
        <v>0</v>
      </c>
      <c r="BJ115" s="7" t="s">
        <v>79</v>
      </c>
      <c r="BK115" s="136">
        <f>ROUND(I115*H115,2)</f>
        <v>0</v>
      </c>
      <c r="BL115" s="7" t="s">
        <v>145</v>
      </c>
      <c r="BM115" s="135" t="s">
        <v>216</v>
      </c>
    </row>
    <row r="116" spans="1:65" s="19" customFormat="1">
      <c r="B116" s="20"/>
      <c r="D116" s="137" t="s">
        <v>146</v>
      </c>
      <c r="F116" s="138" t="s">
        <v>1401</v>
      </c>
      <c r="I116" s="139"/>
      <c r="L116" s="20"/>
      <c r="M116" s="140"/>
      <c r="T116" s="41"/>
      <c r="AT116" s="7" t="s">
        <v>146</v>
      </c>
      <c r="AU116" s="7" t="s">
        <v>81</v>
      </c>
    </row>
    <row r="117" spans="1:65" s="19" customFormat="1" ht="16.5" customHeight="1">
      <c r="B117" s="123"/>
      <c r="C117" s="124" t="s">
        <v>195</v>
      </c>
      <c r="D117" s="124" t="s">
        <v>140</v>
      </c>
      <c r="E117" s="125" t="s">
        <v>1402</v>
      </c>
      <c r="F117" s="126" t="s">
        <v>1403</v>
      </c>
      <c r="G117" s="127" t="s">
        <v>267</v>
      </c>
      <c r="H117" s="128">
        <v>150</v>
      </c>
      <c r="I117" s="129"/>
      <c r="J117" s="130">
        <f>ROUND(I117*H117,2)</f>
        <v>0</v>
      </c>
      <c r="K117" s="126"/>
      <c r="L117" s="20"/>
      <c r="M117" s="131"/>
      <c r="N117" s="132" t="s">
        <v>42</v>
      </c>
      <c r="P117" s="133">
        <f>O117*H117</f>
        <v>0</v>
      </c>
      <c r="Q117" s="133">
        <v>0</v>
      </c>
      <c r="R117" s="133">
        <f>Q117*H117</f>
        <v>0</v>
      </c>
      <c r="S117" s="133">
        <v>0</v>
      </c>
      <c r="T117" s="134">
        <f>S117*H117</f>
        <v>0</v>
      </c>
      <c r="AR117" s="135" t="s">
        <v>145</v>
      </c>
      <c r="AT117" s="135" t="s">
        <v>140</v>
      </c>
      <c r="AU117" s="135" t="s">
        <v>81</v>
      </c>
      <c r="AY117" s="7" t="s">
        <v>138</v>
      </c>
      <c r="BE117" s="136">
        <f>IF(N117="základní",J117,0)</f>
        <v>0</v>
      </c>
      <c r="BF117" s="136">
        <f>IF(N117="snížená",J117,0)</f>
        <v>0</v>
      </c>
      <c r="BG117" s="136">
        <f>IF(N117="zákl. přenesená",J117,0)</f>
        <v>0</v>
      </c>
      <c r="BH117" s="136">
        <f>IF(N117="sníž. přenesená",J117,0)</f>
        <v>0</v>
      </c>
      <c r="BI117" s="136">
        <f>IF(N117="nulová",J117,0)</f>
        <v>0</v>
      </c>
      <c r="BJ117" s="7" t="s">
        <v>79</v>
      </c>
      <c r="BK117" s="136">
        <f>ROUND(I117*H117,2)</f>
        <v>0</v>
      </c>
      <c r="BL117" s="7" t="s">
        <v>145</v>
      </c>
      <c r="BM117" s="135" t="s">
        <v>226</v>
      </c>
    </row>
    <row r="118" spans="1:65" s="110" customFormat="1">
      <c r="A118" s="19"/>
      <c r="B118" s="20"/>
      <c r="C118" s="19"/>
      <c r="D118" s="137" t="s">
        <v>146</v>
      </c>
      <c r="E118" s="19"/>
      <c r="F118" s="138" t="s">
        <v>1403</v>
      </c>
      <c r="G118" s="19"/>
      <c r="H118" s="19"/>
      <c r="I118" s="139"/>
      <c r="J118" s="19"/>
      <c r="K118" s="19"/>
      <c r="L118" s="20"/>
      <c r="M118" s="140"/>
      <c r="N118" s="19"/>
      <c r="O118" s="19"/>
      <c r="P118" s="19"/>
      <c r="Q118" s="19"/>
      <c r="R118" s="19"/>
      <c r="S118" s="19"/>
      <c r="T118" s="41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7" t="s">
        <v>146</v>
      </c>
      <c r="AU118" s="7" t="s">
        <v>81</v>
      </c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</row>
    <row r="119" spans="1:65" s="19" customFormat="1" ht="22.95" customHeight="1">
      <c r="A119" s="110"/>
      <c r="B119" s="111"/>
      <c r="C119" s="110"/>
      <c r="D119" s="112" t="s">
        <v>70</v>
      </c>
      <c r="E119" s="121" t="s">
        <v>1404</v>
      </c>
      <c r="F119" s="121" t="s">
        <v>1405</v>
      </c>
      <c r="G119" s="110"/>
      <c r="H119" s="110"/>
      <c r="I119" s="114"/>
      <c r="J119" s="122">
        <f>BK119</f>
        <v>0</v>
      </c>
      <c r="K119" s="110"/>
      <c r="L119" s="111"/>
      <c r="M119" s="116"/>
      <c r="N119" s="110"/>
      <c r="O119" s="110"/>
      <c r="P119" s="117">
        <f>SUM(P120:P129)</f>
        <v>0</v>
      </c>
      <c r="Q119" s="110"/>
      <c r="R119" s="117">
        <f>SUM(R120:R129)</f>
        <v>0</v>
      </c>
      <c r="S119" s="110"/>
      <c r="T119" s="118">
        <f>SUM(T120:T129)</f>
        <v>0</v>
      </c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2" t="s">
        <v>79</v>
      </c>
      <c r="AS119" s="110"/>
      <c r="AT119" s="119" t="s">
        <v>70</v>
      </c>
      <c r="AU119" s="119" t="s">
        <v>79</v>
      </c>
      <c r="AV119" s="110"/>
      <c r="AW119" s="110"/>
      <c r="AX119" s="110"/>
      <c r="AY119" s="112" t="s">
        <v>138</v>
      </c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20">
        <f>SUM(BK120:BK129)</f>
        <v>0</v>
      </c>
      <c r="BL119" s="110"/>
      <c r="BM119" s="110"/>
    </row>
    <row r="120" spans="1:65" s="19" customFormat="1" ht="16.5" customHeight="1">
      <c r="B120" s="123"/>
      <c r="C120" s="124" t="s">
        <v>8</v>
      </c>
      <c r="D120" s="124" t="s">
        <v>140</v>
      </c>
      <c r="E120" s="125" t="s">
        <v>1406</v>
      </c>
      <c r="F120" s="126" t="s">
        <v>1407</v>
      </c>
      <c r="G120" s="127" t="s">
        <v>267</v>
      </c>
      <c r="H120" s="128">
        <v>16</v>
      </c>
      <c r="I120" s="129"/>
      <c r="J120" s="130">
        <f>ROUND(I120*H120,2)</f>
        <v>0</v>
      </c>
      <c r="K120" s="126"/>
      <c r="L120" s="20"/>
      <c r="M120" s="131"/>
      <c r="N120" s="132" t="s">
        <v>42</v>
      </c>
      <c r="P120" s="133">
        <f>O120*H120</f>
        <v>0</v>
      </c>
      <c r="Q120" s="133">
        <v>0</v>
      </c>
      <c r="R120" s="133">
        <f>Q120*H120</f>
        <v>0</v>
      </c>
      <c r="S120" s="133">
        <v>0</v>
      </c>
      <c r="T120" s="134">
        <f>S120*H120</f>
        <v>0</v>
      </c>
      <c r="AR120" s="135" t="s">
        <v>145</v>
      </c>
      <c r="AT120" s="135" t="s">
        <v>140</v>
      </c>
      <c r="AU120" s="135" t="s">
        <v>81</v>
      </c>
      <c r="AY120" s="7" t="s">
        <v>138</v>
      </c>
      <c r="BE120" s="136">
        <f>IF(N120="základní",J120,0)</f>
        <v>0</v>
      </c>
      <c r="BF120" s="136">
        <f>IF(N120="snížená",J120,0)</f>
        <v>0</v>
      </c>
      <c r="BG120" s="136">
        <f>IF(N120="zákl. přenesená",J120,0)</f>
        <v>0</v>
      </c>
      <c r="BH120" s="136">
        <f>IF(N120="sníž. přenesená",J120,0)</f>
        <v>0</v>
      </c>
      <c r="BI120" s="136">
        <f>IF(N120="nulová",J120,0)</f>
        <v>0</v>
      </c>
      <c r="BJ120" s="7" t="s">
        <v>79</v>
      </c>
      <c r="BK120" s="136">
        <f>ROUND(I120*H120,2)</f>
        <v>0</v>
      </c>
      <c r="BL120" s="7" t="s">
        <v>145</v>
      </c>
      <c r="BM120" s="135" t="s">
        <v>235</v>
      </c>
    </row>
    <row r="121" spans="1:65" s="19" customFormat="1">
      <c r="B121" s="20"/>
      <c r="D121" s="137" t="s">
        <v>146</v>
      </c>
      <c r="F121" s="138" t="s">
        <v>1407</v>
      </c>
      <c r="I121" s="139"/>
      <c r="L121" s="20"/>
      <c r="M121" s="140"/>
      <c r="T121" s="41"/>
      <c r="AT121" s="7" t="s">
        <v>146</v>
      </c>
      <c r="AU121" s="7" t="s">
        <v>81</v>
      </c>
    </row>
    <row r="122" spans="1:65" s="19" customFormat="1" ht="16.5" customHeight="1">
      <c r="B122" s="123"/>
      <c r="C122" s="124" t="s">
        <v>232</v>
      </c>
      <c r="D122" s="124" t="s">
        <v>140</v>
      </c>
      <c r="E122" s="125" t="s">
        <v>1408</v>
      </c>
      <c r="F122" s="126" t="s">
        <v>1409</v>
      </c>
      <c r="G122" s="127" t="s">
        <v>267</v>
      </c>
      <c r="H122" s="128">
        <v>85</v>
      </c>
      <c r="I122" s="129"/>
      <c r="J122" s="130">
        <f>ROUND(I122*H122,2)</f>
        <v>0</v>
      </c>
      <c r="K122" s="126"/>
      <c r="L122" s="20"/>
      <c r="M122" s="131"/>
      <c r="N122" s="132" t="s">
        <v>42</v>
      </c>
      <c r="P122" s="133">
        <f>O122*H122</f>
        <v>0</v>
      </c>
      <c r="Q122" s="133">
        <v>0</v>
      </c>
      <c r="R122" s="133">
        <f>Q122*H122</f>
        <v>0</v>
      </c>
      <c r="S122" s="133">
        <v>0</v>
      </c>
      <c r="T122" s="134">
        <f>S122*H122</f>
        <v>0</v>
      </c>
      <c r="AR122" s="135" t="s">
        <v>145</v>
      </c>
      <c r="AT122" s="135" t="s">
        <v>140</v>
      </c>
      <c r="AU122" s="135" t="s">
        <v>81</v>
      </c>
      <c r="AY122" s="7" t="s">
        <v>138</v>
      </c>
      <c r="BE122" s="136">
        <f>IF(N122="základní",J122,0)</f>
        <v>0</v>
      </c>
      <c r="BF122" s="136">
        <f>IF(N122="snížená",J122,0)</f>
        <v>0</v>
      </c>
      <c r="BG122" s="136">
        <f>IF(N122="zákl. přenesená",J122,0)</f>
        <v>0</v>
      </c>
      <c r="BH122" s="136">
        <f>IF(N122="sníž. přenesená",J122,0)</f>
        <v>0</v>
      </c>
      <c r="BI122" s="136">
        <f>IF(N122="nulová",J122,0)</f>
        <v>0</v>
      </c>
      <c r="BJ122" s="7" t="s">
        <v>79</v>
      </c>
      <c r="BK122" s="136">
        <f>ROUND(I122*H122,2)</f>
        <v>0</v>
      </c>
      <c r="BL122" s="7" t="s">
        <v>145</v>
      </c>
      <c r="BM122" s="135" t="s">
        <v>241</v>
      </c>
    </row>
    <row r="123" spans="1:65" s="19" customFormat="1">
      <c r="B123" s="20"/>
      <c r="D123" s="137" t="s">
        <v>146</v>
      </c>
      <c r="F123" s="138" t="s">
        <v>1409</v>
      </c>
      <c r="I123" s="139"/>
      <c r="L123" s="20"/>
      <c r="M123" s="140"/>
      <c r="T123" s="41"/>
      <c r="AT123" s="7" t="s">
        <v>146</v>
      </c>
      <c r="AU123" s="7" t="s">
        <v>81</v>
      </c>
    </row>
    <row r="124" spans="1:65" s="19" customFormat="1" ht="16.5" customHeight="1">
      <c r="B124" s="123"/>
      <c r="C124" s="124" t="s">
        <v>191</v>
      </c>
      <c r="D124" s="124" t="s">
        <v>140</v>
      </c>
      <c r="E124" s="125" t="s">
        <v>1410</v>
      </c>
      <c r="F124" s="126" t="s">
        <v>1411</v>
      </c>
      <c r="G124" s="127" t="s">
        <v>267</v>
      </c>
      <c r="H124" s="128">
        <v>60</v>
      </c>
      <c r="I124" s="129"/>
      <c r="J124" s="130">
        <f>ROUND(I124*H124,2)</f>
        <v>0</v>
      </c>
      <c r="K124" s="126"/>
      <c r="L124" s="20"/>
      <c r="M124" s="131"/>
      <c r="N124" s="132" t="s">
        <v>42</v>
      </c>
      <c r="P124" s="133">
        <f>O124*H124</f>
        <v>0</v>
      </c>
      <c r="Q124" s="133">
        <v>0</v>
      </c>
      <c r="R124" s="133">
        <f>Q124*H124</f>
        <v>0</v>
      </c>
      <c r="S124" s="133">
        <v>0</v>
      </c>
      <c r="T124" s="134">
        <f>S124*H124</f>
        <v>0</v>
      </c>
      <c r="AR124" s="135" t="s">
        <v>145</v>
      </c>
      <c r="AT124" s="135" t="s">
        <v>140</v>
      </c>
      <c r="AU124" s="135" t="s">
        <v>81</v>
      </c>
      <c r="AY124" s="7" t="s">
        <v>138</v>
      </c>
      <c r="BE124" s="136">
        <f>IF(N124="základní",J124,0)</f>
        <v>0</v>
      </c>
      <c r="BF124" s="136">
        <f>IF(N124="snížená",J124,0)</f>
        <v>0</v>
      </c>
      <c r="BG124" s="136">
        <f>IF(N124="zákl. přenesená",J124,0)</f>
        <v>0</v>
      </c>
      <c r="BH124" s="136">
        <f>IF(N124="sníž. přenesená",J124,0)</f>
        <v>0</v>
      </c>
      <c r="BI124" s="136">
        <f>IF(N124="nulová",J124,0)</f>
        <v>0</v>
      </c>
      <c r="BJ124" s="7" t="s">
        <v>79</v>
      </c>
      <c r="BK124" s="136">
        <f>ROUND(I124*H124,2)</f>
        <v>0</v>
      </c>
      <c r="BL124" s="7" t="s">
        <v>145</v>
      </c>
      <c r="BM124" s="135" t="s">
        <v>249</v>
      </c>
    </row>
    <row r="125" spans="1:65" s="19" customFormat="1">
      <c r="B125" s="20"/>
      <c r="D125" s="137" t="s">
        <v>146</v>
      </c>
      <c r="F125" s="138" t="s">
        <v>1411</v>
      </c>
      <c r="I125" s="139"/>
      <c r="L125" s="20"/>
      <c r="M125" s="140"/>
      <c r="T125" s="41"/>
      <c r="AT125" s="7" t="s">
        <v>146</v>
      </c>
      <c r="AU125" s="7" t="s">
        <v>81</v>
      </c>
    </row>
    <row r="126" spans="1:65" s="19" customFormat="1" ht="16.5" customHeight="1">
      <c r="B126" s="123"/>
      <c r="C126" s="124" t="s">
        <v>246</v>
      </c>
      <c r="D126" s="124" t="s">
        <v>140</v>
      </c>
      <c r="E126" s="125" t="s">
        <v>1412</v>
      </c>
      <c r="F126" s="126" t="s">
        <v>1413</v>
      </c>
      <c r="G126" s="127" t="s">
        <v>267</v>
      </c>
      <c r="H126" s="128">
        <v>30</v>
      </c>
      <c r="I126" s="129"/>
      <c r="J126" s="130">
        <f>ROUND(I126*H126,2)</f>
        <v>0</v>
      </c>
      <c r="K126" s="126"/>
      <c r="L126" s="20"/>
      <c r="M126" s="131"/>
      <c r="N126" s="132" t="s">
        <v>42</v>
      </c>
      <c r="P126" s="133">
        <f>O126*H126</f>
        <v>0</v>
      </c>
      <c r="Q126" s="133">
        <v>0</v>
      </c>
      <c r="R126" s="133">
        <f>Q126*H126</f>
        <v>0</v>
      </c>
      <c r="S126" s="133">
        <v>0</v>
      </c>
      <c r="T126" s="134">
        <f>S126*H126</f>
        <v>0</v>
      </c>
      <c r="AR126" s="135" t="s">
        <v>145</v>
      </c>
      <c r="AT126" s="135" t="s">
        <v>140</v>
      </c>
      <c r="AU126" s="135" t="s">
        <v>81</v>
      </c>
      <c r="AY126" s="7" t="s">
        <v>138</v>
      </c>
      <c r="BE126" s="136">
        <f>IF(N126="základní",J126,0)</f>
        <v>0</v>
      </c>
      <c r="BF126" s="136">
        <f>IF(N126="snížená",J126,0)</f>
        <v>0</v>
      </c>
      <c r="BG126" s="136">
        <f>IF(N126="zákl. přenesená",J126,0)</f>
        <v>0</v>
      </c>
      <c r="BH126" s="136">
        <f>IF(N126="sníž. přenesená",J126,0)</f>
        <v>0</v>
      </c>
      <c r="BI126" s="136">
        <f>IF(N126="nulová",J126,0)</f>
        <v>0</v>
      </c>
      <c r="BJ126" s="7" t="s">
        <v>79</v>
      </c>
      <c r="BK126" s="136">
        <f>ROUND(I126*H126,2)</f>
        <v>0</v>
      </c>
      <c r="BL126" s="7" t="s">
        <v>145</v>
      </c>
      <c r="BM126" s="135" t="s">
        <v>254</v>
      </c>
    </row>
    <row r="127" spans="1:65" s="19" customFormat="1">
      <c r="B127" s="20"/>
      <c r="D127" s="137" t="s">
        <v>146</v>
      </c>
      <c r="F127" s="138" t="s">
        <v>1413</v>
      </c>
      <c r="I127" s="139"/>
      <c r="L127" s="20"/>
      <c r="M127" s="140"/>
      <c r="T127" s="41"/>
      <c r="AT127" s="7" t="s">
        <v>146</v>
      </c>
      <c r="AU127" s="7" t="s">
        <v>81</v>
      </c>
    </row>
    <row r="128" spans="1:65" s="19" customFormat="1" ht="16.5" customHeight="1">
      <c r="B128" s="123"/>
      <c r="C128" s="124" t="s">
        <v>200</v>
      </c>
      <c r="D128" s="124" t="s">
        <v>140</v>
      </c>
      <c r="E128" s="125" t="s">
        <v>1414</v>
      </c>
      <c r="F128" s="126" t="s">
        <v>1415</v>
      </c>
      <c r="G128" s="127" t="s">
        <v>267</v>
      </c>
      <c r="H128" s="128">
        <v>15</v>
      </c>
      <c r="I128" s="129"/>
      <c r="J128" s="130">
        <f>ROUND(I128*H128,2)</f>
        <v>0</v>
      </c>
      <c r="K128" s="126"/>
      <c r="L128" s="20"/>
      <c r="M128" s="131"/>
      <c r="N128" s="132" t="s">
        <v>42</v>
      </c>
      <c r="P128" s="133">
        <f>O128*H128</f>
        <v>0</v>
      </c>
      <c r="Q128" s="133">
        <v>0</v>
      </c>
      <c r="R128" s="133">
        <f>Q128*H128</f>
        <v>0</v>
      </c>
      <c r="S128" s="133">
        <v>0</v>
      </c>
      <c r="T128" s="134">
        <f>S128*H128</f>
        <v>0</v>
      </c>
      <c r="AR128" s="135" t="s">
        <v>145</v>
      </c>
      <c r="AT128" s="135" t="s">
        <v>140</v>
      </c>
      <c r="AU128" s="135" t="s">
        <v>81</v>
      </c>
      <c r="AY128" s="7" t="s">
        <v>138</v>
      </c>
      <c r="BE128" s="136">
        <f>IF(N128="základní",J128,0)</f>
        <v>0</v>
      </c>
      <c r="BF128" s="136">
        <f>IF(N128="snížená",J128,0)</f>
        <v>0</v>
      </c>
      <c r="BG128" s="136">
        <f>IF(N128="zákl. přenesená",J128,0)</f>
        <v>0</v>
      </c>
      <c r="BH128" s="136">
        <f>IF(N128="sníž. přenesená",J128,0)</f>
        <v>0</v>
      </c>
      <c r="BI128" s="136">
        <f>IF(N128="nulová",J128,0)</f>
        <v>0</v>
      </c>
      <c r="BJ128" s="7" t="s">
        <v>79</v>
      </c>
      <c r="BK128" s="136">
        <f>ROUND(I128*H128,2)</f>
        <v>0</v>
      </c>
      <c r="BL128" s="7" t="s">
        <v>145</v>
      </c>
      <c r="BM128" s="135" t="s">
        <v>260</v>
      </c>
    </row>
    <row r="129" spans="1:65" s="110" customFormat="1">
      <c r="A129" s="19"/>
      <c r="B129" s="20"/>
      <c r="C129" s="19"/>
      <c r="D129" s="137" t="s">
        <v>146</v>
      </c>
      <c r="E129" s="19"/>
      <c r="F129" s="138" t="s">
        <v>1415</v>
      </c>
      <c r="G129" s="19"/>
      <c r="H129" s="19"/>
      <c r="I129" s="139"/>
      <c r="J129" s="19"/>
      <c r="K129" s="19"/>
      <c r="L129" s="20"/>
      <c r="M129" s="140"/>
      <c r="N129" s="19"/>
      <c r="O129" s="19"/>
      <c r="P129" s="19"/>
      <c r="Q129" s="19"/>
      <c r="R129" s="19"/>
      <c r="S129" s="19"/>
      <c r="T129" s="41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7" t="s">
        <v>146</v>
      </c>
      <c r="AU129" s="7" t="s">
        <v>81</v>
      </c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</row>
    <row r="130" spans="1:65" s="19" customFormat="1" ht="22.95" customHeight="1">
      <c r="A130" s="110"/>
      <c r="B130" s="111"/>
      <c r="C130" s="110"/>
      <c r="D130" s="112" t="s">
        <v>70</v>
      </c>
      <c r="E130" s="121" t="s">
        <v>1416</v>
      </c>
      <c r="F130" s="121" t="s">
        <v>1417</v>
      </c>
      <c r="G130" s="110"/>
      <c r="H130" s="110"/>
      <c r="I130" s="114"/>
      <c r="J130" s="122">
        <f>BK130</f>
        <v>0</v>
      </c>
      <c r="K130" s="110"/>
      <c r="L130" s="111"/>
      <c r="M130" s="116"/>
      <c r="N130" s="110"/>
      <c r="O130" s="110"/>
      <c r="P130" s="117">
        <f>SUM(P131:P142)</f>
        <v>0</v>
      </c>
      <c r="Q130" s="110"/>
      <c r="R130" s="117">
        <f>SUM(R131:R142)</f>
        <v>0</v>
      </c>
      <c r="S130" s="110"/>
      <c r="T130" s="118">
        <f>SUM(T131:T142)</f>
        <v>0</v>
      </c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2" t="s">
        <v>79</v>
      </c>
      <c r="AS130" s="110"/>
      <c r="AT130" s="119" t="s">
        <v>70</v>
      </c>
      <c r="AU130" s="119" t="s">
        <v>79</v>
      </c>
      <c r="AV130" s="110"/>
      <c r="AW130" s="110"/>
      <c r="AX130" s="110"/>
      <c r="AY130" s="112" t="s">
        <v>138</v>
      </c>
      <c r="AZ130" s="110"/>
      <c r="BA130" s="110"/>
      <c r="BB130" s="110"/>
      <c r="BC130" s="110"/>
      <c r="BD130" s="110"/>
      <c r="BE130" s="110"/>
      <c r="BF130" s="110"/>
      <c r="BG130" s="110"/>
      <c r="BH130" s="110"/>
      <c r="BI130" s="110"/>
      <c r="BJ130" s="110"/>
      <c r="BK130" s="120">
        <f>SUM(BK131:BK142)</f>
        <v>0</v>
      </c>
      <c r="BL130" s="110"/>
      <c r="BM130" s="110"/>
    </row>
    <row r="131" spans="1:65" s="19" customFormat="1" ht="16.5" customHeight="1">
      <c r="B131" s="123"/>
      <c r="C131" s="124" t="s">
        <v>257</v>
      </c>
      <c r="D131" s="124" t="s">
        <v>140</v>
      </c>
      <c r="E131" s="125" t="s">
        <v>1418</v>
      </c>
      <c r="F131" s="126" t="s">
        <v>1419</v>
      </c>
      <c r="G131" s="127" t="s">
        <v>533</v>
      </c>
      <c r="H131" s="128">
        <v>55</v>
      </c>
      <c r="I131" s="129"/>
      <c r="J131" s="130">
        <f>ROUND(I131*H131,2)</f>
        <v>0</v>
      </c>
      <c r="K131" s="126"/>
      <c r="L131" s="20"/>
      <c r="M131" s="131"/>
      <c r="N131" s="132" t="s">
        <v>42</v>
      </c>
      <c r="P131" s="133">
        <f>O131*H131</f>
        <v>0</v>
      </c>
      <c r="Q131" s="133">
        <v>0</v>
      </c>
      <c r="R131" s="133">
        <f>Q131*H131</f>
        <v>0</v>
      </c>
      <c r="S131" s="133">
        <v>0</v>
      </c>
      <c r="T131" s="134">
        <f>S131*H131</f>
        <v>0</v>
      </c>
      <c r="AR131" s="135" t="s">
        <v>145</v>
      </c>
      <c r="AT131" s="135" t="s">
        <v>140</v>
      </c>
      <c r="AU131" s="135" t="s">
        <v>81</v>
      </c>
      <c r="AY131" s="7" t="s">
        <v>138</v>
      </c>
      <c r="BE131" s="136">
        <f>IF(N131="základní",J131,0)</f>
        <v>0</v>
      </c>
      <c r="BF131" s="136">
        <f>IF(N131="snížená",J131,0)</f>
        <v>0</v>
      </c>
      <c r="BG131" s="136">
        <f>IF(N131="zákl. přenesená",J131,0)</f>
        <v>0</v>
      </c>
      <c r="BH131" s="136">
        <f>IF(N131="sníž. přenesená",J131,0)</f>
        <v>0</v>
      </c>
      <c r="BI131" s="136">
        <f>IF(N131="nulová",J131,0)</f>
        <v>0</v>
      </c>
      <c r="BJ131" s="7" t="s">
        <v>79</v>
      </c>
      <c r="BK131" s="136">
        <f>ROUND(I131*H131,2)</f>
        <v>0</v>
      </c>
      <c r="BL131" s="7" t="s">
        <v>145</v>
      </c>
      <c r="BM131" s="135" t="s">
        <v>268</v>
      </c>
    </row>
    <row r="132" spans="1:65" s="19" customFormat="1">
      <c r="B132" s="20"/>
      <c r="D132" s="137" t="s">
        <v>146</v>
      </c>
      <c r="F132" s="138" t="s">
        <v>1419</v>
      </c>
      <c r="I132" s="139"/>
      <c r="L132" s="20"/>
      <c r="M132" s="140"/>
      <c r="T132" s="41"/>
      <c r="AT132" s="7" t="s">
        <v>146</v>
      </c>
      <c r="AU132" s="7" t="s">
        <v>81</v>
      </c>
    </row>
    <row r="133" spans="1:65" s="19" customFormat="1" ht="16.5" customHeight="1">
      <c r="B133" s="123"/>
      <c r="C133" s="124" t="s">
        <v>208</v>
      </c>
      <c r="D133" s="124" t="s">
        <v>140</v>
      </c>
      <c r="E133" s="125" t="s">
        <v>1420</v>
      </c>
      <c r="F133" s="126" t="s">
        <v>1421</v>
      </c>
      <c r="G133" s="127" t="s">
        <v>533</v>
      </c>
      <c r="H133" s="128">
        <v>4</v>
      </c>
      <c r="I133" s="129"/>
      <c r="J133" s="130">
        <f>ROUND(I133*H133,2)</f>
        <v>0</v>
      </c>
      <c r="K133" s="126"/>
      <c r="L133" s="20"/>
      <c r="M133" s="131"/>
      <c r="N133" s="132" t="s">
        <v>42</v>
      </c>
      <c r="P133" s="133">
        <f>O133*H133</f>
        <v>0</v>
      </c>
      <c r="Q133" s="133">
        <v>0</v>
      </c>
      <c r="R133" s="133">
        <f>Q133*H133</f>
        <v>0</v>
      </c>
      <c r="S133" s="133">
        <v>0</v>
      </c>
      <c r="T133" s="134">
        <f>S133*H133</f>
        <v>0</v>
      </c>
      <c r="AR133" s="135" t="s">
        <v>145</v>
      </c>
      <c r="AT133" s="135" t="s">
        <v>140</v>
      </c>
      <c r="AU133" s="135" t="s">
        <v>81</v>
      </c>
      <c r="AY133" s="7" t="s">
        <v>138</v>
      </c>
      <c r="BE133" s="136">
        <f>IF(N133="základní",J133,0)</f>
        <v>0</v>
      </c>
      <c r="BF133" s="136">
        <f>IF(N133="snížená",J133,0)</f>
        <v>0</v>
      </c>
      <c r="BG133" s="136">
        <f>IF(N133="zákl. přenesená",J133,0)</f>
        <v>0</v>
      </c>
      <c r="BH133" s="136">
        <f>IF(N133="sníž. přenesená",J133,0)</f>
        <v>0</v>
      </c>
      <c r="BI133" s="136">
        <f>IF(N133="nulová",J133,0)</f>
        <v>0</v>
      </c>
      <c r="BJ133" s="7" t="s">
        <v>79</v>
      </c>
      <c r="BK133" s="136">
        <f>ROUND(I133*H133,2)</f>
        <v>0</v>
      </c>
      <c r="BL133" s="7" t="s">
        <v>145</v>
      </c>
      <c r="BM133" s="135" t="s">
        <v>273</v>
      </c>
    </row>
    <row r="134" spans="1:65" s="19" customFormat="1">
      <c r="B134" s="20"/>
      <c r="D134" s="137" t="s">
        <v>146</v>
      </c>
      <c r="F134" s="138" t="s">
        <v>1421</v>
      </c>
      <c r="I134" s="139"/>
      <c r="L134" s="20"/>
      <c r="M134" s="140"/>
      <c r="T134" s="41"/>
      <c r="AT134" s="7" t="s">
        <v>146</v>
      </c>
      <c r="AU134" s="7" t="s">
        <v>81</v>
      </c>
    </row>
    <row r="135" spans="1:65" s="19" customFormat="1" ht="16.5" customHeight="1">
      <c r="B135" s="123"/>
      <c r="C135" s="124" t="s">
        <v>270</v>
      </c>
      <c r="D135" s="124" t="s">
        <v>140</v>
      </c>
      <c r="E135" s="125" t="s">
        <v>1422</v>
      </c>
      <c r="F135" s="126" t="s">
        <v>1423</v>
      </c>
      <c r="G135" s="127" t="s">
        <v>533</v>
      </c>
      <c r="H135" s="128">
        <v>4</v>
      </c>
      <c r="I135" s="129"/>
      <c r="J135" s="130">
        <f>ROUND(I135*H135,2)</f>
        <v>0</v>
      </c>
      <c r="K135" s="126"/>
      <c r="L135" s="20"/>
      <c r="M135" s="131"/>
      <c r="N135" s="132" t="s">
        <v>42</v>
      </c>
      <c r="P135" s="133">
        <f>O135*H135</f>
        <v>0</v>
      </c>
      <c r="Q135" s="133">
        <v>0</v>
      </c>
      <c r="R135" s="133">
        <f>Q135*H135</f>
        <v>0</v>
      </c>
      <c r="S135" s="133">
        <v>0</v>
      </c>
      <c r="T135" s="134">
        <f>S135*H135</f>
        <v>0</v>
      </c>
      <c r="AR135" s="135" t="s">
        <v>145</v>
      </c>
      <c r="AT135" s="135" t="s">
        <v>140</v>
      </c>
      <c r="AU135" s="135" t="s">
        <v>81</v>
      </c>
      <c r="AY135" s="7" t="s">
        <v>138</v>
      </c>
      <c r="BE135" s="136">
        <f>IF(N135="základní",J135,0)</f>
        <v>0</v>
      </c>
      <c r="BF135" s="136">
        <f>IF(N135="snížená",J135,0)</f>
        <v>0</v>
      </c>
      <c r="BG135" s="136">
        <f>IF(N135="zákl. přenesená",J135,0)</f>
        <v>0</v>
      </c>
      <c r="BH135" s="136">
        <f>IF(N135="sníž. přenesená",J135,0)</f>
        <v>0</v>
      </c>
      <c r="BI135" s="136">
        <f>IF(N135="nulová",J135,0)</f>
        <v>0</v>
      </c>
      <c r="BJ135" s="7" t="s">
        <v>79</v>
      </c>
      <c r="BK135" s="136">
        <f>ROUND(I135*H135,2)</f>
        <v>0</v>
      </c>
      <c r="BL135" s="7" t="s">
        <v>145</v>
      </c>
      <c r="BM135" s="135" t="s">
        <v>276</v>
      </c>
    </row>
    <row r="136" spans="1:65" s="19" customFormat="1">
      <c r="B136" s="20"/>
      <c r="D136" s="137" t="s">
        <v>146</v>
      </c>
      <c r="F136" s="138" t="s">
        <v>1423</v>
      </c>
      <c r="I136" s="139"/>
      <c r="L136" s="20"/>
      <c r="M136" s="140"/>
      <c r="T136" s="41"/>
      <c r="AT136" s="7" t="s">
        <v>146</v>
      </c>
      <c r="AU136" s="7" t="s">
        <v>81</v>
      </c>
    </row>
    <row r="137" spans="1:65" s="19" customFormat="1" ht="16.5" customHeight="1">
      <c r="B137" s="123"/>
      <c r="C137" s="124" t="s">
        <v>216</v>
      </c>
      <c r="D137" s="124" t="s">
        <v>140</v>
      </c>
      <c r="E137" s="125" t="s">
        <v>1424</v>
      </c>
      <c r="F137" s="126" t="s">
        <v>1425</v>
      </c>
      <c r="G137" s="127" t="s">
        <v>533</v>
      </c>
      <c r="H137" s="128">
        <v>6</v>
      </c>
      <c r="I137" s="129"/>
      <c r="J137" s="130">
        <f>ROUND(I137*H137,2)</f>
        <v>0</v>
      </c>
      <c r="K137" s="126"/>
      <c r="L137" s="20"/>
      <c r="M137" s="131"/>
      <c r="N137" s="132" t="s">
        <v>42</v>
      </c>
      <c r="P137" s="133">
        <f>O137*H137</f>
        <v>0</v>
      </c>
      <c r="Q137" s="133">
        <v>0</v>
      </c>
      <c r="R137" s="133">
        <f>Q137*H137</f>
        <v>0</v>
      </c>
      <c r="S137" s="133">
        <v>0</v>
      </c>
      <c r="T137" s="134">
        <f>S137*H137</f>
        <v>0</v>
      </c>
      <c r="AR137" s="135" t="s">
        <v>145</v>
      </c>
      <c r="AT137" s="135" t="s">
        <v>140</v>
      </c>
      <c r="AU137" s="135" t="s">
        <v>81</v>
      </c>
      <c r="AY137" s="7" t="s">
        <v>138</v>
      </c>
      <c r="BE137" s="136">
        <f>IF(N137="základní",J137,0)</f>
        <v>0</v>
      </c>
      <c r="BF137" s="136">
        <f>IF(N137="snížená",J137,0)</f>
        <v>0</v>
      </c>
      <c r="BG137" s="136">
        <f>IF(N137="zákl. přenesená",J137,0)</f>
        <v>0</v>
      </c>
      <c r="BH137" s="136">
        <f>IF(N137="sníž. přenesená",J137,0)</f>
        <v>0</v>
      </c>
      <c r="BI137" s="136">
        <f>IF(N137="nulová",J137,0)</f>
        <v>0</v>
      </c>
      <c r="BJ137" s="7" t="s">
        <v>79</v>
      </c>
      <c r="BK137" s="136">
        <f>ROUND(I137*H137,2)</f>
        <v>0</v>
      </c>
      <c r="BL137" s="7" t="s">
        <v>145</v>
      </c>
      <c r="BM137" s="135" t="s">
        <v>281</v>
      </c>
    </row>
    <row r="138" spans="1:65" s="19" customFormat="1">
      <c r="B138" s="20"/>
      <c r="D138" s="137" t="s">
        <v>146</v>
      </c>
      <c r="F138" s="138" t="s">
        <v>1425</v>
      </c>
      <c r="I138" s="139"/>
      <c r="L138" s="20"/>
      <c r="M138" s="140"/>
      <c r="T138" s="41"/>
      <c r="AT138" s="7" t="s">
        <v>146</v>
      </c>
      <c r="AU138" s="7" t="s">
        <v>81</v>
      </c>
    </row>
    <row r="139" spans="1:65" s="19" customFormat="1" ht="16.5" customHeight="1">
      <c r="B139" s="123"/>
      <c r="C139" s="124" t="s">
        <v>7</v>
      </c>
      <c r="D139" s="124" t="s">
        <v>140</v>
      </c>
      <c r="E139" s="125" t="s">
        <v>1426</v>
      </c>
      <c r="F139" s="126" t="s">
        <v>1427</v>
      </c>
      <c r="G139" s="127" t="s">
        <v>533</v>
      </c>
      <c r="H139" s="128">
        <v>12</v>
      </c>
      <c r="I139" s="129"/>
      <c r="J139" s="130">
        <f>ROUND(I139*H139,2)</f>
        <v>0</v>
      </c>
      <c r="K139" s="126"/>
      <c r="L139" s="20"/>
      <c r="M139" s="131"/>
      <c r="N139" s="132" t="s">
        <v>42</v>
      </c>
      <c r="P139" s="133">
        <f>O139*H139</f>
        <v>0</v>
      </c>
      <c r="Q139" s="133">
        <v>0</v>
      </c>
      <c r="R139" s="133">
        <f>Q139*H139</f>
        <v>0</v>
      </c>
      <c r="S139" s="133">
        <v>0</v>
      </c>
      <c r="T139" s="134">
        <f>S139*H139</f>
        <v>0</v>
      </c>
      <c r="AR139" s="135" t="s">
        <v>145</v>
      </c>
      <c r="AT139" s="135" t="s">
        <v>140</v>
      </c>
      <c r="AU139" s="135" t="s">
        <v>81</v>
      </c>
      <c r="AY139" s="7" t="s">
        <v>138</v>
      </c>
      <c r="BE139" s="136">
        <f>IF(N139="základní",J139,0)</f>
        <v>0</v>
      </c>
      <c r="BF139" s="136">
        <f>IF(N139="snížená",J139,0)</f>
        <v>0</v>
      </c>
      <c r="BG139" s="136">
        <f>IF(N139="zákl. přenesená",J139,0)</f>
        <v>0</v>
      </c>
      <c r="BH139" s="136">
        <f>IF(N139="sníž. přenesená",J139,0)</f>
        <v>0</v>
      </c>
      <c r="BI139" s="136">
        <f>IF(N139="nulová",J139,0)</f>
        <v>0</v>
      </c>
      <c r="BJ139" s="7" t="s">
        <v>79</v>
      </c>
      <c r="BK139" s="136">
        <f>ROUND(I139*H139,2)</f>
        <v>0</v>
      </c>
      <c r="BL139" s="7" t="s">
        <v>145</v>
      </c>
      <c r="BM139" s="135" t="s">
        <v>284</v>
      </c>
    </row>
    <row r="140" spans="1:65" s="19" customFormat="1">
      <c r="B140" s="20"/>
      <c r="D140" s="137" t="s">
        <v>146</v>
      </c>
      <c r="F140" s="138" t="s">
        <v>1427</v>
      </c>
      <c r="I140" s="139"/>
      <c r="L140" s="20"/>
      <c r="M140" s="140"/>
      <c r="T140" s="41"/>
      <c r="AT140" s="7" t="s">
        <v>146</v>
      </c>
      <c r="AU140" s="7" t="s">
        <v>81</v>
      </c>
    </row>
    <row r="141" spans="1:65" s="19" customFormat="1" ht="16.5" customHeight="1">
      <c r="B141" s="123"/>
      <c r="C141" s="124" t="s">
        <v>226</v>
      </c>
      <c r="D141" s="124" t="s">
        <v>140</v>
      </c>
      <c r="E141" s="125" t="s">
        <v>1428</v>
      </c>
      <c r="F141" s="126" t="s">
        <v>1429</v>
      </c>
      <c r="G141" s="127" t="s">
        <v>533</v>
      </c>
      <c r="H141" s="128">
        <v>10</v>
      </c>
      <c r="I141" s="129"/>
      <c r="J141" s="130">
        <f>ROUND(I141*H141,2)</f>
        <v>0</v>
      </c>
      <c r="K141" s="126"/>
      <c r="L141" s="20"/>
      <c r="M141" s="131"/>
      <c r="N141" s="132" t="s">
        <v>42</v>
      </c>
      <c r="P141" s="133">
        <f>O141*H141</f>
        <v>0</v>
      </c>
      <c r="Q141" s="133">
        <v>0</v>
      </c>
      <c r="R141" s="133">
        <f>Q141*H141</f>
        <v>0</v>
      </c>
      <c r="S141" s="133">
        <v>0</v>
      </c>
      <c r="T141" s="134">
        <f>S141*H141</f>
        <v>0</v>
      </c>
      <c r="AR141" s="135" t="s">
        <v>145</v>
      </c>
      <c r="AT141" s="135" t="s">
        <v>140</v>
      </c>
      <c r="AU141" s="135" t="s">
        <v>81</v>
      </c>
      <c r="AY141" s="7" t="s">
        <v>138</v>
      </c>
      <c r="BE141" s="136">
        <f>IF(N141="základní",J141,0)</f>
        <v>0</v>
      </c>
      <c r="BF141" s="136">
        <f>IF(N141="snížená",J141,0)</f>
        <v>0</v>
      </c>
      <c r="BG141" s="136">
        <f>IF(N141="zákl. přenesená",J141,0)</f>
        <v>0</v>
      </c>
      <c r="BH141" s="136">
        <f>IF(N141="sníž. přenesená",J141,0)</f>
        <v>0</v>
      </c>
      <c r="BI141" s="136">
        <f>IF(N141="nulová",J141,0)</f>
        <v>0</v>
      </c>
      <c r="BJ141" s="7" t="s">
        <v>79</v>
      </c>
      <c r="BK141" s="136">
        <f>ROUND(I141*H141,2)</f>
        <v>0</v>
      </c>
      <c r="BL141" s="7" t="s">
        <v>145</v>
      </c>
      <c r="BM141" s="135" t="s">
        <v>292</v>
      </c>
    </row>
    <row r="142" spans="1:65" s="110" customFormat="1">
      <c r="A142" s="19"/>
      <c r="B142" s="20"/>
      <c r="C142" s="19"/>
      <c r="D142" s="137" t="s">
        <v>146</v>
      </c>
      <c r="E142" s="19"/>
      <c r="F142" s="138" t="s">
        <v>1429</v>
      </c>
      <c r="G142" s="19"/>
      <c r="H142" s="19"/>
      <c r="I142" s="139"/>
      <c r="J142" s="19"/>
      <c r="K142" s="19"/>
      <c r="L142" s="20"/>
      <c r="M142" s="140"/>
      <c r="N142" s="19"/>
      <c r="O142" s="19"/>
      <c r="P142" s="19"/>
      <c r="Q142" s="19"/>
      <c r="R142" s="19"/>
      <c r="S142" s="19"/>
      <c r="T142" s="41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7" t="s">
        <v>146</v>
      </c>
      <c r="AU142" s="7" t="s">
        <v>81</v>
      </c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</row>
    <row r="143" spans="1:65" s="19" customFormat="1" ht="22.95" customHeight="1">
      <c r="A143" s="110"/>
      <c r="B143" s="111"/>
      <c r="C143" s="110"/>
      <c r="D143" s="112" t="s">
        <v>70</v>
      </c>
      <c r="E143" s="121" t="s">
        <v>1430</v>
      </c>
      <c r="F143" s="121" t="s">
        <v>1431</v>
      </c>
      <c r="G143" s="110"/>
      <c r="H143" s="110"/>
      <c r="I143" s="114"/>
      <c r="J143" s="122">
        <f>BK143</f>
        <v>0</v>
      </c>
      <c r="K143" s="110"/>
      <c r="L143" s="111"/>
      <c r="M143" s="116"/>
      <c r="N143" s="110"/>
      <c r="O143" s="110"/>
      <c r="P143" s="117">
        <f>SUM(P144:P151)</f>
        <v>0</v>
      </c>
      <c r="Q143" s="110"/>
      <c r="R143" s="117">
        <f>SUM(R144:R151)</f>
        <v>0</v>
      </c>
      <c r="S143" s="110"/>
      <c r="T143" s="118">
        <f>SUM(T144:T151)</f>
        <v>0</v>
      </c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  <c r="AR143" s="112" t="s">
        <v>79</v>
      </c>
      <c r="AS143" s="110"/>
      <c r="AT143" s="119" t="s">
        <v>70</v>
      </c>
      <c r="AU143" s="119" t="s">
        <v>79</v>
      </c>
      <c r="AV143" s="110"/>
      <c r="AW143" s="110"/>
      <c r="AX143" s="110"/>
      <c r="AY143" s="112" t="s">
        <v>138</v>
      </c>
      <c r="AZ143" s="110"/>
      <c r="BA143" s="110"/>
      <c r="BB143" s="110"/>
      <c r="BC143" s="110"/>
      <c r="BD143" s="110"/>
      <c r="BE143" s="110"/>
      <c r="BF143" s="110"/>
      <c r="BG143" s="110"/>
      <c r="BH143" s="110"/>
      <c r="BI143" s="110"/>
      <c r="BJ143" s="110"/>
      <c r="BK143" s="120">
        <f>SUM(BK144:BK151)</f>
        <v>0</v>
      </c>
      <c r="BL143" s="110"/>
      <c r="BM143" s="110"/>
    </row>
    <row r="144" spans="1:65" s="19" customFormat="1" ht="16.5" customHeight="1">
      <c r="B144" s="123"/>
      <c r="C144" s="124" t="s">
        <v>289</v>
      </c>
      <c r="D144" s="124" t="s">
        <v>140</v>
      </c>
      <c r="E144" s="125" t="s">
        <v>1432</v>
      </c>
      <c r="F144" s="126" t="s">
        <v>1433</v>
      </c>
      <c r="G144" s="127" t="s">
        <v>533</v>
      </c>
      <c r="H144" s="128">
        <v>3</v>
      </c>
      <c r="I144" s="129"/>
      <c r="J144" s="130">
        <f>ROUND(I144*H144,2)</f>
        <v>0</v>
      </c>
      <c r="K144" s="126"/>
      <c r="L144" s="20"/>
      <c r="M144" s="131"/>
      <c r="N144" s="132" t="s">
        <v>42</v>
      </c>
      <c r="P144" s="133">
        <f>O144*H144</f>
        <v>0</v>
      </c>
      <c r="Q144" s="133">
        <v>0</v>
      </c>
      <c r="R144" s="133">
        <f>Q144*H144</f>
        <v>0</v>
      </c>
      <c r="S144" s="133">
        <v>0</v>
      </c>
      <c r="T144" s="134">
        <f>S144*H144</f>
        <v>0</v>
      </c>
      <c r="AR144" s="135" t="s">
        <v>145</v>
      </c>
      <c r="AT144" s="135" t="s">
        <v>140</v>
      </c>
      <c r="AU144" s="135" t="s">
        <v>81</v>
      </c>
      <c r="AY144" s="7" t="s">
        <v>138</v>
      </c>
      <c r="BE144" s="136">
        <f>IF(N144="základní",J144,0)</f>
        <v>0</v>
      </c>
      <c r="BF144" s="136">
        <f>IF(N144="snížená",J144,0)</f>
        <v>0</v>
      </c>
      <c r="BG144" s="136">
        <f>IF(N144="zákl. přenesená",J144,0)</f>
        <v>0</v>
      </c>
      <c r="BH144" s="136">
        <f>IF(N144="sníž. přenesená",J144,0)</f>
        <v>0</v>
      </c>
      <c r="BI144" s="136">
        <f>IF(N144="nulová",J144,0)</f>
        <v>0</v>
      </c>
      <c r="BJ144" s="7" t="s">
        <v>79</v>
      </c>
      <c r="BK144" s="136">
        <f>ROUND(I144*H144,2)</f>
        <v>0</v>
      </c>
      <c r="BL144" s="7" t="s">
        <v>145</v>
      </c>
      <c r="BM144" s="135" t="s">
        <v>384</v>
      </c>
    </row>
    <row r="145" spans="1:65" s="19" customFormat="1">
      <c r="B145" s="20"/>
      <c r="D145" s="137" t="s">
        <v>146</v>
      </c>
      <c r="F145" s="138" t="s">
        <v>1433</v>
      </c>
      <c r="I145" s="139"/>
      <c r="L145" s="20"/>
      <c r="M145" s="140"/>
      <c r="T145" s="41"/>
      <c r="AT145" s="7" t="s">
        <v>146</v>
      </c>
      <c r="AU145" s="7" t="s">
        <v>81</v>
      </c>
    </row>
    <row r="146" spans="1:65" s="19" customFormat="1" ht="16.5" customHeight="1">
      <c r="B146" s="123"/>
      <c r="C146" s="124" t="s">
        <v>235</v>
      </c>
      <c r="D146" s="124" t="s">
        <v>140</v>
      </c>
      <c r="E146" s="125" t="s">
        <v>1434</v>
      </c>
      <c r="F146" s="126" t="s">
        <v>1435</v>
      </c>
      <c r="G146" s="127" t="s">
        <v>533</v>
      </c>
      <c r="H146" s="128">
        <v>17</v>
      </c>
      <c r="I146" s="129"/>
      <c r="J146" s="130">
        <f>ROUND(I146*H146,2)</f>
        <v>0</v>
      </c>
      <c r="K146" s="126"/>
      <c r="L146" s="20"/>
      <c r="M146" s="131"/>
      <c r="N146" s="132" t="s">
        <v>42</v>
      </c>
      <c r="P146" s="133">
        <f>O146*H146</f>
        <v>0</v>
      </c>
      <c r="Q146" s="133">
        <v>0</v>
      </c>
      <c r="R146" s="133">
        <f>Q146*H146</f>
        <v>0</v>
      </c>
      <c r="S146" s="133">
        <v>0</v>
      </c>
      <c r="T146" s="134">
        <f>S146*H146</f>
        <v>0</v>
      </c>
      <c r="AR146" s="135" t="s">
        <v>145</v>
      </c>
      <c r="AT146" s="135" t="s">
        <v>140</v>
      </c>
      <c r="AU146" s="135" t="s">
        <v>81</v>
      </c>
      <c r="AY146" s="7" t="s">
        <v>138</v>
      </c>
      <c r="BE146" s="136">
        <f>IF(N146="základní",J146,0)</f>
        <v>0</v>
      </c>
      <c r="BF146" s="136">
        <f>IF(N146="snížená",J146,0)</f>
        <v>0</v>
      </c>
      <c r="BG146" s="136">
        <f>IF(N146="zákl. přenesená",J146,0)</f>
        <v>0</v>
      </c>
      <c r="BH146" s="136">
        <f>IF(N146="sníž. přenesená",J146,0)</f>
        <v>0</v>
      </c>
      <c r="BI146" s="136">
        <f>IF(N146="nulová",J146,0)</f>
        <v>0</v>
      </c>
      <c r="BJ146" s="7" t="s">
        <v>79</v>
      </c>
      <c r="BK146" s="136">
        <f>ROUND(I146*H146,2)</f>
        <v>0</v>
      </c>
      <c r="BL146" s="7" t="s">
        <v>145</v>
      </c>
      <c r="BM146" s="135" t="s">
        <v>519</v>
      </c>
    </row>
    <row r="147" spans="1:65" s="19" customFormat="1">
      <c r="B147" s="20"/>
      <c r="D147" s="137" t="s">
        <v>146</v>
      </c>
      <c r="F147" s="138" t="s">
        <v>1435</v>
      </c>
      <c r="I147" s="139"/>
      <c r="L147" s="20"/>
      <c r="M147" s="140"/>
      <c r="T147" s="41"/>
      <c r="AT147" s="7" t="s">
        <v>146</v>
      </c>
      <c r="AU147" s="7" t="s">
        <v>81</v>
      </c>
    </row>
    <row r="148" spans="1:65" s="19" customFormat="1" ht="16.5" customHeight="1">
      <c r="B148" s="123"/>
      <c r="C148" s="124" t="s">
        <v>520</v>
      </c>
      <c r="D148" s="124" t="s">
        <v>140</v>
      </c>
      <c r="E148" s="125" t="s">
        <v>1436</v>
      </c>
      <c r="F148" s="126" t="s">
        <v>1437</v>
      </c>
      <c r="G148" s="127" t="s">
        <v>533</v>
      </c>
      <c r="H148" s="128">
        <v>2</v>
      </c>
      <c r="I148" s="129"/>
      <c r="J148" s="130">
        <f>ROUND(I148*H148,2)</f>
        <v>0</v>
      </c>
      <c r="K148" s="126"/>
      <c r="L148" s="20"/>
      <c r="M148" s="131"/>
      <c r="N148" s="132" t="s">
        <v>42</v>
      </c>
      <c r="P148" s="133">
        <f>O148*H148</f>
        <v>0</v>
      </c>
      <c r="Q148" s="133">
        <v>0</v>
      </c>
      <c r="R148" s="133">
        <f>Q148*H148</f>
        <v>0</v>
      </c>
      <c r="S148" s="133">
        <v>0</v>
      </c>
      <c r="T148" s="134">
        <f>S148*H148</f>
        <v>0</v>
      </c>
      <c r="AR148" s="135" t="s">
        <v>145</v>
      </c>
      <c r="AT148" s="135" t="s">
        <v>140</v>
      </c>
      <c r="AU148" s="135" t="s">
        <v>81</v>
      </c>
      <c r="AY148" s="7" t="s">
        <v>138</v>
      </c>
      <c r="BE148" s="136">
        <f>IF(N148="základní",J148,0)</f>
        <v>0</v>
      </c>
      <c r="BF148" s="136">
        <f>IF(N148="snížená",J148,0)</f>
        <v>0</v>
      </c>
      <c r="BG148" s="136">
        <f>IF(N148="zákl. přenesená",J148,0)</f>
        <v>0</v>
      </c>
      <c r="BH148" s="136">
        <f>IF(N148="sníž. přenesená",J148,0)</f>
        <v>0</v>
      </c>
      <c r="BI148" s="136">
        <f>IF(N148="nulová",J148,0)</f>
        <v>0</v>
      </c>
      <c r="BJ148" s="7" t="s">
        <v>79</v>
      </c>
      <c r="BK148" s="136">
        <f>ROUND(I148*H148,2)</f>
        <v>0</v>
      </c>
      <c r="BL148" s="7" t="s">
        <v>145</v>
      </c>
      <c r="BM148" s="135" t="s">
        <v>523</v>
      </c>
    </row>
    <row r="149" spans="1:65" s="19" customFormat="1">
      <c r="B149" s="20"/>
      <c r="D149" s="137" t="s">
        <v>146</v>
      </c>
      <c r="F149" s="138" t="s">
        <v>1437</v>
      </c>
      <c r="I149" s="139"/>
      <c r="L149" s="20"/>
      <c r="M149" s="140"/>
      <c r="T149" s="41"/>
      <c r="AT149" s="7" t="s">
        <v>146</v>
      </c>
      <c r="AU149" s="7" t="s">
        <v>81</v>
      </c>
    </row>
    <row r="150" spans="1:65" s="19" customFormat="1" ht="16.5" customHeight="1">
      <c r="B150" s="123"/>
      <c r="C150" s="124" t="s">
        <v>241</v>
      </c>
      <c r="D150" s="124" t="s">
        <v>140</v>
      </c>
      <c r="E150" s="125" t="s">
        <v>1438</v>
      </c>
      <c r="F150" s="126" t="s">
        <v>1439</v>
      </c>
      <c r="G150" s="127" t="s">
        <v>533</v>
      </c>
      <c r="H150" s="128">
        <v>4</v>
      </c>
      <c r="I150" s="129"/>
      <c r="J150" s="130">
        <f>ROUND(I150*H150,2)</f>
        <v>0</v>
      </c>
      <c r="K150" s="126"/>
      <c r="L150" s="20"/>
      <c r="M150" s="131"/>
      <c r="N150" s="132" t="s">
        <v>42</v>
      </c>
      <c r="P150" s="133">
        <f>O150*H150</f>
        <v>0</v>
      </c>
      <c r="Q150" s="133">
        <v>0</v>
      </c>
      <c r="R150" s="133">
        <f>Q150*H150</f>
        <v>0</v>
      </c>
      <c r="S150" s="133">
        <v>0</v>
      </c>
      <c r="T150" s="134">
        <f>S150*H150</f>
        <v>0</v>
      </c>
      <c r="AR150" s="135" t="s">
        <v>145</v>
      </c>
      <c r="AT150" s="135" t="s">
        <v>140</v>
      </c>
      <c r="AU150" s="135" t="s">
        <v>81</v>
      </c>
      <c r="AY150" s="7" t="s">
        <v>138</v>
      </c>
      <c r="BE150" s="136">
        <f>IF(N150="základní",J150,0)</f>
        <v>0</v>
      </c>
      <c r="BF150" s="136">
        <f>IF(N150="snížená",J150,0)</f>
        <v>0</v>
      </c>
      <c r="BG150" s="136">
        <f>IF(N150="zákl. přenesená",J150,0)</f>
        <v>0</v>
      </c>
      <c r="BH150" s="136">
        <f>IF(N150="sníž. přenesená",J150,0)</f>
        <v>0</v>
      </c>
      <c r="BI150" s="136">
        <f>IF(N150="nulová",J150,0)</f>
        <v>0</v>
      </c>
      <c r="BJ150" s="7" t="s">
        <v>79</v>
      </c>
      <c r="BK150" s="136">
        <f>ROUND(I150*H150,2)</f>
        <v>0</v>
      </c>
      <c r="BL150" s="7" t="s">
        <v>145</v>
      </c>
      <c r="BM150" s="135" t="s">
        <v>526</v>
      </c>
    </row>
    <row r="151" spans="1:65" s="110" customFormat="1">
      <c r="A151" s="19"/>
      <c r="B151" s="20"/>
      <c r="C151" s="19"/>
      <c r="D151" s="137" t="s">
        <v>146</v>
      </c>
      <c r="E151" s="19"/>
      <c r="F151" s="138" t="s">
        <v>1439</v>
      </c>
      <c r="G151" s="19"/>
      <c r="H151" s="19"/>
      <c r="I151" s="139"/>
      <c r="J151" s="19"/>
      <c r="K151" s="19"/>
      <c r="L151" s="20"/>
      <c r="M151" s="140"/>
      <c r="N151" s="19"/>
      <c r="O151" s="19"/>
      <c r="P151" s="19"/>
      <c r="Q151" s="19"/>
      <c r="R151" s="19"/>
      <c r="S151" s="19"/>
      <c r="T151" s="41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7" t="s">
        <v>146</v>
      </c>
      <c r="AU151" s="7" t="s">
        <v>81</v>
      </c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</row>
    <row r="152" spans="1:65" s="19" customFormat="1" ht="22.95" customHeight="1">
      <c r="A152" s="110"/>
      <c r="B152" s="111"/>
      <c r="C152" s="110"/>
      <c r="D152" s="112" t="s">
        <v>70</v>
      </c>
      <c r="E152" s="121" t="s">
        <v>1440</v>
      </c>
      <c r="F152" s="121" t="s">
        <v>1441</v>
      </c>
      <c r="G152" s="110"/>
      <c r="H152" s="110"/>
      <c r="I152" s="114"/>
      <c r="J152" s="122">
        <f>BK152</f>
        <v>0</v>
      </c>
      <c r="K152" s="110"/>
      <c r="L152" s="111"/>
      <c r="M152" s="116"/>
      <c r="N152" s="110"/>
      <c r="O152" s="110"/>
      <c r="P152" s="117">
        <f>SUM(P153:P178)</f>
        <v>0</v>
      </c>
      <c r="Q152" s="110"/>
      <c r="R152" s="117">
        <f>SUM(R153:R178)</f>
        <v>0</v>
      </c>
      <c r="S152" s="110"/>
      <c r="T152" s="118">
        <f>SUM(T153:T178)</f>
        <v>0</v>
      </c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2" t="s">
        <v>79</v>
      </c>
      <c r="AS152" s="110"/>
      <c r="AT152" s="119" t="s">
        <v>70</v>
      </c>
      <c r="AU152" s="119" t="s">
        <v>79</v>
      </c>
      <c r="AV152" s="110"/>
      <c r="AW152" s="110"/>
      <c r="AX152" s="110"/>
      <c r="AY152" s="112" t="s">
        <v>138</v>
      </c>
      <c r="AZ152" s="110"/>
      <c r="BA152" s="110"/>
      <c r="BB152" s="110"/>
      <c r="BC152" s="110"/>
      <c r="BD152" s="110"/>
      <c r="BE152" s="110"/>
      <c r="BF152" s="110"/>
      <c r="BG152" s="110"/>
      <c r="BH152" s="110"/>
      <c r="BI152" s="110"/>
      <c r="BJ152" s="110"/>
      <c r="BK152" s="120">
        <f>SUM(BK153:BK178)</f>
        <v>0</v>
      </c>
      <c r="BL152" s="110"/>
      <c r="BM152" s="110"/>
    </row>
    <row r="153" spans="1:65" s="19" customFormat="1" ht="16.5" customHeight="1">
      <c r="B153" s="123"/>
      <c r="C153" s="124" t="s">
        <v>527</v>
      </c>
      <c r="D153" s="124" t="s">
        <v>140</v>
      </c>
      <c r="E153" s="125" t="s">
        <v>1442</v>
      </c>
      <c r="F153" s="126" t="s">
        <v>1443</v>
      </c>
      <c r="G153" s="127" t="s">
        <v>533</v>
      </c>
      <c r="H153" s="128">
        <v>1</v>
      </c>
      <c r="I153" s="129"/>
      <c r="J153" s="130">
        <f>ROUND(I153*H153,2)</f>
        <v>0</v>
      </c>
      <c r="K153" s="126"/>
      <c r="L153" s="20"/>
      <c r="M153" s="131"/>
      <c r="N153" s="132" t="s">
        <v>42</v>
      </c>
      <c r="P153" s="133">
        <f>O153*H153</f>
        <v>0</v>
      </c>
      <c r="Q153" s="133">
        <v>0</v>
      </c>
      <c r="R153" s="133">
        <f>Q153*H153</f>
        <v>0</v>
      </c>
      <c r="S153" s="133">
        <v>0</v>
      </c>
      <c r="T153" s="134">
        <f>S153*H153</f>
        <v>0</v>
      </c>
      <c r="AR153" s="135" t="s">
        <v>145</v>
      </c>
      <c r="AT153" s="135" t="s">
        <v>140</v>
      </c>
      <c r="AU153" s="135" t="s">
        <v>81</v>
      </c>
      <c r="AY153" s="7" t="s">
        <v>138</v>
      </c>
      <c r="BE153" s="136">
        <f>IF(N153="základní",J153,0)</f>
        <v>0</v>
      </c>
      <c r="BF153" s="136">
        <f>IF(N153="snížená",J153,0)</f>
        <v>0</v>
      </c>
      <c r="BG153" s="136">
        <f>IF(N153="zákl. přenesená",J153,0)</f>
        <v>0</v>
      </c>
      <c r="BH153" s="136">
        <f>IF(N153="sníž. přenesená",J153,0)</f>
        <v>0</v>
      </c>
      <c r="BI153" s="136">
        <f>IF(N153="nulová",J153,0)</f>
        <v>0</v>
      </c>
      <c r="BJ153" s="7" t="s">
        <v>79</v>
      </c>
      <c r="BK153" s="136">
        <f>ROUND(I153*H153,2)</f>
        <v>0</v>
      </c>
      <c r="BL153" s="7" t="s">
        <v>145</v>
      </c>
      <c r="BM153" s="135" t="s">
        <v>530</v>
      </c>
    </row>
    <row r="154" spans="1:65" s="19" customFormat="1">
      <c r="B154" s="20"/>
      <c r="D154" s="137" t="s">
        <v>146</v>
      </c>
      <c r="F154" s="138" t="s">
        <v>1443</v>
      </c>
      <c r="I154" s="139"/>
      <c r="L154" s="20"/>
      <c r="M154" s="140"/>
      <c r="T154" s="41"/>
      <c r="AT154" s="7" t="s">
        <v>146</v>
      </c>
      <c r="AU154" s="7" t="s">
        <v>81</v>
      </c>
    </row>
    <row r="155" spans="1:65" s="19" customFormat="1" ht="16.5" customHeight="1">
      <c r="B155" s="123"/>
      <c r="C155" s="124" t="s">
        <v>249</v>
      </c>
      <c r="D155" s="124" t="s">
        <v>140</v>
      </c>
      <c r="E155" s="125" t="s">
        <v>1444</v>
      </c>
      <c r="F155" s="126" t="s">
        <v>1445</v>
      </c>
      <c r="G155" s="127" t="s">
        <v>533</v>
      </c>
      <c r="H155" s="128">
        <v>1</v>
      </c>
      <c r="I155" s="129"/>
      <c r="J155" s="130">
        <f>ROUND(I155*H155,2)</f>
        <v>0</v>
      </c>
      <c r="K155" s="126"/>
      <c r="L155" s="20"/>
      <c r="M155" s="131"/>
      <c r="N155" s="132" t="s">
        <v>42</v>
      </c>
      <c r="P155" s="133">
        <f>O155*H155</f>
        <v>0</v>
      </c>
      <c r="Q155" s="133">
        <v>0</v>
      </c>
      <c r="R155" s="133">
        <f>Q155*H155</f>
        <v>0</v>
      </c>
      <c r="S155" s="133">
        <v>0</v>
      </c>
      <c r="T155" s="134">
        <f>S155*H155</f>
        <v>0</v>
      </c>
      <c r="AR155" s="135" t="s">
        <v>145</v>
      </c>
      <c r="AT155" s="135" t="s">
        <v>140</v>
      </c>
      <c r="AU155" s="135" t="s">
        <v>81</v>
      </c>
      <c r="AY155" s="7" t="s">
        <v>138</v>
      </c>
      <c r="BE155" s="136">
        <f>IF(N155="základní",J155,0)</f>
        <v>0</v>
      </c>
      <c r="BF155" s="136">
        <f>IF(N155="snížená",J155,0)</f>
        <v>0</v>
      </c>
      <c r="BG155" s="136">
        <f>IF(N155="zákl. přenesená",J155,0)</f>
        <v>0</v>
      </c>
      <c r="BH155" s="136">
        <f>IF(N155="sníž. přenesená",J155,0)</f>
        <v>0</v>
      </c>
      <c r="BI155" s="136">
        <f>IF(N155="nulová",J155,0)</f>
        <v>0</v>
      </c>
      <c r="BJ155" s="7" t="s">
        <v>79</v>
      </c>
      <c r="BK155" s="136">
        <f>ROUND(I155*H155,2)</f>
        <v>0</v>
      </c>
      <c r="BL155" s="7" t="s">
        <v>145</v>
      </c>
      <c r="BM155" s="135" t="s">
        <v>534</v>
      </c>
    </row>
    <row r="156" spans="1:65" s="19" customFormat="1">
      <c r="B156" s="20"/>
      <c r="D156" s="137" t="s">
        <v>146</v>
      </c>
      <c r="F156" s="138" t="s">
        <v>1445</v>
      </c>
      <c r="I156" s="139"/>
      <c r="L156" s="20"/>
      <c r="M156" s="140"/>
      <c r="T156" s="41"/>
      <c r="AT156" s="7" t="s">
        <v>146</v>
      </c>
      <c r="AU156" s="7" t="s">
        <v>81</v>
      </c>
    </row>
    <row r="157" spans="1:65" s="19" customFormat="1" ht="16.5" customHeight="1">
      <c r="B157" s="123"/>
      <c r="C157" s="124" t="s">
        <v>535</v>
      </c>
      <c r="D157" s="124" t="s">
        <v>140</v>
      </c>
      <c r="E157" s="125" t="s">
        <v>1446</v>
      </c>
      <c r="F157" s="126" t="s">
        <v>1447</v>
      </c>
      <c r="G157" s="127" t="s">
        <v>533</v>
      </c>
      <c r="H157" s="128">
        <v>1</v>
      </c>
      <c r="I157" s="129"/>
      <c r="J157" s="130">
        <f>ROUND(I157*H157,2)</f>
        <v>0</v>
      </c>
      <c r="K157" s="126"/>
      <c r="L157" s="20"/>
      <c r="M157" s="131"/>
      <c r="N157" s="132" t="s">
        <v>42</v>
      </c>
      <c r="P157" s="133">
        <f>O157*H157</f>
        <v>0</v>
      </c>
      <c r="Q157" s="133">
        <v>0</v>
      </c>
      <c r="R157" s="133">
        <f>Q157*H157</f>
        <v>0</v>
      </c>
      <c r="S157" s="133">
        <v>0</v>
      </c>
      <c r="T157" s="134">
        <f>S157*H157</f>
        <v>0</v>
      </c>
      <c r="AR157" s="135" t="s">
        <v>145</v>
      </c>
      <c r="AT157" s="135" t="s">
        <v>140</v>
      </c>
      <c r="AU157" s="135" t="s">
        <v>81</v>
      </c>
      <c r="AY157" s="7" t="s">
        <v>138</v>
      </c>
      <c r="BE157" s="136">
        <f>IF(N157="základní",J157,0)</f>
        <v>0</v>
      </c>
      <c r="BF157" s="136">
        <f>IF(N157="snížená",J157,0)</f>
        <v>0</v>
      </c>
      <c r="BG157" s="136">
        <f>IF(N157="zákl. přenesená",J157,0)</f>
        <v>0</v>
      </c>
      <c r="BH157" s="136">
        <f>IF(N157="sníž. přenesená",J157,0)</f>
        <v>0</v>
      </c>
      <c r="BI157" s="136">
        <f>IF(N157="nulová",J157,0)</f>
        <v>0</v>
      </c>
      <c r="BJ157" s="7" t="s">
        <v>79</v>
      </c>
      <c r="BK157" s="136">
        <f>ROUND(I157*H157,2)</f>
        <v>0</v>
      </c>
      <c r="BL157" s="7" t="s">
        <v>145</v>
      </c>
      <c r="BM157" s="135" t="s">
        <v>538</v>
      </c>
    </row>
    <row r="158" spans="1:65" s="19" customFormat="1">
      <c r="B158" s="20"/>
      <c r="D158" s="137" t="s">
        <v>146</v>
      </c>
      <c r="F158" s="138" t="s">
        <v>1447</v>
      </c>
      <c r="I158" s="139"/>
      <c r="L158" s="20"/>
      <c r="M158" s="140"/>
      <c r="T158" s="41"/>
      <c r="AT158" s="7" t="s">
        <v>146</v>
      </c>
      <c r="AU158" s="7" t="s">
        <v>81</v>
      </c>
    </row>
    <row r="159" spans="1:65" s="19" customFormat="1" ht="16.5" customHeight="1">
      <c r="B159" s="123"/>
      <c r="C159" s="124" t="s">
        <v>254</v>
      </c>
      <c r="D159" s="124" t="s">
        <v>140</v>
      </c>
      <c r="E159" s="125" t="s">
        <v>1448</v>
      </c>
      <c r="F159" s="126" t="s">
        <v>1449</v>
      </c>
      <c r="G159" s="127" t="s">
        <v>533</v>
      </c>
      <c r="H159" s="128">
        <v>1</v>
      </c>
      <c r="I159" s="129"/>
      <c r="J159" s="130">
        <f>ROUND(I159*H159,2)</f>
        <v>0</v>
      </c>
      <c r="K159" s="126"/>
      <c r="L159" s="20"/>
      <c r="M159" s="131"/>
      <c r="N159" s="132" t="s">
        <v>42</v>
      </c>
      <c r="P159" s="133">
        <f>O159*H159</f>
        <v>0</v>
      </c>
      <c r="Q159" s="133">
        <v>0</v>
      </c>
      <c r="R159" s="133">
        <f>Q159*H159</f>
        <v>0</v>
      </c>
      <c r="S159" s="133">
        <v>0</v>
      </c>
      <c r="T159" s="134">
        <f>S159*H159</f>
        <v>0</v>
      </c>
      <c r="AR159" s="135" t="s">
        <v>145</v>
      </c>
      <c r="AT159" s="135" t="s">
        <v>140</v>
      </c>
      <c r="AU159" s="135" t="s">
        <v>81</v>
      </c>
      <c r="AY159" s="7" t="s">
        <v>138</v>
      </c>
      <c r="BE159" s="136">
        <f>IF(N159="základní",J159,0)</f>
        <v>0</v>
      </c>
      <c r="BF159" s="136">
        <f>IF(N159="snížená",J159,0)</f>
        <v>0</v>
      </c>
      <c r="BG159" s="136">
        <f>IF(N159="zákl. přenesená",J159,0)</f>
        <v>0</v>
      </c>
      <c r="BH159" s="136">
        <f>IF(N159="sníž. přenesená",J159,0)</f>
        <v>0</v>
      </c>
      <c r="BI159" s="136">
        <f>IF(N159="nulová",J159,0)</f>
        <v>0</v>
      </c>
      <c r="BJ159" s="7" t="s">
        <v>79</v>
      </c>
      <c r="BK159" s="136">
        <f>ROUND(I159*H159,2)</f>
        <v>0</v>
      </c>
      <c r="BL159" s="7" t="s">
        <v>145</v>
      </c>
      <c r="BM159" s="135" t="s">
        <v>541</v>
      </c>
    </row>
    <row r="160" spans="1:65" s="19" customFormat="1">
      <c r="B160" s="20"/>
      <c r="D160" s="137" t="s">
        <v>146</v>
      </c>
      <c r="F160" s="138" t="s">
        <v>1449</v>
      </c>
      <c r="I160" s="139"/>
      <c r="L160" s="20"/>
      <c r="M160" s="140"/>
      <c r="T160" s="41"/>
      <c r="AT160" s="7" t="s">
        <v>146</v>
      </c>
      <c r="AU160" s="7" t="s">
        <v>81</v>
      </c>
    </row>
    <row r="161" spans="2:65" s="19" customFormat="1" ht="16.5" customHeight="1">
      <c r="B161" s="123"/>
      <c r="C161" s="124" t="s">
        <v>542</v>
      </c>
      <c r="D161" s="124" t="s">
        <v>140</v>
      </c>
      <c r="E161" s="125" t="s">
        <v>1450</v>
      </c>
      <c r="F161" s="126" t="s">
        <v>1451</v>
      </c>
      <c r="G161" s="127" t="s">
        <v>533</v>
      </c>
      <c r="H161" s="128">
        <v>11</v>
      </c>
      <c r="I161" s="129"/>
      <c r="J161" s="130">
        <f>ROUND(I161*H161,2)</f>
        <v>0</v>
      </c>
      <c r="K161" s="126"/>
      <c r="L161" s="20"/>
      <c r="M161" s="131"/>
      <c r="N161" s="132" t="s">
        <v>42</v>
      </c>
      <c r="P161" s="133">
        <f>O161*H161</f>
        <v>0</v>
      </c>
      <c r="Q161" s="133">
        <v>0</v>
      </c>
      <c r="R161" s="133">
        <f>Q161*H161</f>
        <v>0</v>
      </c>
      <c r="S161" s="133">
        <v>0</v>
      </c>
      <c r="T161" s="134">
        <f>S161*H161</f>
        <v>0</v>
      </c>
      <c r="AR161" s="135" t="s">
        <v>145</v>
      </c>
      <c r="AT161" s="135" t="s">
        <v>140</v>
      </c>
      <c r="AU161" s="135" t="s">
        <v>81</v>
      </c>
      <c r="AY161" s="7" t="s">
        <v>138</v>
      </c>
      <c r="BE161" s="136">
        <f>IF(N161="základní",J161,0)</f>
        <v>0</v>
      </c>
      <c r="BF161" s="136">
        <f>IF(N161="snížená",J161,0)</f>
        <v>0</v>
      </c>
      <c r="BG161" s="136">
        <f>IF(N161="zákl. přenesená",J161,0)</f>
        <v>0</v>
      </c>
      <c r="BH161" s="136">
        <f>IF(N161="sníž. přenesená",J161,0)</f>
        <v>0</v>
      </c>
      <c r="BI161" s="136">
        <f>IF(N161="nulová",J161,0)</f>
        <v>0</v>
      </c>
      <c r="BJ161" s="7" t="s">
        <v>79</v>
      </c>
      <c r="BK161" s="136">
        <f>ROUND(I161*H161,2)</f>
        <v>0</v>
      </c>
      <c r="BL161" s="7" t="s">
        <v>145</v>
      </c>
      <c r="BM161" s="135" t="s">
        <v>545</v>
      </c>
    </row>
    <row r="162" spans="2:65" s="19" customFormat="1">
      <c r="B162" s="20"/>
      <c r="D162" s="137" t="s">
        <v>146</v>
      </c>
      <c r="F162" s="138" t="s">
        <v>1451</v>
      </c>
      <c r="I162" s="139"/>
      <c r="L162" s="20"/>
      <c r="M162" s="140"/>
      <c r="T162" s="41"/>
      <c r="AT162" s="7" t="s">
        <v>146</v>
      </c>
      <c r="AU162" s="7" t="s">
        <v>81</v>
      </c>
    </row>
    <row r="163" spans="2:65" s="19" customFormat="1" ht="16.5" customHeight="1">
      <c r="B163" s="123"/>
      <c r="C163" s="124" t="s">
        <v>260</v>
      </c>
      <c r="D163" s="124" t="s">
        <v>140</v>
      </c>
      <c r="E163" s="125" t="s">
        <v>1452</v>
      </c>
      <c r="F163" s="126" t="s">
        <v>1453</v>
      </c>
      <c r="G163" s="127" t="s">
        <v>533</v>
      </c>
      <c r="H163" s="128">
        <v>4</v>
      </c>
      <c r="I163" s="129"/>
      <c r="J163" s="130">
        <f>ROUND(I163*H163,2)</f>
        <v>0</v>
      </c>
      <c r="K163" s="126"/>
      <c r="L163" s="20"/>
      <c r="M163" s="131"/>
      <c r="N163" s="132" t="s">
        <v>42</v>
      </c>
      <c r="P163" s="133">
        <f>O163*H163</f>
        <v>0</v>
      </c>
      <c r="Q163" s="133">
        <v>0</v>
      </c>
      <c r="R163" s="133">
        <f>Q163*H163</f>
        <v>0</v>
      </c>
      <c r="S163" s="133">
        <v>0</v>
      </c>
      <c r="T163" s="134">
        <f>S163*H163</f>
        <v>0</v>
      </c>
      <c r="AR163" s="135" t="s">
        <v>145</v>
      </c>
      <c r="AT163" s="135" t="s">
        <v>140</v>
      </c>
      <c r="AU163" s="135" t="s">
        <v>81</v>
      </c>
      <c r="AY163" s="7" t="s">
        <v>138</v>
      </c>
      <c r="BE163" s="136">
        <f>IF(N163="základní",J163,0)</f>
        <v>0</v>
      </c>
      <c r="BF163" s="136">
        <f>IF(N163="snížená",J163,0)</f>
        <v>0</v>
      </c>
      <c r="BG163" s="136">
        <f>IF(N163="zákl. přenesená",J163,0)</f>
        <v>0</v>
      </c>
      <c r="BH163" s="136">
        <f>IF(N163="sníž. přenesená",J163,0)</f>
        <v>0</v>
      </c>
      <c r="BI163" s="136">
        <f>IF(N163="nulová",J163,0)</f>
        <v>0</v>
      </c>
      <c r="BJ163" s="7" t="s">
        <v>79</v>
      </c>
      <c r="BK163" s="136">
        <f>ROUND(I163*H163,2)</f>
        <v>0</v>
      </c>
      <c r="BL163" s="7" t="s">
        <v>145</v>
      </c>
      <c r="BM163" s="135" t="s">
        <v>548</v>
      </c>
    </row>
    <row r="164" spans="2:65" s="19" customFormat="1">
      <c r="B164" s="20"/>
      <c r="D164" s="137" t="s">
        <v>146</v>
      </c>
      <c r="F164" s="138" t="s">
        <v>1453</v>
      </c>
      <c r="I164" s="139"/>
      <c r="L164" s="20"/>
      <c r="M164" s="140"/>
      <c r="T164" s="41"/>
      <c r="AT164" s="7" t="s">
        <v>146</v>
      </c>
      <c r="AU164" s="7" t="s">
        <v>81</v>
      </c>
    </row>
    <row r="165" spans="2:65" s="19" customFormat="1" ht="16.5" customHeight="1">
      <c r="B165" s="123"/>
      <c r="C165" s="124" t="s">
        <v>549</v>
      </c>
      <c r="D165" s="124" t="s">
        <v>140</v>
      </c>
      <c r="E165" s="125" t="s">
        <v>1454</v>
      </c>
      <c r="F165" s="126" t="s">
        <v>1455</v>
      </c>
      <c r="G165" s="127" t="s">
        <v>533</v>
      </c>
      <c r="H165" s="128">
        <v>2</v>
      </c>
      <c r="I165" s="129"/>
      <c r="J165" s="130">
        <f>ROUND(I165*H165,2)</f>
        <v>0</v>
      </c>
      <c r="K165" s="126"/>
      <c r="L165" s="20"/>
      <c r="M165" s="131"/>
      <c r="N165" s="132" t="s">
        <v>42</v>
      </c>
      <c r="P165" s="133">
        <f>O165*H165</f>
        <v>0</v>
      </c>
      <c r="Q165" s="133">
        <v>0</v>
      </c>
      <c r="R165" s="133">
        <f>Q165*H165</f>
        <v>0</v>
      </c>
      <c r="S165" s="133">
        <v>0</v>
      </c>
      <c r="T165" s="134">
        <f>S165*H165</f>
        <v>0</v>
      </c>
      <c r="AR165" s="135" t="s">
        <v>145</v>
      </c>
      <c r="AT165" s="135" t="s">
        <v>140</v>
      </c>
      <c r="AU165" s="135" t="s">
        <v>81</v>
      </c>
      <c r="AY165" s="7" t="s">
        <v>138</v>
      </c>
      <c r="BE165" s="136">
        <f>IF(N165="základní",J165,0)</f>
        <v>0</v>
      </c>
      <c r="BF165" s="136">
        <f>IF(N165="snížená",J165,0)</f>
        <v>0</v>
      </c>
      <c r="BG165" s="136">
        <f>IF(N165="zákl. přenesená",J165,0)</f>
        <v>0</v>
      </c>
      <c r="BH165" s="136">
        <f>IF(N165="sníž. přenesená",J165,0)</f>
        <v>0</v>
      </c>
      <c r="BI165" s="136">
        <f>IF(N165="nulová",J165,0)</f>
        <v>0</v>
      </c>
      <c r="BJ165" s="7" t="s">
        <v>79</v>
      </c>
      <c r="BK165" s="136">
        <f>ROUND(I165*H165,2)</f>
        <v>0</v>
      </c>
      <c r="BL165" s="7" t="s">
        <v>145</v>
      </c>
      <c r="BM165" s="135" t="s">
        <v>552</v>
      </c>
    </row>
    <row r="166" spans="2:65" s="19" customFormat="1">
      <c r="B166" s="20"/>
      <c r="D166" s="137" t="s">
        <v>146</v>
      </c>
      <c r="F166" s="138" t="s">
        <v>1455</v>
      </c>
      <c r="I166" s="139"/>
      <c r="L166" s="20"/>
      <c r="M166" s="140"/>
      <c r="T166" s="41"/>
      <c r="AT166" s="7" t="s">
        <v>146</v>
      </c>
      <c r="AU166" s="7" t="s">
        <v>81</v>
      </c>
    </row>
    <row r="167" spans="2:65" s="19" customFormat="1" ht="16.5" customHeight="1">
      <c r="B167" s="123"/>
      <c r="C167" s="124" t="s">
        <v>268</v>
      </c>
      <c r="D167" s="124" t="s">
        <v>140</v>
      </c>
      <c r="E167" s="125" t="s">
        <v>1456</v>
      </c>
      <c r="F167" s="126" t="s">
        <v>1457</v>
      </c>
      <c r="G167" s="127" t="s">
        <v>533</v>
      </c>
      <c r="H167" s="128">
        <v>1</v>
      </c>
      <c r="I167" s="129"/>
      <c r="J167" s="130">
        <f>ROUND(I167*H167,2)</f>
        <v>0</v>
      </c>
      <c r="K167" s="126"/>
      <c r="L167" s="20"/>
      <c r="M167" s="131"/>
      <c r="N167" s="132" t="s">
        <v>42</v>
      </c>
      <c r="P167" s="133">
        <f>O167*H167</f>
        <v>0</v>
      </c>
      <c r="Q167" s="133">
        <v>0</v>
      </c>
      <c r="R167" s="133">
        <f>Q167*H167</f>
        <v>0</v>
      </c>
      <c r="S167" s="133">
        <v>0</v>
      </c>
      <c r="T167" s="134">
        <f>S167*H167</f>
        <v>0</v>
      </c>
      <c r="AR167" s="135" t="s">
        <v>145</v>
      </c>
      <c r="AT167" s="135" t="s">
        <v>140</v>
      </c>
      <c r="AU167" s="135" t="s">
        <v>81</v>
      </c>
      <c r="AY167" s="7" t="s">
        <v>138</v>
      </c>
      <c r="BE167" s="136">
        <f>IF(N167="základní",J167,0)</f>
        <v>0</v>
      </c>
      <c r="BF167" s="136">
        <f>IF(N167="snížená",J167,0)</f>
        <v>0</v>
      </c>
      <c r="BG167" s="136">
        <f>IF(N167="zákl. přenesená",J167,0)</f>
        <v>0</v>
      </c>
      <c r="BH167" s="136">
        <f>IF(N167="sníž. přenesená",J167,0)</f>
        <v>0</v>
      </c>
      <c r="BI167" s="136">
        <f>IF(N167="nulová",J167,0)</f>
        <v>0</v>
      </c>
      <c r="BJ167" s="7" t="s">
        <v>79</v>
      </c>
      <c r="BK167" s="136">
        <f>ROUND(I167*H167,2)</f>
        <v>0</v>
      </c>
      <c r="BL167" s="7" t="s">
        <v>145</v>
      </c>
      <c r="BM167" s="135" t="s">
        <v>555</v>
      </c>
    </row>
    <row r="168" spans="2:65" s="19" customFormat="1">
      <c r="B168" s="20"/>
      <c r="D168" s="137" t="s">
        <v>146</v>
      </c>
      <c r="F168" s="138" t="s">
        <v>1457</v>
      </c>
      <c r="I168" s="139"/>
      <c r="L168" s="20"/>
      <c r="M168" s="140"/>
      <c r="T168" s="41"/>
      <c r="AT168" s="7" t="s">
        <v>146</v>
      </c>
      <c r="AU168" s="7" t="s">
        <v>81</v>
      </c>
    </row>
    <row r="169" spans="2:65" s="19" customFormat="1" ht="16.5" customHeight="1">
      <c r="B169" s="123"/>
      <c r="C169" s="124" t="s">
        <v>556</v>
      </c>
      <c r="D169" s="124" t="s">
        <v>140</v>
      </c>
      <c r="E169" s="125" t="s">
        <v>1458</v>
      </c>
      <c r="F169" s="126" t="s">
        <v>1459</v>
      </c>
      <c r="G169" s="127" t="s">
        <v>533</v>
      </c>
      <c r="H169" s="128">
        <v>1</v>
      </c>
      <c r="I169" s="129"/>
      <c r="J169" s="130">
        <f>ROUND(I169*H169,2)</f>
        <v>0</v>
      </c>
      <c r="K169" s="126"/>
      <c r="L169" s="20"/>
      <c r="M169" s="131"/>
      <c r="N169" s="132" t="s">
        <v>42</v>
      </c>
      <c r="P169" s="133">
        <f>O169*H169</f>
        <v>0</v>
      </c>
      <c r="Q169" s="133">
        <v>0</v>
      </c>
      <c r="R169" s="133">
        <f>Q169*H169</f>
        <v>0</v>
      </c>
      <c r="S169" s="133">
        <v>0</v>
      </c>
      <c r="T169" s="134">
        <f>S169*H169</f>
        <v>0</v>
      </c>
      <c r="AR169" s="135" t="s">
        <v>145</v>
      </c>
      <c r="AT169" s="135" t="s">
        <v>140</v>
      </c>
      <c r="AU169" s="135" t="s">
        <v>81</v>
      </c>
      <c r="AY169" s="7" t="s">
        <v>138</v>
      </c>
      <c r="BE169" s="136">
        <f>IF(N169="základní",J169,0)</f>
        <v>0</v>
      </c>
      <c r="BF169" s="136">
        <f>IF(N169="snížená",J169,0)</f>
        <v>0</v>
      </c>
      <c r="BG169" s="136">
        <f>IF(N169="zákl. přenesená",J169,0)</f>
        <v>0</v>
      </c>
      <c r="BH169" s="136">
        <f>IF(N169="sníž. přenesená",J169,0)</f>
        <v>0</v>
      </c>
      <c r="BI169" s="136">
        <f>IF(N169="nulová",J169,0)</f>
        <v>0</v>
      </c>
      <c r="BJ169" s="7" t="s">
        <v>79</v>
      </c>
      <c r="BK169" s="136">
        <f>ROUND(I169*H169,2)</f>
        <v>0</v>
      </c>
      <c r="BL169" s="7" t="s">
        <v>145</v>
      </c>
      <c r="BM169" s="135" t="s">
        <v>559</v>
      </c>
    </row>
    <row r="170" spans="2:65" s="19" customFormat="1">
      <c r="B170" s="20"/>
      <c r="D170" s="137" t="s">
        <v>146</v>
      </c>
      <c r="F170" s="138" t="s">
        <v>1459</v>
      </c>
      <c r="I170" s="139"/>
      <c r="L170" s="20"/>
      <c r="M170" s="140"/>
      <c r="T170" s="41"/>
      <c r="AT170" s="7" t="s">
        <v>146</v>
      </c>
      <c r="AU170" s="7" t="s">
        <v>81</v>
      </c>
    </row>
    <row r="171" spans="2:65" s="19" customFormat="1" ht="16.5" customHeight="1">
      <c r="B171" s="123"/>
      <c r="C171" s="124" t="s">
        <v>273</v>
      </c>
      <c r="D171" s="124" t="s">
        <v>140</v>
      </c>
      <c r="E171" s="125" t="s">
        <v>1460</v>
      </c>
      <c r="F171" s="126" t="s">
        <v>1461</v>
      </c>
      <c r="G171" s="127" t="s">
        <v>533</v>
      </c>
      <c r="H171" s="128">
        <v>1</v>
      </c>
      <c r="I171" s="129"/>
      <c r="J171" s="130">
        <f>ROUND(I171*H171,2)</f>
        <v>0</v>
      </c>
      <c r="K171" s="126"/>
      <c r="L171" s="20"/>
      <c r="M171" s="131"/>
      <c r="N171" s="132" t="s">
        <v>42</v>
      </c>
      <c r="P171" s="133">
        <f>O171*H171</f>
        <v>0</v>
      </c>
      <c r="Q171" s="133">
        <v>0</v>
      </c>
      <c r="R171" s="133">
        <f>Q171*H171</f>
        <v>0</v>
      </c>
      <c r="S171" s="133">
        <v>0</v>
      </c>
      <c r="T171" s="134">
        <f>S171*H171</f>
        <v>0</v>
      </c>
      <c r="AR171" s="135" t="s">
        <v>145</v>
      </c>
      <c r="AT171" s="135" t="s">
        <v>140</v>
      </c>
      <c r="AU171" s="135" t="s">
        <v>81</v>
      </c>
      <c r="AY171" s="7" t="s">
        <v>138</v>
      </c>
      <c r="BE171" s="136">
        <f>IF(N171="základní",J171,0)</f>
        <v>0</v>
      </c>
      <c r="BF171" s="136">
        <f>IF(N171="snížená",J171,0)</f>
        <v>0</v>
      </c>
      <c r="BG171" s="136">
        <f>IF(N171="zákl. přenesená",J171,0)</f>
        <v>0</v>
      </c>
      <c r="BH171" s="136">
        <f>IF(N171="sníž. přenesená",J171,0)</f>
        <v>0</v>
      </c>
      <c r="BI171" s="136">
        <f>IF(N171="nulová",J171,0)</f>
        <v>0</v>
      </c>
      <c r="BJ171" s="7" t="s">
        <v>79</v>
      </c>
      <c r="BK171" s="136">
        <f>ROUND(I171*H171,2)</f>
        <v>0</v>
      </c>
      <c r="BL171" s="7" t="s">
        <v>145</v>
      </c>
      <c r="BM171" s="135" t="s">
        <v>562</v>
      </c>
    </row>
    <row r="172" spans="2:65" s="19" customFormat="1">
      <c r="B172" s="20"/>
      <c r="D172" s="137" t="s">
        <v>146</v>
      </c>
      <c r="F172" s="138" t="s">
        <v>1461</v>
      </c>
      <c r="I172" s="139"/>
      <c r="L172" s="20"/>
      <c r="M172" s="140"/>
      <c r="T172" s="41"/>
      <c r="AT172" s="7" t="s">
        <v>146</v>
      </c>
      <c r="AU172" s="7" t="s">
        <v>81</v>
      </c>
    </row>
    <row r="173" spans="2:65" s="19" customFormat="1" ht="16.5" customHeight="1">
      <c r="B173" s="123"/>
      <c r="C173" s="124" t="s">
        <v>563</v>
      </c>
      <c r="D173" s="124" t="s">
        <v>140</v>
      </c>
      <c r="E173" s="125" t="s">
        <v>1462</v>
      </c>
      <c r="F173" s="126" t="s">
        <v>1463</v>
      </c>
      <c r="G173" s="127" t="s">
        <v>533</v>
      </c>
      <c r="H173" s="128">
        <v>2</v>
      </c>
      <c r="I173" s="129"/>
      <c r="J173" s="130">
        <f>ROUND(I173*H173,2)</f>
        <v>0</v>
      </c>
      <c r="K173" s="126"/>
      <c r="L173" s="20"/>
      <c r="M173" s="131"/>
      <c r="N173" s="132" t="s">
        <v>42</v>
      </c>
      <c r="P173" s="133">
        <f>O173*H173</f>
        <v>0</v>
      </c>
      <c r="Q173" s="133">
        <v>0</v>
      </c>
      <c r="R173" s="133">
        <f>Q173*H173</f>
        <v>0</v>
      </c>
      <c r="S173" s="133">
        <v>0</v>
      </c>
      <c r="T173" s="134">
        <f>S173*H173</f>
        <v>0</v>
      </c>
      <c r="AR173" s="135" t="s">
        <v>145</v>
      </c>
      <c r="AT173" s="135" t="s">
        <v>140</v>
      </c>
      <c r="AU173" s="135" t="s">
        <v>81</v>
      </c>
      <c r="AY173" s="7" t="s">
        <v>138</v>
      </c>
      <c r="BE173" s="136">
        <f>IF(N173="základní",J173,0)</f>
        <v>0</v>
      </c>
      <c r="BF173" s="136">
        <f>IF(N173="snížená",J173,0)</f>
        <v>0</v>
      </c>
      <c r="BG173" s="136">
        <f>IF(N173="zákl. přenesená",J173,0)</f>
        <v>0</v>
      </c>
      <c r="BH173" s="136">
        <f>IF(N173="sníž. přenesená",J173,0)</f>
        <v>0</v>
      </c>
      <c r="BI173" s="136">
        <f>IF(N173="nulová",J173,0)</f>
        <v>0</v>
      </c>
      <c r="BJ173" s="7" t="s">
        <v>79</v>
      </c>
      <c r="BK173" s="136">
        <f>ROUND(I173*H173,2)</f>
        <v>0</v>
      </c>
      <c r="BL173" s="7" t="s">
        <v>145</v>
      </c>
      <c r="BM173" s="135" t="s">
        <v>566</v>
      </c>
    </row>
    <row r="174" spans="2:65" s="19" customFormat="1">
      <c r="B174" s="20"/>
      <c r="D174" s="137" t="s">
        <v>146</v>
      </c>
      <c r="F174" s="138" t="s">
        <v>1463</v>
      </c>
      <c r="I174" s="139"/>
      <c r="L174" s="20"/>
      <c r="M174" s="140"/>
      <c r="T174" s="41"/>
      <c r="AT174" s="7" t="s">
        <v>146</v>
      </c>
      <c r="AU174" s="7" t="s">
        <v>81</v>
      </c>
    </row>
    <row r="175" spans="2:65" s="19" customFormat="1" ht="16.5" customHeight="1">
      <c r="B175" s="123"/>
      <c r="C175" s="124" t="s">
        <v>276</v>
      </c>
      <c r="D175" s="124" t="s">
        <v>140</v>
      </c>
      <c r="E175" s="125" t="s">
        <v>1464</v>
      </c>
      <c r="F175" s="126" t="s">
        <v>1465</v>
      </c>
      <c r="G175" s="127" t="s">
        <v>533</v>
      </c>
      <c r="H175" s="128">
        <v>1</v>
      </c>
      <c r="I175" s="129"/>
      <c r="J175" s="130">
        <f>ROUND(I175*H175,2)</f>
        <v>0</v>
      </c>
      <c r="K175" s="126"/>
      <c r="L175" s="20"/>
      <c r="M175" s="131"/>
      <c r="N175" s="132" t="s">
        <v>42</v>
      </c>
      <c r="P175" s="133">
        <f>O175*H175</f>
        <v>0</v>
      </c>
      <c r="Q175" s="133">
        <v>0</v>
      </c>
      <c r="R175" s="133">
        <f>Q175*H175</f>
        <v>0</v>
      </c>
      <c r="S175" s="133">
        <v>0</v>
      </c>
      <c r="T175" s="134">
        <f>S175*H175</f>
        <v>0</v>
      </c>
      <c r="AR175" s="135" t="s">
        <v>145</v>
      </c>
      <c r="AT175" s="135" t="s">
        <v>140</v>
      </c>
      <c r="AU175" s="135" t="s">
        <v>81</v>
      </c>
      <c r="AY175" s="7" t="s">
        <v>138</v>
      </c>
      <c r="BE175" s="136">
        <f>IF(N175="základní",J175,0)</f>
        <v>0</v>
      </c>
      <c r="BF175" s="136">
        <f>IF(N175="snížená",J175,0)</f>
        <v>0</v>
      </c>
      <c r="BG175" s="136">
        <f>IF(N175="zákl. přenesená",J175,0)</f>
        <v>0</v>
      </c>
      <c r="BH175" s="136">
        <f>IF(N175="sníž. přenesená",J175,0)</f>
        <v>0</v>
      </c>
      <c r="BI175" s="136">
        <f>IF(N175="nulová",J175,0)</f>
        <v>0</v>
      </c>
      <c r="BJ175" s="7" t="s">
        <v>79</v>
      </c>
      <c r="BK175" s="136">
        <f>ROUND(I175*H175,2)</f>
        <v>0</v>
      </c>
      <c r="BL175" s="7" t="s">
        <v>145</v>
      </c>
      <c r="BM175" s="135" t="s">
        <v>569</v>
      </c>
    </row>
    <row r="176" spans="2:65" s="19" customFormat="1">
      <c r="B176" s="20"/>
      <c r="D176" s="137" t="s">
        <v>146</v>
      </c>
      <c r="F176" s="138" t="s">
        <v>1465</v>
      </c>
      <c r="I176" s="139"/>
      <c r="L176" s="20"/>
      <c r="M176" s="140"/>
      <c r="T176" s="41"/>
      <c r="AT176" s="7" t="s">
        <v>146</v>
      </c>
      <c r="AU176" s="7" t="s">
        <v>81</v>
      </c>
    </row>
    <row r="177" spans="1:65" s="19" customFormat="1" ht="16.5" customHeight="1">
      <c r="B177" s="123"/>
      <c r="C177" s="124" t="s">
        <v>570</v>
      </c>
      <c r="D177" s="124" t="s">
        <v>140</v>
      </c>
      <c r="E177" s="125" t="s">
        <v>1466</v>
      </c>
      <c r="F177" s="126" t="s">
        <v>1467</v>
      </c>
      <c r="G177" s="127" t="s">
        <v>533</v>
      </c>
      <c r="H177" s="128">
        <v>3</v>
      </c>
      <c r="I177" s="129"/>
      <c r="J177" s="130">
        <f>ROUND(I177*H177,2)</f>
        <v>0</v>
      </c>
      <c r="K177" s="126"/>
      <c r="L177" s="20"/>
      <c r="M177" s="131"/>
      <c r="N177" s="132" t="s">
        <v>42</v>
      </c>
      <c r="P177" s="133">
        <f>O177*H177</f>
        <v>0</v>
      </c>
      <c r="Q177" s="133">
        <v>0</v>
      </c>
      <c r="R177" s="133">
        <f>Q177*H177</f>
        <v>0</v>
      </c>
      <c r="S177" s="133">
        <v>0</v>
      </c>
      <c r="T177" s="134">
        <f>S177*H177</f>
        <v>0</v>
      </c>
      <c r="AR177" s="135" t="s">
        <v>145</v>
      </c>
      <c r="AT177" s="135" t="s">
        <v>140</v>
      </c>
      <c r="AU177" s="135" t="s">
        <v>81</v>
      </c>
      <c r="AY177" s="7" t="s">
        <v>138</v>
      </c>
      <c r="BE177" s="136">
        <f>IF(N177="základní",J177,0)</f>
        <v>0</v>
      </c>
      <c r="BF177" s="136">
        <f>IF(N177="snížená",J177,0)</f>
        <v>0</v>
      </c>
      <c r="BG177" s="136">
        <f>IF(N177="zákl. přenesená",J177,0)</f>
        <v>0</v>
      </c>
      <c r="BH177" s="136">
        <f>IF(N177="sníž. přenesená",J177,0)</f>
        <v>0</v>
      </c>
      <c r="BI177" s="136">
        <f>IF(N177="nulová",J177,0)</f>
        <v>0</v>
      </c>
      <c r="BJ177" s="7" t="s">
        <v>79</v>
      </c>
      <c r="BK177" s="136">
        <f>ROUND(I177*H177,2)</f>
        <v>0</v>
      </c>
      <c r="BL177" s="7" t="s">
        <v>145</v>
      </c>
      <c r="BM177" s="135" t="s">
        <v>573</v>
      </c>
    </row>
    <row r="178" spans="1:65" s="110" customFormat="1">
      <c r="A178" s="19"/>
      <c r="B178" s="20"/>
      <c r="C178" s="19"/>
      <c r="D178" s="137" t="s">
        <v>146</v>
      </c>
      <c r="E178" s="19"/>
      <c r="F178" s="138" t="s">
        <v>1467</v>
      </c>
      <c r="G178" s="19"/>
      <c r="H178" s="19"/>
      <c r="I178" s="139"/>
      <c r="J178" s="19"/>
      <c r="K178" s="19"/>
      <c r="L178" s="20"/>
      <c r="M178" s="140"/>
      <c r="N178" s="19"/>
      <c r="O178" s="19"/>
      <c r="P178" s="19"/>
      <c r="Q178" s="19"/>
      <c r="R178" s="19"/>
      <c r="S178" s="19"/>
      <c r="T178" s="41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7" t="s">
        <v>146</v>
      </c>
      <c r="AU178" s="7" t="s">
        <v>81</v>
      </c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</row>
    <row r="179" spans="1:65" s="19" customFormat="1" ht="22.95" customHeight="1">
      <c r="A179" s="110"/>
      <c r="B179" s="111"/>
      <c r="C179" s="110"/>
      <c r="D179" s="112" t="s">
        <v>70</v>
      </c>
      <c r="E179" s="121" t="s">
        <v>1468</v>
      </c>
      <c r="F179" s="121" t="s">
        <v>1469</v>
      </c>
      <c r="G179" s="110"/>
      <c r="H179" s="110"/>
      <c r="I179" s="114"/>
      <c r="J179" s="122">
        <f>BK179</f>
        <v>0</v>
      </c>
      <c r="K179" s="110"/>
      <c r="L179" s="111"/>
      <c r="M179" s="116"/>
      <c r="N179" s="110"/>
      <c r="O179" s="110"/>
      <c r="P179" s="117">
        <f>SUM(P180:P183)</f>
        <v>0</v>
      </c>
      <c r="Q179" s="110"/>
      <c r="R179" s="117">
        <f>SUM(R180:R183)</f>
        <v>0</v>
      </c>
      <c r="S179" s="110"/>
      <c r="T179" s="118">
        <f>SUM(T180:T183)</f>
        <v>0</v>
      </c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2" t="s">
        <v>79</v>
      </c>
      <c r="AS179" s="110"/>
      <c r="AT179" s="119" t="s">
        <v>70</v>
      </c>
      <c r="AU179" s="119" t="s">
        <v>79</v>
      </c>
      <c r="AV179" s="110"/>
      <c r="AW179" s="110"/>
      <c r="AX179" s="110"/>
      <c r="AY179" s="112" t="s">
        <v>138</v>
      </c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20">
        <f>SUM(BK180:BK183)</f>
        <v>0</v>
      </c>
      <c r="BL179" s="110"/>
      <c r="BM179" s="110"/>
    </row>
    <row r="180" spans="1:65" s="19" customFormat="1" ht="16.5" customHeight="1">
      <c r="B180" s="123"/>
      <c r="C180" s="124" t="s">
        <v>281</v>
      </c>
      <c r="D180" s="124" t="s">
        <v>140</v>
      </c>
      <c r="E180" s="125" t="s">
        <v>1470</v>
      </c>
      <c r="F180" s="126" t="s">
        <v>1471</v>
      </c>
      <c r="G180" s="127" t="s">
        <v>267</v>
      </c>
      <c r="H180" s="128">
        <v>60</v>
      </c>
      <c r="I180" s="129"/>
      <c r="J180" s="130">
        <f>ROUND(I180*H180,2)</f>
        <v>0</v>
      </c>
      <c r="K180" s="126"/>
      <c r="L180" s="20"/>
      <c r="M180" s="131"/>
      <c r="N180" s="132" t="s">
        <v>42</v>
      </c>
      <c r="P180" s="133">
        <f>O180*H180</f>
        <v>0</v>
      </c>
      <c r="Q180" s="133">
        <v>0</v>
      </c>
      <c r="R180" s="133">
        <f>Q180*H180</f>
        <v>0</v>
      </c>
      <c r="S180" s="133">
        <v>0</v>
      </c>
      <c r="T180" s="134">
        <f>S180*H180</f>
        <v>0</v>
      </c>
      <c r="AR180" s="135" t="s">
        <v>145</v>
      </c>
      <c r="AT180" s="135" t="s">
        <v>140</v>
      </c>
      <c r="AU180" s="135" t="s">
        <v>81</v>
      </c>
      <c r="AY180" s="7" t="s">
        <v>138</v>
      </c>
      <c r="BE180" s="136">
        <f>IF(N180="základní",J180,0)</f>
        <v>0</v>
      </c>
      <c r="BF180" s="136">
        <f>IF(N180="snížená",J180,0)</f>
        <v>0</v>
      </c>
      <c r="BG180" s="136">
        <f>IF(N180="zákl. přenesená",J180,0)</f>
        <v>0</v>
      </c>
      <c r="BH180" s="136">
        <f>IF(N180="sníž. přenesená",J180,0)</f>
        <v>0</v>
      </c>
      <c r="BI180" s="136">
        <f>IF(N180="nulová",J180,0)</f>
        <v>0</v>
      </c>
      <c r="BJ180" s="7" t="s">
        <v>79</v>
      </c>
      <c r="BK180" s="136">
        <f>ROUND(I180*H180,2)</f>
        <v>0</v>
      </c>
      <c r="BL180" s="7" t="s">
        <v>145</v>
      </c>
      <c r="BM180" s="135" t="s">
        <v>576</v>
      </c>
    </row>
    <row r="181" spans="1:65" s="19" customFormat="1">
      <c r="B181" s="20"/>
      <c r="D181" s="137" t="s">
        <v>146</v>
      </c>
      <c r="F181" s="138" t="s">
        <v>1471</v>
      </c>
      <c r="I181" s="139"/>
      <c r="L181" s="20"/>
      <c r="M181" s="140"/>
      <c r="T181" s="41"/>
      <c r="AT181" s="7" t="s">
        <v>146</v>
      </c>
      <c r="AU181" s="7" t="s">
        <v>81</v>
      </c>
    </row>
    <row r="182" spans="1:65" s="19" customFormat="1" ht="16.5" customHeight="1">
      <c r="B182" s="123"/>
      <c r="C182" s="124" t="s">
        <v>577</v>
      </c>
      <c r="D182" s="124" t="s">
        <v>140</v>
      </c>
      <c r="E182" s="125" t="s">
        <v>1472</v>
      </c>
      <c r="F182" s="126" t="s">
        <v>1473</v>
      </c>
      <c r="G182" s="127" t="s">
        <v>533</v>
      </c>
      <c r="H182" s="128">
        <v>45</v>
      </c>
      <c r="I182" s="129"/>
      <c r="J182" s="130">
        <f>ROUND(I182*H182,2)</f>
        <v>0</v>
      </c>
      <c r="K182" s="126"/>
      <c r="L182" s="20"/>
      <c r="M182" s="131"/>
      <c r="N182" s="132" t="s">
        <v>42</v>
      </c>
      <c r="P182" s="133">
        <f>O182*H182</f>
        <v>0</v>
      </c>
      <c r="Q182" s="133">
        <v>0</v>
      </c>
      <c r="R182" s="133">
        <f>Q182*H182</f>
        <v>0</v>
      </c>
      <c r="S182" s="133">
        <v>0</v>
      </c>
      <c r="T182" s="134">
        <f>S182*H182</f>
        <v>0</v>
      </c>
      <c r="AR182" s="135" t="s">
        <v>145</v>
      </c>
      <c r="AT182" s="135" t="s">
        <v>140</v>
      </c>
      <c r="AU182" s="135" t="s">
        <v>81</v>
      </c>
      <c r="AY182" s="7" t="s">
        <v>138</v>
      </c>
      <c r="BE182" s="136">
        <f>IF(N182="základní",J182,0)</f>
        <v>0</v>
      </c>
      <c r="BF182" s="136">
        <f>IF(N182="snížená",J182,0)</f>
        <v>0</v>
      </c>
      <c r="BG182" s="136">
        <f>IF(N182="zákl. přenesená",J182,0)</f>
        <v>0</v>
      </c>
      <c r="BH182" s="136">
        <f>IF(N182="sníž. přenesená",J182,0)</f>
        <v>0</v>
      </c>
      <c r="BI182" s="136">
        <f>IF(N182="nulová",J182,0)</f>
        <v>0</v>
      </c>
      <c r="BJ182" s="7" t="s">
        <v>79</v>
      </c>
      <c r="BK182" s="136">
        <f>ROUND(I182*H182,2)</f>
        <v>0</v>
      </c>
      <c r="BL182" s="7" t="s">
        <v>145</v>
      </c>
      <c r="BM182" s="135" t="s">
        <v>580</v>
      </c>
    </row>
    <row r="183" spans="1:65" s="110" customFormat="1">
      <c r="A183" s="19"/>
      <c r="B183" s="20"/>
      <c r="C183" s="19"/>
      <c r="D183" s="137" t="s">
        <v>146</v>
      </c>
      <c r="E183" s="19"/>
      <c r="F183" s="138" t="s">
        <v>1473</v>
      </c>
      <c r="G183" s="19"/>
      <c r="H183" s="19"/>
      <c r="I183" s="139"/>
      <c r="J183" s="19"/>
      <c r="K183" s="19"/>
      <c r="L183" s="20"/>
      <c r="M183" s="140"/>
      <c r="N183" s="19"/>
      <c r="O183" s="19"/>
      <c r="P183" s="19"/>
      <c r="Q183" s="19"/>
      <c r="R183" s="19"/>
      <c r="S183" s="19"/>
      <c r="T183" s="41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7" t="s">
        <v>146</v>
      </c>
      <c r="AU183" s="7" t="s">
        <v>81</v>
      </c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</row>
    <row r="184" spans="1:65" s="19" customFormat="1" ht="22.95" customHeight="1">
      <c r="A184" s="110"/>
      <c r="B184" s="111"/>
      <c r="C184" s="110"/>
      <c r="D184" s="112" t="s">
        <v>70</v>
      </c>
      <c r="E184" s="121" t="s">
        <v>1474</v>
      </c>
      <c r="F184" s="121" t="s">
        <v>1475</v>
      </c>
      <c r="G184" s="110"/>
      <c r="H184" s="110"/>
      <c r="I184" s="114"/>
      <c r="J184" s="122">
        <f>BK184</f>
        <v>0</v>
      </c>
      <c r="K184" s="110"/>
      <c r="L184" s="111"/>
      <c r="M184" s="116"/>
      <c r="N184" s="110"/>
      <c r="O184" s="110"/>
      <c r="P184" s="117">
        <f>SUM(P185:P190)</f>
        <v>0</v>
      </c>
      <c r="Q184" s="110"/>
      <c r="R184" s="117">
        <f>SUM(R185:R190)</f>
        <v>0</v>
      </c>
      <c r="S184" s="110"/>
      <c r="T184" s="118">
        <f>SUM(T185:T190)</f>
        <v>0</v>
      </c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  <c r="AR184" s="112" t="s">
        <v>79</v>
      </c>
      <c r="AS184" s="110"/>
      <c r="AT184" s="119" t="s">
        <v>70</v>
      </c>
      <c r="AU184" s="119" t="s">
        <v>79</v>
      </c>
      <c r="AV184" s="110"/>
      <c r="AW184" s="110"/>
      <c r="AX184" s="110"/>
      <c r="AY184" s="112" t="s">
        <v>138</v>
      </c>
      <c r="AZ184" s="110"/>
      <c r="BA184" s="110"/>
      <c r="BB184" s="110"/>
      <c r="BC184" s="110"/>
      <c r="BD184" s="110"/>
      <c r="BE184" s="110"/>
      <c r="BF184" s="110"/>
      <c r="BG184" s="110"/>
      <c r="BH184" s="110"/>
      <c r="BI184" s="110"/>
      <c r="BJ184" s="110"/>
      <c r="BK184" s="120">
        <f>SUM(BK185:BK190)</f>
        <v>0</v>
      </c>
      <c r="BL184" s="110"/>
      <c r="BM184" s="110"/>
    </row>
    <row r="185" spans="1:65" s="19" customFormat="1" ht="21.75" customHeight="1">
      <c r="B185" s="123"/>
      <c r="C185" s="124" t="s">
        <v>284</v>
      </c>
      <c r="D185" s="124" t="s">
        <v>140</v>
      </c>
      <c r="E185" s="125" t="s">
        <v>1476</v>
      </c>
      <c r="F185" s="126" t="s">
        <v>1477</v>
      </c>
      <c r="G185" s="127" t="s">
        <v>533</v>
      </c>
      <c r="H185" s="128">
        <v>20</v>
      </c>
      <c r="I185" s="129"/>
      <c r="J185" s="130">
        <f>ROUND(I185*H185,2)</f>
        <v>0</v>
      </c>
      <c r="K185" s="126"/>
      <c r="L185" s="20"/>
      <c r="M185" s="131"/>
      <c r="N185" s="132" t="s">
        <v>42</v>
      </c>
      <c r="P185" s="133">
        <f>O185*H185</f>
        <v>0</v>
      </c>
      <c r="Q185" s="133">
        <v>0</v>
      </c>
      <c r="R185" s="133">
        <f>Q185*H185</f>
        <v>0</v>
      </c>
      <c r="S185" s="133">
        <v>0</v>
      </c>
      <c r="T185" s="134">
        <f>S185*H185</f>
        <v>0</v>
      </c>
      <c r="AR185" s="135" t="s">
        <v>145</v>
      </c>
      <c r="AT185" s="135" t="s">
        <v>140</v>
      </c>
      <c r="AU185" s="135" t="s">
        <v>81</v>
      </c>
      <c r="AY185" s="7" t="s">
        <v>138</v>
      </c>
      <c r="BE185" s="136">
        <f>IF(N185="základní",J185,0)</f>
        <v>0</v>
      </c>
      <c r="BF185" s="136">
        <f>IF(N185="snížená",J185,0)</f>
        <v>0</v>
      </c>
      <c r="BG185" s="136">
        <f>IF(N185="zákl. přenesená",J185,0)</f>
        <v>0</v>
      </c>
      <c r="BH185" s="136">
        <f>IF(N185="sníž. přenesená",J185,0)</f>
        <v>0</v>
      </c>
      <c r="BI185" s="136">
        <f>IF(N185="nulová",J185,0)</f>
        <v>0</v>
      </c>
      <c r="BJ185" s="7" t="s">
        <v>79</v>
      </c>
      <c r="BK185" s="136">
        <f>ROUND(I185*H185,2)</f>
        <v>0</v>
      </c>
      <c r="BL185" s="7" t="s">
        <v>145</v>
      </c>
      <c r="BM185" s="135" t="s">
        <v>583</v>
      </c>
    </row>
    <row r="186" spans="1:65" s="19" customFormat="1">
      <c r="B186" s="20"/>
      <c r="D186" s="137" t="s">
        <v>146</v>
      </c>
      <c r="F186" s="138" t="s">
        <v>1477</v>
      </c>
      <c r="I186" s="139"/>
      <c r="L186" s="20"/>
      <c r="M186" s="140"/>
      <c r="T186" s="41"/>
      <c r="AT186" s="7" t="s">
        <v>146</v>
      </c>
      <c r="AU186" s="7" t="s">
        <v>81</v>
      </c>
    </row>
    <row r="187" spans="1:65" s="19" customFormat="1" ht="16.5" customHeight="1">
      <c r="B187" s="123"/>
      <c r="C187" s="124" t="s">
        <v>584</v>
      </c>
      <c r="D187" s="124" t="s">
        <v>140</v>
      </c>
      <c r="E187" s="125" t="s">
        <v>1478</v>
      </c>
      <c r="F187" s="126" t="s">
        <v>1479</v>
      </c>
      <c r="G187" s="127" t="s">
        <v>533</v>
      </c>
      <c r="H187" s="128">
        <v>445</v>
      </c>
      <c r="I187" s="129"/>
      <c r="J187" s="130">
        <f>ROUND(I187*H187,2)</f>
        <v>0</v>
      </c>
      <c r="K187" s="126"/>
      <c r="L187" s="20"/>
      <c r="M187" s="131"/>
      <c r="N187" s="132" t="s">
        <v>42</v>
      </c>
      <c r="P187" s="133">
        <f>O187*H187</f>
        <v>0</v>
      </c>
      <c r="Q187" s="133">
        <v>0</v>
      </c>
      <c r="R187" s="133">
        <f>Q187*H187</f>
        <v>0</v>
      </c>
      <c r="S187" s="133">
        <v>0</v>
      </c>
      <c r="T187" s="134">
        <f>S187*H187</f>
        <v>0</v>
      </c>
      <c r="AR187" s="135" t="s">
        <v>145</v>
      </c>
      <c r="AT187" s="135" t="s">
        <v>140</v>
      </c>
      <c r="AU187" s="135" t="s">
        <v>81</v>
      </c>
      <c r="AY187" s="7" t="s">
        <v>138</v>
      </c>
      <c r="BE187" s="136">
        <f>IF(N187="základní",J187,0)</f>
        <v>0</v>
      </c>
      <c r="BF187" s="136">
        <f>IF(N187="snížená",J187,0)</f>
        <v>0</v>
      </c>
      <c r="BG187" s="136">
        <f>IF(N187="zákl. přenesená",J187,0)</f>
        <v>0</v>
      </c>
      <c r="BH187" s="136">
        <f>IF(N187="sníž. přenesená",J187,0)</f>
        <v>0</v>
      </c>
      <c r="BI187" s="136">
        <f>IF(N187="nulová",J187,0)</f>
        <v>0</v>
      </c>
      <c r="BJ187" s="7" t="s">
        <v>79</v>
      </c>
      <c r="BK187" s="136">
        <f>ROUND(I187*H187,2)</f>
        <v>0</v>
      </c>
      <c r="BL187" s="7" t="s">
        <v>145</v>
      </c>
      <c r="BM187" s="135" t="s">
        <v>587</v>
      </c>
    </row>
    <row r="188" spans="1:65" s="19" customFormat="1">
      <c r="B188" s="20"/>
      <c r="D188" s="137" t="s">
        <v>146</v>
      </c>
      <c r="F188" s="138" t="s">
        <v>1479</v>
      </c>
      <c r="I188" s="139"/>
      <c r="L188" s="20"/>
      <c r="M188" s="140"/>
      <c r="T188" s="41"/>
      <c r="AT188" s="7" t="s">
        <v>146</v>
      </c>
      <c r="AU188" s="7" t="s">
        <v>81</v>
      </c>
    </row>
    <row r="189" spans="1:65" s="19" customFormat="1" ht="16.5" customHeight="1">
      <c r="B189" s="123"/>
      <c r="C189" s="124" t="s">
        <v>292</v>
      </c>
      <c r="D189" s="124" t="s">
        <v>140</v>
      </c>
      <c r="E189" s="125" t="s">
        <v>1480</v>
      </c>
      <c r="F189" s="126" t="s">
        <v>1481</v>
      </c>
      <c r="G189" s="127" t="s">
        <v>1482</v>
      </c>
      <c r="H189" s="128">
        <v>15</v>
      </c>
      <c r="I189" s="129"/>
      <c r="J189" s="130">
        <f>ROUND(I189*H189,2)</f>
        <v>0</v>
      </c>
      <c r="K189" s="126"/>
      <c r="L189" s="20"/>
      <c r="M189" s="131"/>
      <c r="N189" s="132" t="s">
        <v>42</v>
      </c>
      <c r="P189" s="133">
        <f>O189*H189</f>
        <v>0</v>
      </c>
      <c r="Q189" s="133">
        <v>0</v>
      </c>
      <c r="R189" s="133">
        <f>Q189*H189</f>
        <v>0</v>
      </c>
      <c r="S189" s="133">
        <v>0</v>
      </c>
      <c r="T189" s="134">
        <f>S189*H189</f>
        <v>0</v>
      </c>
      <c r="AR189" s="135" t="s">
        <v>145</v>
      </c>
      <c r="AT189" s="135" t="s">
        <v>140</v>
      </c>
      <c r="AU189" s="135" t="s">
        <v>81</v>
      </c>
      <c r="AY189" s="7" t="s">
        <v>138</v>
      </c>
      <c r="BE189" s="136">
        <f>IF(N189="základní",J189,0)</f>
        <v>0</v>
      </c>
      <c r="BF189" s="136">
        <f>IF(N189="snížená",J189,0)</f>
        <v>0</v>
      </c>
      <c r="BG189" s="136">
        <f>IF(N189="zákl. přenesená",J189,0)</f>
        <v>0</v>
      </c>
      <c r="BH189" s="136">
        <f>IF(N189="sníž. přenesená",J189,0)</f>
        <v>0</v>
      </c>
      <c r="BI189" s="136">
        <f>IF(N189="nulová",J189,0)</f>
        <v>0</v>
      </c>
      <c r="BJ189" s="7" t="s">
        <v>79</v>
      </c>
      <c r="BK189" s="136">
        <f>ROUND(I189*H189,2)</f>
        <v>0</v>
      </c>
      <c r="BL189" s="7" t="s">
        <v>145</v>
      </c>
      <c r="BM189" s="135" t="s">
        <v>590</v>
      </c>
    </row>
    <row r="190" spans="1:65" s="110" customFormat="1">
      <c r="A190" s="19"/>
      <c r="B190" s="20"/>
      <c r="C190" s="19"/>
      <c r="D190" s="137" t="s">
        <v>146</v>
      </c>
      <c r="E190" s="19"/>
      <c r="F190" s="138" t="s">
        <v>1481</v>
      </c>
      <c r="G190" s="19"/>
      <c r="H190" s="19"/>
      <c r="I190" s="139"/>
      <c r="J190" s="19"/>
      <c r="K190" s="19"/>
      <c r="L190" s="20"/>
      <c r="M190" s="140"/>
      <c r="N190" s="19"/>
      <c r="O190" s="19"/>
      <c r="P190" s="19"/>
      <c r="Q190" s="19"/>
      <c r="R190" s="19"/>
      <c r="S190" s="19"/>
      <c r="T190" s="41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7" t="s">
        <v>146</v>
      </c>
      <c r="AU190" s="7" t="s">
        <v>81</v>
      </c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</row>
    <row r="191" spans="1:65" s="19" customFormat="1" ht="22.95" customHeight="1">
      <c r="A191" s="110"/>
      <c r="B191" s="111"/>
      <c r="C191" s="110"/>
      <c r="D191" s="112" t="s">
        <v>70</v>
      </c>
      <c r="E191" s="121" t="s">
        <v>1483</v>
      </c>
      <c r="F191" s="121" t="s">
        <v>1484</v>
      </c>
      <c r="G191" s="110"/>
      <c r="H191" s="110"/>
      <c r="I191" s="114"/>
      <c r="J191" s="122">
        <f>BK191</f>
        <v>0</v>
      </c>
      <c r="K191" s="110"/>
      <c r="L191" s="111"/>
      <c r="M191" s="116"/>
      <c r="N191" s="110"/>
      <c r="O191" s="110"/>
      <c r="P191" s="117">
        <f>SUM(P192:P199)</f>
        <v>0</v>
      </c>
      <c r="Q191" s="110"/>
      <c r="R191" s="117">
        <f>SUM(R192:R199)</f>
        <v>0</v>
      </c>
      <c r="S191" s="110"/>
      <c r="T191" s="118">
        <f>SUM(T192:T199)</f>
        <v>0</v>
      </c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  <c r="AR191" s="112" t="s">
        <v>79</v>
      </c>
      <c r="AS191" s="110"/>
      <c r="AT191" s="119" t="s">
        <v>70</v>
      </c>
      <c r="AU191" s="119" t="s">
        <v>79</v>
      </c>
      <c r="AV191" s="110"/>
      <c r="AW191" s="110"/>
      <c r="AX191" s="110"/>
      <c r="AY191" s="112" t="s">
        <v>138</v>
      </c>
      <c r="AZ191" s="110"/>
      <c r="BA191" s="110"/>
      <c r="BB191" s="110"/>
      <c r="BC191" s="110"/>
      <c r="BD191" s="110"/>
      <c r="BE191" s="110"/>
      <c r="BF191" s="110"/>
      <c r="BG191" s="110"/>
      <c r="BH191" s="110"/>
      <c r="BI191" s="110"/>
      <c r="BJ191" s="110"/>
      <c r="BK191" s="120">
        <f>SUM(BK192:BK199)</f>
        <v>0</v>
      </c>
      <c r="BL191" s="110"/>
      <c r="BM191" s="110"/>
    </row>
    <row r="192" spans="1:65" s="19" customFormat="1" ht="16.5" customHeight="1">
      <c r="B192" s="123"/>
      <c r="C192" s="124" t="s">
        <v>591</v>
      </c>
      <c r="D192" s="124" t="s">
        <v>140</v>
      </c>
      <c r="E192" s="125" t="s">
        <v>1485</v>
      </c>
      <c r="F192" s="126" t="s">
        <v>1486</v>
      </c>
      <c r="G192" s="127" t="s">
        <v>533</v>
      </c>
      <c r="H192" s="128">
        <v>3</v>
      </c>
      <c r="I192" s="129"/>
      <c r="J192" s="130">
        <f>ROUND(I192*H192,2)</f>
        <v>0</v>
      </c>
      <c r="K192" s="126"/>
      <c r="L192" s="20"/>
      <c r="M192" s="131"/>
      <c r="N192" s="132" t="s">
        <v>42</v>
      </c>
      <c r="P192" s="133">
        <f>O192*H192</f>
        <v>0</v>
      </c>
      <c r="Q192" s="133">
        <v>0</v>
      </c>
      <c r="R192" s="133">
        <f>Q192*H192</f>
        <v>0</v>
      </c>
      <c r="S192" s="133">
        <v>0</v>
      </c>
      <c r="T192" s="134">
        <f>S192*H192</f>
        <v>0</v>
      </c>
      <c r="AR192" s="135" t="s">
        <v>145</v>
      </c>
      <c r="AT192" s="135" t="s">
        <v>140</v>
      </c>
      <c r="AU192" s="135" t="s">
        <v>81</v>
      </c>
      <c r="AY192" s="7" t="s">
        <v>138</v>
      </c>
      <c r="BE192" s="136">
        <f>IF(N192="základní",J192,0)</f>
        <v>0</v>
      </c>
      <c r="BF192" s="136">
        <f>IF(N192="snížená",J192,0)</f>
        <v>0</v>
      </c>
      <c r="BG192" s="136">
        <f>IF(N192="zákl. přenesená",J192,0)</f>
        <v>0</v>
      </c>
      <c r="BH192" s="136">
        <f>IF(N192="sníž. přenesená",J192,0)</f>
        <v>0</v>
      </c>
      <c r="BI192" s="136">
        <f>IF(N192="nulová",J192,0)</f>
        <v>0</v>
      </c>
      <c r="BJ192" s="7" t="s">
        <v>79</v>
      </c>
      <c r="BK192" s="136">
        <f>ROUND(I192*H192,2)</f>
        <v>0</v>
      </c>
      <c r="BL192" s="7" t="s">
        <v>145</v>
      </c>
      <c r="BM192" s="135" t="s">
        <v>594</v>
      </c>
    </row>
    <row r="193" spans="1:65" s="19" customFormat="1">
      <c r="B193" s="20"/>
      <c r="D193" s="137" t="s">
        <v>146</v>
      </c>
      <c r="F193" s="138" t="s">
        <v>1486</v>
      </c>
      <c r="I193" s="139"/>
      <c r="L193" s="20"/>
      <c r="M193" s="140"/>
      <c r="T193" s="41"/>
      <c r="AT193" s="7" t="s">
        <v>146</v>
      </c>
      <c r="AU193" s="7" t="s">
        <v>81</v>
      </c>
    </row>
    <row r="194" spans="1:65" s="19" customFormat="1" ht="16.5" customHeight="1">
      <c r="B194" s="123"/>
      <c r="C194" s="124" t="s">
        <v>384</v>
      </c>
      <c r="D194" s="124" t="s">
        <v>140</v>
      </c>
      <c r="E194" s="125" t="s">
        <v>1487</v>
      </c>
      <c r="F194" s="126" t="s">
        <v>1488</v>
      </c>
      <c r="G194" s="127" t="s">
        <v>533</v>
      </c>
      <c r="H194" s="128">
        <v>3</v>
      </c>
      <c r="I194" s="129"/>
      <c r="J194" s="130">
        <f>ROUND(I194*H194,2)</f>
        <v>0</v>
      </c>
      <c r="K194" s="126"/>
      <c r="L194" s="20"/>
      <c r="M194" s="131"/>
      <c r="N194" s="132" t="s">
        <v>42</v>
      </c>
      <c r="P194" s="133">
        <f>O194*H194</f>
        <v>0</v>
      </c>
      <c r="Q194" s="133">
        <v>0</v>
      </c>
      <c r="R194" s="133">
        <f>Q194*H194</f>
        <v>0</v>
      </c>
      <c r="S194" s="133">
        <v>0</v>
      </c>
      <c r="T194" s="134">
        <f>S194*H194</f>
        <v>0</v>
      </c>
      <c r="AR194" s="135" t="s">
        <v>145</v>
      </c>
      <c r="AT194" s="135" t="s">
        <v>140</v>
      </c>
      <c r="AU194" s="135" t="s">
        <v>81</v>
      </c>
      <c r="AY194" s="7" t="s">
        <v>138</v>
      </c>
      <c r="BE194" s="136">
        <f>IF(N194="základní",J194,0)</f>
        <v>0</v>
      </c>
      <c r="BF194" s="136">
        <f>IF(N194="snížená",J194,0)</f>
        <v>0</v>
      </c>
      <c r="BG194" s="136">
        <f>IF(N194="zákl. přenesená",J194,0)</f>
        <v>0</v>
      </c>
      <c r="BH194" s="136">
        <f>IF(N194="sníž. přenesená",J194,0)</f>
        <v>0</v>
      </c>
      <c r="BI194" s="136">
        <f>IF(N194="nulová",J194,0)</f>
        <v>0</v>
      </c>
      <c r="BJ194" s="7" t="s">
        <v>79</v>
      </c>
      <c r="BK194" s="136">
        <f>ROUND(I194*H194,2)</f>
        <v>0</v>
      </c>
      <c r="BL194" s="7" t="s">
        <v>145</v>
      </c>
      <c r="BM194" s="135" t="s">
        <v>597</v>
      </c>
    </row>
    <row r="195" spans="1:65" s="19" customFormat="1">
      <c r="B195" s="20"/>
      <c r="D195" s="137" t="s">
        <v>146</v>
      </c>
      <c r="F195" s="138" t="s">
        <v>1488</v>
      </c>
      <c r="I195" s="139"/>
      <c r="L195" s="20"/>
      <c r="M195" s="140"/>
      <c r="T195" s="41"/>
      <c r="AT195" s="7" t="s">
        <v>146</v>
      </c>
      <c r="AU195" s="7" t="s">
        <v>81</v>
      </c>
    </row>
    <row r="196" spans="1:65" s="19" customFormat="1" ht="16.5" customHeight="1">
      <c r="B196" s="123"/>
      <c r="C196" s="124" t="s">
        <v>598</v>
      </c>
      <c r="D196" s="124" t="s">
        <v>140</v>
      </c>
      <c r="E196" s="125" t="s">
        <v>1489</v>
      </c>
      <c r="F196" s="126" t="s">
        <v>1490</v>
      </c>
      <c r="G196" s="127" t="s">
        <v>501</v>
      </c>
      <c r="H196" s="128">
        <v>4</v>
      </c>
      <c r="I196" s="129"/>
      <c r="J196" s="130">
        <f>ROUND(I196*H196,2)</f>
        <v>0</v>
      </c>
      <c r="K196" s="126"/>
      <c r="L196" s="20"/>
      <c r="M196" s="131"/>
      <c r="N196" s="132" t="s">
        <v>42</v>
      </c>
      <c r="P196" s="133">
        <f>O196*H196</f>
        <v>0</v>
      </c>
      <c r="Q196" s="133">
        <v>0</v>
      </c>
      <c r="R196" s="133">
        <f>Q196*H196</f>
        <v>0</v>
      </c>
      <c r="S196" s="133">
        <v>0</v>
      </c>
      <c r="T196" s="134">
        <f>S196*H196</f>
        <v>0</v>
      </c>
      <c r="AR196" s="135" t="s">
        <v>145</v>
      </c>
      <c r="AT196" s="135" t="s">
        <v>140</v>
      </c>
      <c r="AU196" s="135" t="s">
        <v>81</v>
      </c>
      <c r="AY196" s="7" t="s">
        <v>138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7" t="s">
        <v>79</v>
      </c>
      <c r="BK196" s="136">
        <f>ROUND(I196*H196,2)</f>
        <v>0</v>
      </c>
      <c r="BL196" s="7" t="s">
        <v>145</v>
      </c>
      <c r="BM196" s="135" t="s">
        <v>601</v>
      </c>
    </row>
    <row r="197" spans="1:65" s="19" customFormat="1">
      <c r="B197" s="20"/>
      <c r="D197" s="137" t="s">
        <v>146</v>
      </c>
      <c r="F197" s="138" t="s">
        <v>1490</v>
      </c>
      <c r="I197" s="139"/>
      <c r="L197" s="20"/>
      <c r="M197" s="140"/>
      <c r="T197" s="41"/>
      <c r="AT197" s="7" t="s">
        <v>146</v>
      </c>
      <c r="AU197" s="7" t="s">
        <v>81</v>
      </c>
    </row>
    <row r="198" spans="1:65" s="19" customFormat="1" ht="16.5" customHeight="1">
      <c r="B198" s="123"/>
      <c r="C198" s="124" t="s">
        <v>519</v>
      </c>
      <c r="D198" s="124" t="s">
        <v>140</v>
      </c>
      <c r="E198" s="125" t="s">
        <v>1491</v>
      </c>
      <c r="F198" s="126" t="s">
        <v>1492</v>
      </c>
      <c r="G198" s="127" t="s">
        <v>533</v>
      </c>
      <c r="H198" s="128">
        <v>1</v>
      </c>
      <c r="I198" s="129"/>
      <c r="J198" s="130">
        <f>ROUND(I198*H198,2)</f>
        <v>0</v>
      </c>
      <c r="K198" s="126"/>
      <c r="L198" s="20"/>
      <c r="M198" s="131"/>
      <c r="N198" s="132" t="s">
        <v>42</v>
      </c>
      <c r="P198" s="133">
        <f>O198*H198</f>
        <v>0</v>
      </c>
      <c r="Q198" s="133">
        <v>0</v>
      </c>
      <c r="R198" s="133">
        <f>Q198*H198</f>
        <v>0</v>
      </c>
      <c r="S198" s="133">
        <v>0</v>
      </c>
      <c r="T198" s="134">
        <f>S198*H198</f>
        <v>0</v>
      </c>
      <c r="AR198" s="135" t="s">
        <v>145</v>
      </c>
      <c r="AT198" s="135" t="s">
        <v>140</v>
      </c>
      <c r="AU198" s="135" t="s">
        <v>81</v>
      </c>
      <c r="AY198" s="7" t="s">
        <v>138</v>
      </c>
      <c r="BE198" s="136">
        <f>IF(N198="základní",J198,0)</f>
        <v>0</v>
      </c>
      <c r="BF198" s="136">
        <f>IF(N198="snížená",J198,0)</f>
        <v>0</v>
      </c>
      <c r="BG198" s="136">
        <f>IF(N198="zákl. přenesená",J198,0)</f>
        <v>0</v>
      </c>
      <c r="BH198" s="136">
        <f>IF(N198="sníž. přenesená",J198,0)</f>
        <v>0</v>
      </c>
      <c r="BI198" s="136">
        <f>IF(N198="nulová",J198,0)</f>
        <v>0</v>
      </c>
      <c r="BJ198" s="7" t="s">
        <v>79</v>
      </c>
      <c r="BK198" s="136">
        <f>ROUND(I198*H198,2)</f>
        <v>0</v>
      </c>
      <c r="BL198" s="7" t="s">
        <v>145</v>
      </c>
      <c r="BM198" s="135" t="s">
        <v>604</v>
      </c>
    </row>
    <row r="199" spans="1:65" s="110" customFormat="1">
      <c r="A199" s="19"/>
      <c r="B199" s="20"/>
      <c r="C199" s="19"/>
      <c r="D199" s="137" t="s">
        <v>146</v>
      </c>
      <c r="E199" s="19"/>
      <c r="F199" s="138" t="s">
        <v>1492</v>
      </c>
      <c r="G199" s="19"/>
      <c r="H199" s="19"/>
      <c r="I199" s="139"/>
      <c r="J199" s="19"/>
      <c r="K199" s="19"/>
      <c r="L199" s="20"/>
      <c r="M199" s="140"/>
      <c r="N199" s="19"/>
      <c r="O199" s="19"/>
      <c r="P199" s="19"/>
      <c r="Q199" s="19"/>
      <c r="R199" s="19"/>
      <c r="S199" s="19"/>
      <c r="T199" s="41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7" t="s">
        <v>146</v>
      </c>
      <c r="AU199" s="7" t="s">
        <v>81</v>
      </c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</row>
    <row r="200" spans="1:65" s="19" customFormat="1" ht="22.95" customHeight="1">
      <c r="A200" s="110"/>
      <c r="B200" s="111"/>
      <c r="C200" s="110"/>
      <c r="D200" s="112" t="s">
        <v>70</v>
      </c>
      <c r="E200" s="121" t="s">
        <v>1493</v>
      </c>
      <c r="F200" s="121" t="s">
        <v>1494</v>
      </c>
      <c r="G200" s="110"/>
      <c r="H200" s="110"/>
      <c r="I200" s="114"/>
      <c r="J200" s="122">
        <f>BK200</f>
        <v>0</v>
      </c>
      <c r="K200" s="110"/>
      <c r="L200" s="111"/>
      <c r="M200" s="116"/>
      <c r="N200" s="110"/>
      <c r="O200" s="110"/>
      <c r="P200" s="117">
        <f>SUM(P201:P202)</f>
        <v>0</v>
      </c>
      <c r="Q200" s="110"/>
      <c r="R200" s="117">
        <f>SUM(R201:R202)</f>
        <v>0</v>
      </c>
      <c r="S200" s="110"/>
      <c r="T200" s="118">
        <f>SUM(T201:T202)</f>
        <v>0</v>
      </c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2" t="s">
        <v>79</v>
      </c>
      <c r="AS200" s="110"/>
      <c r="AT200" s="119" t="s">
        <v>70</v>
      </c>
      <c r="AU200" s="119" t="s">
        <v>79</v>
      </c>
      <c r="AV200" s="110"/>
      <c r="AW200" s="110"/>
      <c r="AX200" s="110"/>
      <c r="AY200" s="112" t="s">
        <v>138</v>
      </c>
      <c r="AZ200" s="110"/>
      <c r="BA200" s="110"/>
      <c r="BB200" s="110"/>
      <c r="BC200" s="110"/>
      <c r="BD200" s="110"/>
      <c r="BE200" s="110"/>
      <c r="BF200" s="110"/>
      <c r="BG200" s="110"/>
      <c r="BH200" s="110"/>
      <c r="BI200" s="110"/>
      <c r="BJ200" s="110"/>
      <c r="BK200" s="120">
        <f>SUM(BK201:BK202)</f>
        <v>0</v>
      </c>
      <c r="BL200" s="110"/>
      <c r="BM200" s="110"/>
    </row>
    <row r="201" spans="1:65" s="19" customFormat="1" ht="24.15" customHeight="1">
      <c r="B201" s="123"/>
      <c r="C201" s="124" t="s">
        <v>605</v>
      </c>
      <c r="D201" s="124" t="s">
        <v>140</v>
      </c>
      <c r="E201" s="125" t="s">
        <v>1495</v>
      </c>
      <c r="F201" s="126" t="s">
        <v>1496</v>
      </c>
      <c r="G201" s="127" t="s">
        <v>533</v>
      </c>
      <c r="H201" s="128">
        <v>1</v>
      </c>
      <c r="I201" s="129"/>
      <c r="J201" s="130">
        <f>ROUND(I201*H201,2)</f>
        <v>0</v>
      </c>
      <c r="K201" s="126"/>
      <c r="L201" s="20"/>
      <c r="M201" s="131"/>
      <c r="N201" s="132" t="s">
        <v>42</v>
      </c>
      <c r="P201" s="133">
        <f>O201*H201</f>
        <v>0</v>
      </c>
      <c r="Q201" s="133">
        <v>0</v>
      </c>
      <c r="R201" s="133">
        <f>Q201*H201</f>
        <v>0</v>
      </c>
      <c r="S201" s="133">
        <v>0</v>
      </c>
      <c r="T201" s="134">
        <f>S201*H201</f>
        <v>0</v>
      </c>
      <c r="AR201" s="135" t="s">
        <v>145</v>
      </c>
      <c r="AT201" s="135" t="s">
        <v>140</v>
      </c>
      <c r="AU201" s="135" t="s">
        <v>81</v>
      </c>
      <c r="AY201" s="7" t="s">
        <v>138</v>
      </c>
      <c r="BE201" s="136">
        <f>IF(N201="základní",J201,0)</f>
        <v>0</v>
      </c>
      <c r="BF201" s="136">
        <f>IF(N201="snížená",J201,0)</f>
        <v>0</v>
      </c>
      <c r="BG201" s="136">
        <f>IF(N201="zákl. přenesená",J201,0)</f>
        <v>0</v>
      </c>
      <c r="BH201" s="136">
        <f>IF(N201="sníž. přenesená",J201,0)</f>
        <v>0</v>
      </c>
      <c r="BI201" s="136">
        <f>IF(N201="nulová",J201,0)</f>
        <v>0</v>
      </c>
      <c r="BJ201" s="7" t="s">
        <v>79</v>
      </c>
      <c r="BK201" s="136">
        <f>ROUND(I201*H201,2)</f>
        <v>0</v>
      </c>
      <c r="BL201" s="7" t="s">
        <v>145</v>
      </c>
      <c r="BM201" s="135" t="s">
        <v>608</v>
      </c>
    </row>
    <row r="202" spans="1:65" s="110" customFormat="1" ht="19.2">
      <c r="A202" s="19"/>
      <c r="B202" s="20"/>
      <c r="C202" s="19"/>
      <c r="D202" s="137" t="s">
        <v>146</v>
      </c>
      <c r="E202" s="19"/>
      <c r="F202" s="138" t="s">
        <v>1496</v>
      </c>
      <c r="G202" s="19"/>
      <c r="H202" s="19"/>
      <c r="I202" s="139"/>
      <c r="J202" s="19"/>
      <c r="K202" s="19"/>
      <c r="L202" s="20"/>
      <c r="M202" s="140"/>
      <c r="N202" s="19"/>
      <c r="O202" s="19"/>
      <c r="P202" s="19"/>
      <c r="Q202" s="19"/>
      <c r="R202" s="19"/>
      <c r="S202" s="19"/>
      <c r="T202" s="41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7" t="s">
        <v>146</v>
      </c>
      <c r="AU202" s="7" t="s">
        <v>81</v>
      </c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</row>
    <row r="203" spans="1:65" s="19" customFormat="1" ht="22.95" customHeight="1">
      <c r="A203" s="110"/>
      <c r="B203" s="111"/>
      <c r="C203" s="110"/>
      <c r="D203" s="112" t="s">
        <v>70</v>
      </c>
      <c r="E203" s="121" t="s">
        <v>1497</v>
      </c>
      <c r="F203" s="121" t="s">
        <v>1498</v>
      </c>
      <c r="G203" s="110"/>
      <c r="H203" s="110"/>
      <c r="I203" s="114"/>
      <c r="J203" s="122">
        <f>BK203</f>
        <v>0</v>
      </c>
      <c r="K203" s="110"/>
      <c r="L203" s="111"/>
      <c r="M203" s="116"/>
      <c r="N203" s="110"/>
      <c r="O203" s="110"/>
      <c r="P203" s="117">
        <f>SUM(P204:P213)</f>
        <v>0</v>
      </c>
      <c r="Q203" s="110"/>
      <c r="R203" s="117">
        <f>SUM(R204:R213)</f>
        <v>0</v>
      </c>
      <c r="S203" s="110"/>
      <c r="T203" s="118">
        <f>SUM(T204:T213)</f>
        <v>0</v>
      </c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  <c r="AR203" s="112" t="s">
        <v>79</v>
      </c>
      <c r="AS203" s="110"/>
      <c r="AT203" s="119" t="s">
        <v>70</v>
      </c>
      <c r="AU203" s="119" t="s">
        <v>79</v>
      </c>
      <c r="AV203" s="110"/>
      <c r="AW203" s="110"/>
      <c r="AX203" s="110"/>
      <c r="AY203" s="112" t="s">
        <v>138</v>
      </c>
      <c r="AZ203" s="110"/>
      <c r="BA203" s="110"/>
      <c r="BB203" s="110"/>
      <c r="BC203" s="110"/>
      <c r="BD203" s="110"/>
      <c r="BE203" s="110"/>
      <c r="BF203" s="110"/>
      <c r="BG203" s="110"/>
      <c r="BH203" s="110"/>
      <c r="BI203" s="110"/>
      <c r="BJ203" s="110"/>
      <c r="BK203" s="120">
        <f>SUM(BK204:BK213)</f>
        <v>0</v>
      </c>
      <c r="BL203" s="110"/>
      <c r="BM203" s="110"/>
    </row>
    <row r="204" spans="1:65" s="19" customFormat="1" ht="16.5" customHeight="1">
      <c r="B204" s="123"/>
      <c r="C204" s="124" t="s">
        <v>523</v>
      </c>
      <c r="D204" s="124" t="s">
        <v>140</v>
      </c>
      <c r="E204" s="125" t="s">
        <v>1499</v>
      </c>
      <c r="F204" s="126" t="s">
        <v>1500</v>
      </c>
      <c r="G204" s="127" t="s">
        <v>1501</v>
      </c>
      <c r="H204" s="128">
        <v>0.5</v>
      </c>
      <c r="I204" s="129"/>
      <c r="J204" s="130">
        <f>ROUND(I204*H204,2)</f>
        <v>0</v>
      </c>
      <c r="K204" s="126"/>
      <c r="L204" s="20"/>
      <c r="M204" s="131"/>
      <c r="N204" s="132" t="s">
        <v>42</v>
      </c>
      <c r="P204" s="133">
        <f>O204*H204</f>
        <v>0</v>
      </c>
      <c r="Q204" s="133">
        <v>0</v>
      </c>
      <c r="R204" s="133">
        <f>Q204*H204</f>
        <v>0</v>
      </c>
      <c r="S204" s="133">
        <v>0</v>
      </c>
      <c r="T204" s="134">
        <f>S204*H204</f>
        <v>0</v>
      </c>
      <c r="AR204" s="135" t="s">
        <v>145</v>
      </c>
      <c r="AT204" s="135" t="s">
        <v>140</v>
      </c>
      <c r="AU204" s="135" t="s">
        <v>81</v>
      </c>
      <c r="AY204" s="7" t="s">
        <v>138</v>
      </c>
      <c r="BE204" s="136">
        <f>IF(N204="základní",J204,0)</f>
        <v>0</v>
      </c>
      <c r="BF204" s="136">
        <f>IF(N204="snížená",J204,0)</f>
        <v>0</v>
      </c>
      <c r="BG204" s="136">
        <f>IF(N204="zákl. přenesená",J204,0)</f>
        <v>0</v>
      </c>
      <c r="BH204" s="136">
        <f>IF(N204="sníž. přenesená",J204,0)</f>
        <v>0</v>
      </c>
      <c r="BI204" s="136">
        <f>IF(N204="nulová",J204,0)</f>
        <v>0</v>
      </c>
      <c r="BJ204" s="7" t="s">
        <v>79</v>
      </c>
      <c r="BK204" s="136">
        <f>ROUND(I204*H204,2)</f>
        <v>0</v>
      </c>
      <c r="BL204" s="7" t="s">
        <v>145</v>
      </c>
      <c r="BM204" s="135" t="s">
        <v>610</v>
      </c>
    </row>
    <row r="205" spans="1:65" s="19" customFormat="1">
      <c r="B205" s="20"/>
      <c r="D205" s="137" t="s">
        <v>146</v>
      </c>
      <c r="F205" s="138" t="s">
        <v>1500</v>
      </c>
      <c r="I205" s="139"/>
      <c r="L205" s="20"/>
      <c r="M205" s="140"/>
      <c r="T205" s="41"/>
      <c r="AT205" s="7" t="s">
        <v>146</v>
      </c>
      <c r="AU205" s="7" t="s">
        <v>81</v>
      </c>
    </row>
    <row r="206" spans="1:65" s="19" customFormat="1" ht="16.5" customHeight="1">
      <c r="B206" s="123"/>
      <c r="C206" s="124" t="s">
        <v>611</v>
      </c>
      <c r="D206" s="124" t="s">
        <v>140</v>
      </c>
      <c r="E206" s="125" t="s">
        <v>1502</v>
      </c>
      <c r="F206" s="126" t="s">
        <v>1503</v>
      </c>
      <c r="G206" s="127" t="s">
        <v>1501</v>
      </c>
      <c r="H206" s="128">
        <v>10</v>
      </c>
      <c r="I206" s="129"/>
      <c r="J206" s="130">
        <f>ROUND(I206*H206,2)</f>
        <v>0</v>
      </c>
      <c r="K206" s="126"/>
      <c r="L206" s="20"/>
      <c r="M206" s="131"/>
      <c r="N206" s="132" t="s">
        <v>42</v>
      </c>
      <c r="P206" s="133">
        <f>O206*H206</f>
        <v>0</v>
      </c>
      <c r="Q206" s="133">
        <v>0</v>
      </c>
      <c r="R206" s="133">
        <f>Q206*H206</f>
        <v>0</v>
      </c>
      <c r="S206" s="133">
        <v>0</v>
      </c>
      <c r="T206" s="134">
        <f>S206*H206</f>
        <v>0</v>
      </c>
      <c r="AR206" s="135" t="s">
        <v>145</v>
      </c>
      <c r="AT206" s="135" t="s">
        <v>140</v>
      </c>
      <c r="AU206" s="135" t="s">
        <v>81</v>
      </c>
      <c r="AY206" s="7" t="s">
        <v>138</v>
      </c>
      <c r="BE206" s="136">
        <f>IF(N206="základní",J206,0)</f>
        <v>0</v>
      </c>
      <c r="BF206" s="136">
        <f>IF(N206="snížená",J206,0)</f>
        <v>0</v>
      </c>
      <c r="BG206" s="136">
        <f>IF(N206="zákl. přenesená",J206,0)</f>
        <v>0</v>
      </c>
      <c r="BH206" s="136">
        <f>IF(N206="sníž. přenesená",J206,0)</f>
        <v>0</v>
      </c>
      <c r="BI206" s="136">
        <f>IF(N206="nulová",J206,0)</f>
        <v>0</v>
      </c>
      <c r="BJ206" s="7" t="s">
        <v>79</v>
      </c>
      <c r="BK206" s="136">
        <f>ROUND(I206*H206,2)</f>
        <v>0</v>
      </c>
      <c r="BL206" s="7" t="s">
        <v>145</v>
      </c>
      <c r="BM206" s="135" t="s">
        <v>614</v>
      </c>
    </row>
    <row r="207" spans="1:65" s="19" customFormat="1">
      <c r="B207" s="20"/>
      <c r="D207" s="137" t="s">
        <v>146</v>
      </c>
      <c r="F207" s="138" t="s">
        <v>1503</v>
      </c>
      <c r="I207" s="139"/>
      <c r="L207" s="20"/>
      <c r="M207" s="140"/>
      <c r="T207" s="41"/>
      <c r="AT207" s="7" t="s">
        <v>146</v>
      </c>
      <c r="AU207" s="7" t="s">
        <v>81</v>
      </c>
    </row>
    <row r="208" spans="1:65" s="19" customFormat="1" ht="16.5" customHeight="1">
      <c r="B208" s="123"/>
      <c r="C208" s="124" t="s">
        <v>526</v>
      </c>
      <c r="D208" s="124" t="s">
        <v>140</v>
      </c>
      <c r="E208" s="125" t="s">
        <v>1504</v>
      </c>
      <c r="F208" s="126" t="s">
        <v>1505</v>
      </c>
      <c r="G208" s="127" t="s">
        <v>1501</v>
      </c>
      <c r="H208" s="128">
        <v>12</v>
      </c>
      <c r="I208" s="129"/>
      <c r="J208" s="130">
        <f>ROUND(I208*H208,2)</f>
        <v>0</v>
      </c>
      <c r="K208" s="126"/>
      <c r="L208" s="20"/>
      <c r="M208" s="131"/>
      <c r="N208" s="132" t="s">
        <v>42</v>
      </c>
      <c r="P208" s="133">
        <f>O208*H208</f>
        <v>0</v>
      </c>
      <c r="Q208" s="133">
        <v>0</v>
      </c>
      <c r="R208" s="133">
        <f>Q208*H208</f>
        <v>0</v>
      </c>
      <c r="S208" s="133">
        <v>0</v>
      </c>
      <c r="T208" s="134">
        <f>S208*H208</f>
        <v>0</v>
      </c>
      <c r="AR208" s="135" t="s">
        <v>145</v>
      </c>
      <c r="AT208" s="135" t="s">
        <v>140</v>
      </c>
      <c r="AU208" s="135" t="s">
        <v>81</v>
      </c>
      <c r="AY208" s="7" t="s">
        <v>138</v>
      </c>
      <c r="BE208" s="136">
        <f>IF(N208="základní",J208,0)</f>
        <v>0</v>
      </c>
      <c r="BF208" s="136">
        <f>IF(N208="snížená",J208,0)</f>
        <v>0</v>
      </c>
      <c r="BG208" s="136">
        <f>IF(N208="zákl. přenesená",J208,0)</f>
        <v>0</v>
      </c>
      <c r="BH208" s="136">
        <f>IF(N208="sníž. přenesená",J208,0)</f>
        <v>0</v>
      </c>
      <c r="BI208" s="136">
        <f>IF(N208="nulová",J208,0)</f>
        <v>0</v>
      </c>
      <c r="BJ208" s="7" t="s">
        <v>79</v>
      </c>
      <c r="BK208" s="136">
        <f>ROUND(I208*H208,2)</f>
        <v>0</v>
      </c>
      <c r="BL208" s="7" t="s">
        <v>145</v>
      </c>
      <c r="BM208" s="135" t="s">
        <v>621</v>
      </c>
    </row>
    <row r="209" spans="1:65" s="19" customFormat="1">
      <c r="B209" s="20"/>
      <c r="D209" s="137" t="s">
        <v>146</v>
      </c>
      <c r="F209" s="138" t="s">
        <v>1505</v>
      </c>
      <c r="I209" s="139"/>
      <c r="L209" s="20"/>
      <c r="M209" s="140"/>
      <c r="T209" s="41"/>
      <c r="AT209" s="7" t="s">
        <v>146</v>
      </c>
      <c r="AU209" s="7" t="s">
        <v>81</v>
      </c>
    </row>
    <row r="210" spans="1:65" s="19" customFormat="1" ht="16.5" customHeight="1">
      <c r="B210" s="123"/>
      <c r="C210" s="124" t="s">
        <v>625</v>
      </c>
      <c r="D210" s="124" t="s">
        <v>140</v>
      </c>
      <c r="E210" s="125" t="s">
        <v>1506</v>
      </c>
      <c r="F210" s="126" t="s">
        <v>1507</v>
      </c>
      <c r="G210" s="127" t="s">
        <v>1501</v>
      </c>
      <c r="H210" s="128">
        <v>10</v>
      </c>
      <c r="I210" s="129"/>
      <c r="J210" s="130">
        <f>ROUND(I210*H210,2)</f>
        <v>0</v>
      </c>
      <c r="K210" s="126"/>
      <c r="L210" s="20"/>
      <c r="M210" s="131"/>
      <c r="N210" s="132" t="s">
        <v>42</v>
      </c>
      <c r="P210" s="133">
        <f>O210*H210</f>
        <v>0</v>
      </c>
      <c r="Q210" s="133">
        <v>0</v>
      </c>
      <c r="R210" s="133">
        <f>Q210*H210</f>
        <v>0</v>
      </c>
      <c r="S210" s="133">
        <v>0</v>
      </c>
      <c r="T210" s="134">
        <f>S210*H210</f>
        <v>0</v>
      </c>
      <c r="AR210" s="135" t="s">
        <v>145</v>
      </c>
      <c r="AT210" s="135" t="s">
        <v>140</v>
      </c>
      <c r="AU210" s="135" t="s">
        <v>81</v>
      </c>
      <c r="AY210" s="7" t="s">
        <v>138</v>
      </c>
      <c r="BE210" s="136">
        <f>IF(N210="základní",J210,0)</f>
        <v>0</v>
      </c>
      <c r="BF210" s="136">
        <f>IF(N210="snížená",J210,0)</f>
        <v>0</v>
      </c>
      <c r="BG210" s="136">
        <f>IF(N210="zákl. přenesená",J210,0)</f>
        <v>0</v>
      </c>
      <c r="BH210" s="136">
        <f>IF(N210="sníž. přenesená",J210,0)</f>
        <v>0</v>
      </c>
      <c r="BI210" s="136">
        <f>IF(N210="nulová",J210,0)</f>
        <v>0</v>
      </c>
      <c r="BJ210" s="7" t="s">
        <v>79</v>
      </c>
      <c r="BK210" s="136">
        <f>ROUND(I210*H210,2)</f>
        <v>0</v>
      </c>
      <c r="BL210" s="7" t="s">
        <v>145</v>
      </c>
      <c r="BM210" s="135" t="s">
        <v>628</v>
      </c>
    </row>
    <row r="211" spans="1:65" s="19" customFormat="1">
      <c r="B211" s="20"/>
      <c r="D211" s="137" t="s">
        <v>146</v>
      </c>
      <c r="F211" s="138" t="s">
        <v>1507</v>
      </c>
      <c r="I211" s="139"/>
      <c r="L211" s="20"/>
      <c r="M211" s="140"/>
      <c r="T211" s="41"/>
      <c r="AT211" s="7" t="s">
        <v>146</v>
      </c>
      <c r="AU211" s="7" t="s">
        <v>81</v>
      </c>
    </row>
    <row r="212" spans="1:65" s="19" customFormat="1" ht="16.5" customHeight="1">
      <c r="B212" s="123"/>
      <c r="C212" s="124" t="s">
        <v>530</v>
      </c>
      <c r="D212" s="124" t="s">
        <v>140</v>
      </c>
      <c r="E212" s="125" t="s">
        <v>1508</v>
      </c>
      <c r="F212" s="126" t="s">
        <v>1509</v>
      </c>
      <c r="G212" s="127" t="s">
        <v>1501</v>
      </c>
      <c r="H212" s="128">
        <v>15</v>
      </c>
      <c r="I212" s="129"/>
      <c r="J212" s="130">
        <f>ROUND(I212*H212,2)</f>
        <v>0</v>
      </c>
      <c r="K212" s="126"/>
      <c r="L212" s="20"/>
      <c r="M212" s="131"/>
      <c r="N212" s="132" t="s">
        <v>42</v>
      </c>
      <c r="P212" s="133">
        <f>O212*H212</f>
        <v>0</v>
      </c>
      <c r="Q212" s="133">
        <v>0</v>
      </c>
      <c r="R212" s="133">
        <f>Q212*H212</f>
        <v>0</v>
      </c>
      <c r="S212" s="133">
        <v>0</v>
      </c>
      <c r="T212" s="134">
        <f>S212*H212</f>
        <v>0</v>
      </c>
      <c r="AR212" s="135" t="s">
        <v>145</v>
      </c>
      <c r="AT212" s="135" t="s">
        <v>140</v>
      </c>
      <c r="AU212" s="135" t="s">
        <v>81</v>
      </c>
      <c r="AY212" s="7" t="s">
        <v>138</v>
      </c>
      <c r="BE212" s="136">
        <f>IF(N212="základní",J212,0)</f>
        <v>0</v>
      </c>
      <c r="BF212" s="136">
        <f>IF(N212="snížená",J212,0)</f>
        <v>0</v>
      </c>
      <c r="BG212" s="136">
        <f>IF(N212="zákl. přenesená",J212,0)</f>
        <v>0</v>
      </c>
      <c r="BH212" s="136">
        <f>IF(N212="sníž. přenesená",J212,0)</f>
        <v>0</v>
      </c>
      <c r="BI212" s="136">
        <f>IF(N212="nulová",J212,0)</f>
        <v>0</v>
      </c>
      <c r="BJ212" s="7" t="s">
        <v>79</v>
      </c>
      <c r="BK212" s="136">
        <f>ROUND(I212*H212,2)</f>
        <v>0</v>
      </c>
      <c r="BL212" s="7" t="s">
        <v>145</v>
      </c>
      <c r="BM212" s="135" t="s">
        <v>634</v>
      </c>
    </row>
    <row r="213" spans="1:65" s="110" customFormat="1">
      <c r="A213" s="19"/>
      <c r="B213" s="20"/>
      <c r="C213" s="19"/>
      <c r="D213" s="137" t="s">
        <v>146</v>
      </c>
      <c r="E213" s="19"/>
      <c r="F213" s="138" t="s">
        <v>1509</v>
      </c>
      <c r="G213" s="19"/>
      <c r="H213" s="19"/>
      <c r="I213" s="139"/>
      <c r="J213" s="19"/>
      <c r="K213" s="19"/>
      <c r="L213" s="20"/>
      <c r="M213" s="140"/>
      <c r="N213" s="19"/>
      <c r="O213" s="19"/>
      <c r="P213" s="19"/>
      <c r="Q213" s="19"/>
      <c r="R213" s="19"/>
      <c r="S213" s="19"/>
      <c r="T213" s="41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7" t="s">
        <v>146</v>
      </c>
      <c r="AU213" s="7" t="s">
        <v>81</v>
      </c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</row>
    <row r="214" spans="1:65" s="19" customFormat="1" ht="22.95" customHeight="1">
      <c r="A214" s="110"/>
      <c r="B214" s="111"/>
      <c r="C214" s="110"/>
      <c r="D214" s="112" t="s">
        <v>70</v>
      </c>
      <c r="E214" s="121" t="s">
        <v>1510</v>
      </c>
      <c r="F214" s="121" t="s">
        <v>1511</v>
      </c>
      <c r="G214" s="110"/>
      <c r="H214" s="110"/>
      <c r="I214" s="114"/>
      <c r="J214" s="122">
        <f>BK214</f>
        <v>0</v>
      </c>
      <c r="K214" s="110"/>
      <c r="L214" s="111"/>
      <c r="M214" s="116"/>
      <c r="N214" s="110"/>
      <c r="O214" s="110"/>
      <c r="P214" s="117">
        <f>SUM(P215:P236)</f>
        <v>0</v>
      </c>
      <c r="Q214" s="110"/>
      <c r="R214" s="117">
        <f>SUM(R215:R236)</f>
        <v>0</v>
      </c>
      <c r="S214" s="110"/>
      <c r="T214" s="118">
        <f>SUM(T215:T236)</f>
        <v>0</v>
      </c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  <c r="AN214" s="110"/>
      <c r="AO214" s="110"/>
      <c r="AP214" s="110"/>
      <c r="AQ214" s="110"/>
      <c r="AR214" s="112" t="s">
        <v>79</v>
      </c>
      <c r="AS214" s="110"/>
      <c r="AT214" s="119" t="s">
        <v>70</v>
      </c>
      <c r="AU214" s="119" t="s">
        <v>79</v>
      </c>
      <c r="AV214" s="110"/>
      <c r="AW214" s="110"/>
      <c r="AX214" s="110"/>
      <c r="AY214" s="112" t="s">
        <v>138</v>
      </c>
      <c r="AZ214" s="110"/>
      <c r="BA214" s="110"/>
      <c r="BB214" s="110"/>
      <c r="BC214" s="110"/>
      <c r="BD214" s="110"/>
      <c r="BE214" s="110"/>
      <c r="BF214" s="110"/>
      <c r="BG214" s="110"/>
      <c r="BH214" s="110"/>
      <c r="BI214" s="110"/>
      <c r="BJ214" s="110"/>
      <c r="BK214" s="120">
        <f>SUM(BK215:BK236)</f>
        <v>0</v>
      </c>
      <c r="BL214" s="110"/>
      <c r="BM214" s="110"/>
    </row>
    <row r="215" spans="1:65" s="19" customFormat="1" ht="16.5" customHeight="1">
      <c r="B215" s="123"/>
      <c r="C215" s="124" t="s">
        <v>639</v>
      </c>
      <c r="D215" s="124" t="s">
        <v>140</v>
      </c>
      <c r="E215" s="125" t="s">
        <v>1512</v>
      </c>
      <c r="F215" s="126" t="s">
        <v>1513</v>
      </c>
      <c r="G215" s="127" t="s">
        <v>1501</v>
      </c>
      <c r="H215" s="128">
        <v>8</v>
      </c>
      <c r="I215" s="129"/>
      <c r="J215" s="130">
        <f>ROUND(I215*H215,2)</f>
        <v>0</v>
      </c>
      <c r="K215" s="126"/>
      <c r="L215" s="20"/>
      <c r="M215" s="131"/>
      <c r="N215" s="132" t="s">
        <v>42</v>
      </c>
      <c r="P215" s="133">
        <f>O215*H215</f>
        <v>0</v>
      </c>
      <c r="Q215" s="133">
        <v>0</v>
      </c>
      <c r="R215" s="133">
        <f>Q215*H215</f>
        <v>0</v>
      </c>
      <c r="S215" s="133">
        <v>0</v>
      </c>
      <c r="T215" s="134">
        <f>S215*H215</f>
        <v>0</v>
      </c>
      <c r="AR215" s="135" t="s">
        <v>145</v>
      </c>
      <c r="AT215" s="135" t="s">
        <v>140</v>
      </c>
      <c r="AU215" s="135" t="s">
        <v>81</v>
      </c>
      <c r="AY215" s="7" t="s">
        <v>138</v>
      </c>
      <c r="BE215" s="136">
        <f>IF(N215="základní",J215,0)</f>
        <v>0</v>
      </c>
      <c r="BF215" s="136">
        <f>IF(N215="snížená",J215,0)</f>
        <v>0</v>
      </c>
      <c r="BG215" s="136">
        <f>IF(N215="zákl. přenesená",J215,0)</f>
        <v>0</v>
      </c>
      <c r="BH215" s="136">
        <f>IF(N215="sníž. přenesená",J215,0)</f>
        <v>0</v>
      </c>
      <c r="BI215" s="136">
        <f>IF(N215="nulová",J215,0)</f>
        <v>0</v>
      </c>
      <c r="BJ215" s="7" t="s">
        <v>79</v>
      </c>
      <c r="BK215" s="136">
        <f>ROUND(I215*H215,2)</f>
        <v>0</v>
      </c>
      <c r="BL215" s="7" t="s">
        <v>145</v>
      </c>
      <c r="BM215" s="135" t="s">
        <v>642</v>
      </c>
    </row>
    <row r="216" spans="1:65" s="19" customFormat="1">
      <c r="B216" s="20"/>
      <c r="D216" s="137" t="s">
        <v>146</v>
      </c>
      <c r="F216" s="138" t="s">
        <v>1513</v>
      </c>
      <c r="I216" s="139"/>
      <c r="L216" s="20"/>
      <c r="M216" s="140"/>
      <c r="T216" s="41"/>
      <c r="AT216" s="7" t="s">
        <v>146</v>
      </c>
      <c r="AU216" s="7" t="s">
        <v>81</v>
      </c>
    </row>
    <row r="217" spans="1:65" s="19" customFormat="1" ht="16.5" customHeight="1">
      <c r="B217" s="123"/>
      <c r="C217" s="124" t="s">
        <v>534</v>
      </c>
      <c r="D217" s="124" t="s">
        <v>140</v>
      </c>
      <c r="E217" s="125" t="s">
        <v>1514</v>
      </c>
      <c r="F217" s="126" t="s">
        <v>1515</v>
      </c>
      <c r="G217" s="127" t="s">
        <v>1501</v>
      </c>
      <c r="H217" s="128">
        <v>5</v>
      </c>
      <c r="I217" s="129"/>
      <c r="J217" s="130">
        <f>ROUND(I217*H217,2)</f>
        <v>0</v>
      </c>
      <c r="K217" s="126"/>
      <c r="L217" s="20"/>
      <c r="M217" s="131"/>
      <c r="N217" s="132" t="s">
        <v>42</v>
      </c>
      <c r="P217" s="133">
        <f>O217*H217</f>
        <v>0</v>
      </c>
      <c r="Q217" s="133">
        <v>0</v>
      </c>
      <c r="R217" s="133">
        <f>Q217*H217</f>
        <v>0</v>
      </c>
      <c r="S217" s="133">
        <v>0</v>
      </c>
      <c r="T217" s="134">
        <f>S217*H217</f>
        <v>0</v>
      </c>
      <c r="AR217" s="135" t="s">
        <v>145</v>
      </c>
      <c r="AT217" s="135" t="s">
        <v>140</v>
      </c>
      <c r="AU217" s="135" t="s">
        <v>81</v>
      </c>
      <c r="AY217" s="7" t="s">
        <v>138</v>
      </c>
      <c r="BE217" s="136">
        <f>IF(N217="základní",J217,0)</f>
        <v>0</v>
      </c>
      <c r="BF217" s="136">
        <f>IF(N217="snížená",J217,0)</f>
        <v>0</v>
      </c>
      <c r="BG217" s="136">
        <f>IF(N217="zákl. přenesená",J217,0)</f>
        <v>0</v>
      </c>
      <c r="BH217" s="136">
        <f>IF(N217="sníž. přenesená",J217,0)</f>
        <v>0</v>
      </c>
      <c r="BI217" s="136">
        <f>IF(N217="nulová",J217,0)</f>
        <v>0</v>
      </c>
      <c r="BJ217" s="7" t="s">
        <v>79</v>
      </c>
      <c r="BK217" s="136">
        <f>ROUND(I217*H217,2)</f>
        <v>0</v>
      </c>
      <c r="BL217" s="7" t="s">
        <v>145</v>
      </c>
      <c r="BM217" s="135" t="s">
        <v>652</v>
      </c>
    </row>
    <row r="218" spans="1:65" s="19" customFormat="1">
      <c r="B218" s="20"/>
      <c r="D218" s="137" t="s">
        <v>146</v>
      </c>
      <c r="F218" s="138" t="s">
        <v>1515</v>
      </c>
      <c r="I218" s="139"/>
      <c r="L218" s="20"/>
      <c r="M218" s="140"/>
      <c r="T218" s="41"/>
      <c r="AT218" s="7" t="s">
        <v>146</v>
      </c>
      <c r="AU218" s="7" t="s">
        <v>81</v>
      </c>
    </row>
    <row r="219" spans="1:65" s="19" customFormat="1" ht="16.5" customHeight="1">
      <c r="B219" s="123"/>
      <c r="C219" s="124" t="s">
        <v>656</v>
      </c>
      <c r="D219" s="124" t="s">
        <v>140</v>
      </c>
      <c r="E219" s="125" t="s">
        <v>1516</v>
      </c>
      <c r="F219" s="126" t="s">
        <v>1517</v>
      </c>
      <c r="G219" s="127" t="s">
        <v>1501</v>
      </c>
      <c r="H219" s="128">
        <v>5</v>
      </c>
      <c r="I219" s="129"/>
      <c r="J219" s="130">
        <f>ROUND(I219*H219,2)</f>
        <v>0</v>
      </c>
      <c r="K219" s="126"/>
      <c r="L219" s="20"/>
      <c r="M219" s="131"/>
      <c r="N219" s="132" t="s">
        <v>42</v>
      </c>
      <c r="P219" s="133">
        <f>O219*H219</f>
        <v>0</v>
      </c>
      <c r="Q219" s="133">
        <v>0</v>
      </c>
      <c r="R219" s="133">
        <f>Q219*H219</f>
        <v>0</v>
      </c>
      <c r="S219" s="133">
        <v>0</v>
      </c>
      <c r="T219" s="134">
        <f>S219*H219</f>
        <v>0</v>
      </c>
      <c r="AR219" s="135" t="s">
        <v>145</v>
      </c>
      <c r="AT219" s="135" t="s">
        <v>140</v>
      </c>
      <c r="AU219" s="135" t="s">
        <v>81</v>
      </c>
      <c r="AY219" s="7" t="s">
        <v>138</v>
      </c>
      <c r="BE219" s="136">
        <f>IF(N219="základní",J219,0)</f>
        <v>0</v>
      </c>
      <c r="BF219" s="136">
        <f>IF(N219="snížená",J219,0)</f>
        <v>0</v>
      </c>
      <c r="BG219" s="136">
        <f>IF(N219="zákl. přenesená",J219,0)</f>
        <v>0</v>
      </c>
      <c r="BH219" s="136">
        <f>IF(N219="sníž. přenesená",J219,0)</f>
        <v>0</v>
      </c>
      <c r="BI219" s="136">
        <f>IF(N219="nulová",J219,0)</f>
        <v>0</v>
      </c>
      <c r="BJ219" s="7" t="s">
        <v>79</v>
      </c>
      <c r="BK219" s="136">
        <f>ROUND(I219*H219,2)</f>
        <v>0</v>
      </c>
      <c r="BL219" s="7" t="s">
        <v>145</v>
      </c>
      <c r="BM219" s="135" t="s">
        <v>659</v>
      </c>
    </row>
    <row r="220" spans="1:65" s="19" customFormat="1">
      <c r="B220" s="20"/>
      <c r="D220" s="137" t="s">
        <v>146</v>
      </c>
      <c r="F220" s="138" t="s">
        <v>1517</v>
      </c>
      <c r="I220" s="139"/>
      <c r="L220" s="20"/>
      <c r="M220" s="140"/>
      <c r="T220" s="41"/>
      <c r="AT220" s="7" t="s">
        <v>146</v>
      </c>
      <c r="AU220" s="7" t="s">
        <v>81</v>
      </c>
    </row>
    <row r="221" spans="1:65" s="19" customFormat="1" ht="16.5" customHeight="1">
      <c r="B221" s="123"/>
      <c r="C221" s="124" t="s">
        <v>538</v>
      </c>
      <c r="D221" s="124" t="s">
        <v>140</v>
      </c>
      <c r="E221" s="125" t="s">
        <v>1518</v>
      </c>
      <c r="F221" s="126" t="s">
        <v>1507</v>
      </c>
      <c r="G221" s="127" t="s">
        <v>1501</v>
      </c>
      <c r="H221" s="128">
        <v>2</v>
      </c>
      <c r="I221" s="129"/>
      <c r="J221" s="130">
        <f>ROUND(I221*H221,2)</f>
        <v>0</v>
      </c>
      <c r="K221" s="126"/>
      <c r="L221" s="20"/>
      <c r="M221" s="131"/>
      <c r="N221" s="132" t="s">
        <v>42</v>
      </c>
      <c r="P221" s="133">
        <f>O221*H221</f>
        <v>0</v>
      </c>
      <c r="Q221" s="133">
        <v>0</v>
      </c>
      <c r="R221" s="133">
        <f>Q221*H221</f>
        <v>0</v>
      </c>
      <c r="S221" s="133">
        <v>0</v>
      </c>
      <c r="T221" s="134">
        <f>S221*H221</f>
        <v>0</v>
      </c>
      <c r="AR221" s="135" t="s">
        <v>145</v>
      </c>
      <c r="AT221" s="135" t="s">
        <v>140</v>
      </c>
      <c r="AU221" s="135" t="s">
        <v>81</v>
      </c>
      <c r="AY221" s="7" t="s">
        <v>138</v>
      </c>
      <c r="BE221" s="136">
        <f>IF(N221="základní",J221,0)</f>
        <v>0</v>
      </c>
      <c r="BF221" s="136">
        <f>IF(N221="snížená",J221,0)</f>
        <v>0</v>
      </c>
      <c r="BG221" s="136">
        <f>IF(N221="zákl. přenesená",J221,0)</f>
        <v>0</v>
      </c>
      <c r="BH221" s="136">
        <f>IF(N221="sníž. přenesená",J221,0)</f>
        <v>0</v>
      </c>
      <c r="BI221" s="136">
        <f>IF(N221="nulová",J221,0)</f>
        <v>0</v>
      </c>
      <c r="BJ221" s="7" t="s">
        <v>79</v>
      </c>
      <c r="BK221" s="136">
        <f>ROUND(I221*H221,2)</f>
        <v>0</v>
      </c>
      <c r="BL221" s="7" t="s">
        <v>145</v>
      </c>
      <c r="BM221" s="135" t="s">
        <v>662</v>
      </c>
    </row>
    <row r="222" spans="1:65" s="19" customFormat="1">
      <c r="B222" s="20"/>
      <c r="D222" s="137" t="s">
        <v>146</v>
      </c>
      <c r="F222" s="138" t="s">
        <v>1507</v>
      </c>
      <c r="I222" s="139"/>
      <c r="L222" s="20"/>
      <c r="M222" s="140"/>
      <c r="T222" s="41"/>
      <c r="AT222" s="7" t="s">
        <v>146</v>
      </c>
      <c r="AU222" s="7" t="s">
        <v>81</v>
      </c>
    </row>
    <row r="223" spans="1:65" s="19" customFormat="1" ht="16.5" customHeight="1">
      <c r="B223" s="123"/>
      <c r="C223" s="124" t="s">
        <v>663</v>
      </c>
      <c r="D223" s="124" t="s">
        <v>140</v>
      </c>
      <c r="E223" s="125" t="s">
        <v>1519</v>
      </c>
      <c r="F223" s="126" t="s">
        <v>1520</v>
      </c>
      <c r="G223" s="127" t="s">
        <v>1501</v>
      </c>
      <c r="H223" s="128">
        <v>10</v>
      </c>
      <c r="I223" s="129"/>
      <c r="J223" s="130">
        <f>ROUND(I223*H223,2)</f>
        <v>0</v>
      </c>
      <c r="K223" s="126"/>
      <c r="L223" s="20"/>
      <c r="M223" s="131"/>
      <c r="N223" s="132" t="s">
        <v>42</v>
      </c>
      <c r="P223" s="133">
        <f>O223*H223</f>
        <v>0</v>
      </c>
      <c r="Q223" s="133">
        <v>0</v>
      </c>
      <c r="R223" s="133">
        <f>Q223*H223</f>
        <v>0</v>
      </c>
      <c r="S223" s="133">
        <v>0</v>
      </c>
      <c r="T223" s="134">
        <f>S223*H223</f>
        <v>0</v>
      </c>
      <c r="AR223" s="135" t="s">
        <v>145</v>
      </c>
      <c r="AT223" s="135" t="s">
        <v>140</v>
      </c>
      <c r="AU223" s="135" t="s">
        <v>81</v>
      </c>
      <c r="AY223" s="7" t="s">
        <v>138</v>
      </c>
      <c r="BE223" s="136">
        <f>IF(N223="základní",J223,0)</f>
        <v>0</v>
      </c>
      <c r="BF223" s="136">
        <f>IF(N223="snížená",J223,0)</f>
        <v>0</v>
      </c>
      <c r="BG223" s="136">
        <f>IF(N223="zákl. přenesená",J223,0)</f>
        <v>0</v>
      </c>
      <c r="BH223" s="136">
        <f>IF(N223="sníž. přenesená",J223,0)</f>
        <v>0</v>
      </c>
      <c r="BI223" s="136">
        <f>IF(N223="nulová",J223,0)</f>
        <v>0</v>
      </c>
      <c r="BJ223" s="7" t="s">
        <v>79</v>
      </c>
      <c r="BK223" s="136">
        <f>ROUND(I223*H223,2)</f>
        <v>0</v>
      </c>
      <c r="BL223" s="7" t="s">
        <v>145</v>
      </c>
      <c r="BM223" s="135" t="s">
        <v>666</v>
      </c>
    </row>
    <row r="224" spans="1:65" s="19" customFormat="1">
      <c r="B224" s="20"/>
      <c r="D224" s="137" t="s">
        <v>146</v>
      </c>
      <c r="F224" s="138" t="s">
        <v>1520</v>
      </c>
      <c r="I224" s="139"/>
      <c r="L224" s="20"/>
      <c r="M224" s="140"/>
      <c r="T224" s="41"/>
      <c r="AT224" s="7" t="s">
        <v>146</v>
      </c>
      <c r="AU224" s="7" t="s">
        <v>81</v>
      </c>
    </row>
    <row r="225" spans="1:65" s="19" customFormat="1" ht="16.5" customHeight="1">
      <c r="B225" s="123"/>
      <c r="C225" s="124" t="s">
        <v>541</v>
      </c>
      <c r="D225" s="124" t="s">
        <v>140</v>
      </c>
      <c r="E225" s="125" t="s">
        <v>1521</v>
      </c>
      <c r="F225" s="126" t="s">
        <v>1522</v>
      </c>
      <c r="G225" s="127" t="s">
        <v>1501</v>
      </c>
      <c r="H225" s="128">
        <v>2</v>
      </c>
      <c r="I225" s="129"/>
      <c r="J225" s="130">
        <f>ROUND(I225*H225,2)</f>
        <v>0</v>
      </c>
      <c r="K225" s="126"/>
      <c r="L225" s="20"/>
      <c r="M225" s="131"/>
      <c r="N225" s="132" t="s">
        <v>42</v>
      </c>
      <c r="P225" s="133">
        <f>O225*H225</f>
        <v>0</v>
      </c>
      <c r="Q225" s="133">
        <v>0</v>
      </c>
      <c r="R225" s="133">
        <f>Q225*H225</f>
        <v>0</v>
      </c>
      <c r="S225" s="133">
        <v>0</v>
      </c>
      <c r="T225" s="134">
        <f>S225*H225</f>
        <v>0</v>
      </c>
      <c r="AR225" s="135" t="s">
        <v>145</v>
      </c>
      <c r="AT225" s="135" t="s">
        <v>140</v>
      </c>
      <c r="AU225" s="135" t="s">
        <v>81</v>
      </c>
      <c r="AY225" s="7" t="s">
        <v>138</v>
      </c>
      <c r="BE225" s="136">
        <f>IF(N225="základní",J225,0)</f>
        <v>0</v>
      </c>
      <c r="BF225" s="136">
        <f>IF(N225="snížená",J225,0)</f>
        <v>0</v>
      </c>
      <c r="BG225" s="136">
        <f>IF(N225="zákl. přenesená",J225,0)</f>
        <v>0</v>
      </c>
      <c r="BH225" s="136">
        <f>IF(N225="sníž. přenesená",J225,0)</f>
        <v>0</v>
      </c>
      <c r="BI225" s="136">
        <f>IF(N225="nulová",J225,0)</f>
        <v>0</v>
      </c>
      <c r="BJ225" s="7" t="s">
        <v>79</v>
      </c>
      <c r="BK225" s="136">
        <f>ROUND(I225*H225,2)</f>
        <v>0</v>
      </c>
      <c r="BL225" s="7" t="s">
        <v>145</v>
      </c>
      <c r="BM225" s="135" t="s">
        <v>669</v>
      </c>
    </row>
    <row r="226" spans="1:65" s="19" customFormat="1">
      <c r="B226" s="20"/>
      <c r="D226" s="137" t="s">
        <v>146</v>
      </c>
      <c r="F226" s="138" t="s">
        <v>1522</v>
      </c>
      <c r="I226" s="139"/>
      <c r="L226" s="20"/>
      <c r="M226" s="140"/>
      <c r="T226" s="41"/>
      <c r="AT226" s="7" t="s">
        <v>146</v>
      </c>
      <c r="AU226" s="7" t="s">
        <v>81</v>
      </c>
    </row>
    <row r="227" spans="1:65" s="19" customFormat="1" ht="16.5" customHeight="1">
      <c r="B227" s="123"/>
      <c r="C227" s="124" t="s">
        <v>670</v>
      </c>
      <c r="D227" s="124" t="s">
        <v>140</v>
      </c>
      <c r="E227" s="125" t="s">
        <v>1523</v>
      </c>
      <c r="F227" s="126" t="s">
        <v>1524</v>
      </c>
      <c r="G227" s="127" t="s">
        <v>1501</v>
      </c>
      <c r="H227" s="128">
        <v>2</v>
      </c>
      <c r="I227" s="129"/>
      <c r="J227" s="130">
        <f>ROUND(I227*H227,2)</f>
        <v>0</v>
      </c>
      <c r="K227" s="126"/>
      <c r="L227" s="20"/>
      <c r="M227" s="131"/>
      <c r="N227" s="132" t="s">
        <v>42</v>
      </c>
      <c r="P227" s="133">
        <f>O227*H227</f>
        <v>0</v>
      </c>
      <c r="Q227" s="133">
        <v>0</v>
      </c>
      <c r="R227" s="133">
        <f>Q227*H227</f>
        <v>0</v>
      </c>
      <c r="S227" s="133">
        <v>0</v>
      </c>
      <c r="T227" s="134">
        <f>S227*H227</f>
        <v>0</v>
      </c>
      <c r="AR227" s="135" t="s">
        <v>145</v>
      </c>
      <c r="AT227" s="135" t="s">
        <v>140</v>
      </c>
      <c r="AU227" s="135" t="s">
        <v>81</v>
      </c>
      <c r="AY227" s="7" t="s">
        <v>138</v>
      </c>
      <c r="BE227" s="136">
        <f>IF(N227="základní",J227,0)</f>
        <v>0</v>
      </c>
      <c r="BF227" s="136">
        <f>IF(N227="snížená",J227,0)</f>
        <v>0</v>
      </c>
      <c r="BG227" s="136">
        <f>IF(N227="zákl. přenesená",J227,0)</f>
        <v>0</v>
      </c>
      <c r="BH227" s="136">
        <f>IF(N227="sníž. přenesená",J227,0)</f>
        <v>0</v>
      </c>
      <c r="BI227" s="136">
        <f>IF(N227="nulová",J227,0)</f>
        <v>0</v>
      </c>
      <c r="BJ227" s="7" t="s">
        <v>79</v>
      </c>
      <c r="BK227" s="136">
        <f>ROUND(I227*H227,2)</f>
        <v>0</v>
      </c>
      <c r="BL227" s="7" t="s">
        <v>145</v>
      </c>
      <c r="BM227" s="135" t="s">
        <v>673</v>
      </c>
    </row>
    <row r="228" spans="1:65" s="19" customFormat="1">
      <c r="B228" s="20"/>
      <c r="D228" s="137" t="s">
        <v>146</v>
      </c>
      <c r="F228" s="138" t="s">
        <v>1524</v>
      </c>
      <c r="I228" s="139"/>
      <c r="L228" s="20"/>
      <c r="M228" s="140"/>
      <c r="T228" s="41"/>
      <c r="AT228" s="7" t="s">
        <v>146</v>
      </c>
      <c r="AU228" s="7" t="s">
        <v>81</v>
      </c>
    </row>
    <row r="229" spans="1:65" s="19" customFormat="1" ht="16.5" customHeight="1">
      <c r="B229" s="123"/>
      <c r="C229" s="124" t="s">
        <v>545</v>
      </c>
      <c r="D229" s="124" t="s">
        <v>140</v>
      </c>
      <c r="E229" s="125" t="s">
        <v>1525</v>
      </c>
      <c r="F229" s="126" t="s">
        <v>1526</v>
      </c>
      <c r="G229" s="127" t="s">
        <v>1501</v>
      </c>
      <c r="H229" s="128">
        <v>5</v>
      </c>
      <c r="I229" s="129"/>
      <c r="J229" s="130">
        <f>ROUND(I229*H229,2)</f>
        <v>0</v>
      </c>
      <c r="K229" s="126"/>
      <c r="L229" s="20"/>
      <c r="M229" s="131"/>
      <c r="N229" s="132" t="s">
        <v>42</v>
      </c>
      <c r="P229" s="133">
        <f>O229*H229</f>
        <v>0</v>
      </c>
      <c r="Q229" s="133">
        <v>0</v>
      </c>
      <c r="R229" s="133">
        <f>Q229*H229</f>
        <v>0</v>
      </c>
      <c r="S229" s="133">
        <v>0</v>
      </c>
      <c r="T229" s="134">
        <f>S229*H229</f>
        <v>0</v>
      </c>
      <c r="AR229" s="135" t="s">
        <v>145</v>
      </c>
      <c r="AT229" s="135" t="s">
        <v>140</v>
      </c>
      <c r="AU229" s="135" t="s">
        <v>81</v>
      </c>
      <c r="AY229" s="7" t="s">
        <v>138</v>
      </c>
      <c r="BE229" s="136">
        <f>IF(N229="základní",J229,0)</f>
        <v>0</v>
      </c>
      <c r="BF229" s="136">
        <f>IF(N229="snížená",J229,0)</f>
        <v>0</v>
      </c>
      <c r="BG229" s="136">
        <f>IF(N229="zákl. přenesená",J229,0)</f>
        <v>0</v>
      </c>
      <c r="BH229" s="136">
        <f>IF(N229="sníž. přenesená",J229,0)</f>
        <v>0</v>
      </c>
      <c r="BI229" s="136">
        <f>IF(N229="nulová",J229,0)</f>
        <v>0</v>
      </c>
      <c r="BJ229" s="7" t="s">
        <v>79</v>
      </c>
      <c r="BK229" s="136">
        <f>ROUND(I229*H229,2)</f>
        <v>0</v>
      </c>
      <c r="BL229" s="7" t="s">
        <v>145</v>
      </c>
      <c r="BM229" s="135" t="s">
        <v>676</v>
      </c>
    </row>
    <row r="230" spans="1:65" s="19" customFormat="1">
      <c r="B230" s="20"/>
      <c r="D230" s="137" t="s">
        <v>146</v>
      </c>
      <c r="F230" s="138" t="s">
        <v>1526</v>
      </c>
      <c r="I230" s="139"/>
      <c r="L230" s="20"/>
      <c r="M230" s="140"/>
      <c r="T230" s="41"/>
      <c r="AT230" s="7" t="s">
        <v>146</v>
      </c>
      <c r="AU230" s="7" t="s">
        <v>81</v>
      </c>
    </row>
    <row r="231" spans="1:65" s="19" customFormat="1" ht="16.5" customHeight="1">
      <c r="B231" s="123"/>
      <c r="C231" s="124" t="s">
        <v>677</v>
      </c>
      <c r="D231" s="124" t="s">
        <v>140</v>
      </c>
      <c r="E231" s="125" t="s">
        <v>1527</v>
      </c>
      <c r="F231" s="126" t="s">
        <v>1528</v>
      </c>
      <c r="G231" s="127" t="s">
        <v>1501</v>
      </c>
      <c r="H231" s="128">
        <v>2.5</v>
      </c>
      <c r="I231" s="129"/>
      <c r="J231" s="130">
        <f>ROUND(I231*H231,2)</f>
        <v>0</v>
      </c>
      <c r="K231" s="126"/>
      <c r="L231" s="20"/>
      <c r="M231" s="131"/>
      <c r="N231" s="132" t="s">
        <v>42</v>
      </c>
      <c r="P231" s="133">
        <f>O231*H231</f>
        <v>0</v>
      </c>
      <c r="Q231" s="133">
        <v>0</v>
      </c>
      <c r="R231" s="133">
        <f>Q231*H231</f>
        <v>0</v>
      </c>
      <c r="S231" s="133">
        <v>0</v>
      </c>
      <c r="T231" s="134">
        <f>S231*H231</f>
        <v>0</v>
      </c>
      <c r="AR231" s="135" t="s">
        <v>145</v>
      </c>
      <c r="AT231" s="135" t="s">
        <v>140</v>
      </c>
      <c r="AU231" s="135" t="s">
        <v>81</v>
      </c>
      <c r="AY231" s="7" t="s">
        <v>138</v>
      </c>
      <c r="BE231" s="136">
        <f>IF(N231="základní",J231,0)</f>
        <v>0</v>
      </c>
      <c r="BF231" s="136">
        <f>IF(N231="snížená",J231,0)</f>
        <v>0</v>
      </c>
      <c r="BG231" s="136">
        <f>IF(N231="zákl. přenesená",J231,0)</f>
        <v>0</v>
      </c>
      <c r="BH231" s="136">
        <f>IF(N231="sníž. přenesená",J231,0)</f>
        <v>0</v>
      </c>
      <c r="BI231" s="136">
        <f>IF(N231="nulová",J231,0)</f>
        <v>0</v>
      </c>
      <c r="BJ231" s="7" t="s">
        <v>79</v>
      </c>
      <c r="BK231" s="136">
        <f>ROUND(I231*H231,2)</f>
        <v>0</v>
      </c>
      <c r="BL231" s="7" t="s">
        <v>145</v>
      </c>
      <c r="BM231" s="135" t="s">
        <v>679</v>
      </c>
    </row>
    <row r="232" spans="1:65" s="19" customFormat="1">
      <c r="B232" s="20"/>
      <c r="D232" s="137" t="s">
        <v>146</v>
      </c>
      <c r="F232" s="138" t="s">
        <v>1528</v>
      </c>
      <c r="I232" s="139"/>
      <c r="L232" s="20"/>
      <c r="M232" s="140"/>
      <c r="T232" s="41"/>
      <c r="AT232" s="7" t="s">
        <v>146</v>
      </c>
      <c r="AU232" s="7" t="s">
        <v>81</v>
      </c>
    </row>
    <row r="233" spans="1:65" s="19" customFormat="1" ht="16.5" customHeight="1">
      <c r="B233" s="123"/>
      <c r="C233" s="124" t="s">
        <v>548</v>
      </c>
      <c r="D233" s="124" t="s">
        <v>140</v>
      </c>
      <c r="E233" s="125" t="s">
        <v>1529</v>
      </c>
      <c r="F233" s="126" t="s">
        <v>1530</v>
      </c>
      <c r="G233" s="127" t="s">
        <v>1501</v>
      </c>
      <c r="H233" s="128">
        <v>10</v>
      </c>
      <c r="I233" s="129"/>
      <c r="J233" s="130">
        <f>ROUND(I233*H233,2)</f>
        <v>0</v>
      </c>
      <c r="K233" s="126"/>
      <c r="L233" s="20"/>
      <c r="M233" s="131"/>
      <c r="N233" s="132" t="s">
        <v>42</v>
      </c>
      <c r="P233" s="133">
        <f>O233*H233</f>
        <v>0</v>
      </c>
      <c r="Q233" s="133">
        <v>0</v>
      </c>
      <c r="R233" s="133">
        <f>Q233*H233</f>
        <v>0</v>
      </c>
      <c r="S233" s="133">
        <v>0</v>
      </c>
      <c r="T233" s="134">
        <f>S233*H233</f>
        <v>0</v>
      </c>
      <c r="AR233" s="135" t="s">
        <v>145</v>
      </c>
      <c r="AT233" s="135" t="s">
        <v>140</v>
      </c>
      <c r="AU233" s="135" t="s">
        <v>81</v>
      </c>
      <c r="AY233" s="7" t="s">
        <v>138</v>
      </c>
      <c r="BE233" s="136">
        <f>IF(N233="základní",J233,0)</f>
        <v>0</v>
      </c>
      <c r="BF233" s="136">
        <f>IF(N233="snížená",J233,0)</f>
        <v>0</v>
      </c>
      <c r="BG233" s="136">
        <f>IF(N233="zákl. přenesená",J233,0)</f>
        <v>0</v>
      </c>
      <c r="BH233" s="136">
        <f>IF(N233="sníž. přenesená",J233,0)</f>
        <v>0</v>
      </c>
      <c r="BI233" s="136">
        <f>IF(N233="nulová",J233,0)</f>
        <v>0</v>
      </c>
      <c r="BJ233" s="7" t="s">
        <v>79</v>
      </c>
      <c r="BK233" s="136">
        <f>ROUND(I233*H233,2)</f>
        <v>0</v>
      </c>
      <c r="BL233" s="7" t="s">
        <v>145</v>
      </c>
      <c r="BM233" s="135" t="s">
        <v>682</v>
      </c>
    </row>
    <row r="234" spans="1:65" s="19" customFormat="1">
      <c r="B234" s="20"/>
      <c r="D234" s="137" t="s">
        <v>146</v>
      </c>
      <c r="F234" s="138" t="s">
        <v>1530</v>
      </c>
      <c r="I234" s="139"/>
      <c r="L234" s="20"/>
      <c r="M234" s="140"/>
      <c r="T234" s="41"/>
      <c r="AT234" s="7" t="s">
        <v>146</v>
      </c>
      <c r="AU234" s="7" t="s">
        <v>81</v>
      </c>
    </row>
    <row r="235" spans="1:65" s="19" customFormat="1" ht="16.5" customHeight="1">
      <c r="B235" s="123"/>
      <c r="C235" s="124" t="s">
        <v>683</v>
      </c>
      <c r="D235" s="124" t="s">
        <v>140</v>
      </c>
      <c r="E235" s="125" t="s">
        <v>1531</v>
      </c>
      <c r="F235" s="126" t="s">
        <v>1532</v>
      </c>
      <c r="G235" s="127" t="s">
        <v>1482</v>
      </c>
      <c r="H235" s="128">
        <v>4</v>
      </c>
      <c r="I235" s="129"/>
      <c r="J235" s="130">
        <f>ROUND(I235*H235,2)</f>
        <v>0</v>
      </c>
      <c r="K235" s="126"/>
      <c r="L235" s="20"/>
      <c r="M235" s="131"/>
      <c r="N235" s="132" t="s">
        <v>42</v>
      </c>
      <c r="P235" s="133">
        <f>O235*H235</f>
        <v>0</v>
      </c>
      <c r="Q235" s="133">
        <v>0</v>
      </c>
      <c r="R235" s="133">
        <f>Q235*H235</f>
        <v>0</v>
      </c>
      <c r="S235" s="133">
        <v>0</v>
      </c>
      <c r="T235" s="134">
        <f>S235*H235</f>
        <v>0</v>
      </c>
      <c r="AR235" s="135" t="s">
        <v>145</v>
      </c>
      <c r="AT235" s="135" t="s">
        <v>140</v>
      </c>
      <c r="AU235" s="135" t="s">
        <v>81</v>
      </c>
      <c r="AY235" s="7" t="s">
        <v>138</v>
      </c>
      <c r="BE235" s="136">
        <f>IF(N235="základní",J235,0)</f>
        <v>0</v>
      </c>
      <c r="BF235" s="136">
        <f>IF(N235="snížená",J235,0)</f>
        <v>0</v>
      </c>
      <c r="BG235" s="136">
        <f>IF(N235="zákl. přenesená",J235,0)</f>
        <v>0</v>
      </c>
      <c r="BH235" s="136">
        <f>IF(N235="sníž. přenesená",J235,0)</f>
        <v>0</v>
      </c>
      <c r="BI235" s="136">
        <f>IF(N235="nulová",J235,0)</f>
        <v>0</v>
      </c>
      <c r="BJ235" s="7" t="s">
        <v>79</v>
      </c>
      <c r="BK235" s="136">
        <f>ROUND(I235*H235,2)</f>
        <v>0</v>
      </c>
      <c r="BL235" s="7" t="s">
        <v>145</v>
      </c>
      <c r="BM235" s="135" t="s">
        <v>686</v>
      </c>
    </row>
    <row r="236" spans="1:65" s="110" customFormat="1">
      <c r="A236" s="19"/>
      <c r="B236" s="20"/>
      <c r="C236" s="19"/>
      <c r="D236" s="137" t="s">
        <v>146</v>
      </c>
      <c r="E236" s="19"/>
      <c r="F236" s="138" t="s">
        <v>1532</v>
      </c>
      <c r="G236" s="19"/>
      <c r="H236" s="19"/>
      <c r="I236" s="139"/>
      <c r="J236" s="19"/>
      <c r="K236" s="19"/>
      <c r="L236" s="20"/>
      <c r="M236" s="140"/>
      <c r="N236" s="19"/>
      <c r="O236" s="19"/>
      <c r="P236" s="19"/>
      <c r="Q236" s="19"/>
      <c r="R236" s="19"/>
      <c r="S236" s="19"/>
      <c r="T236" s="41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7" t="s">
        <v>146</v>
      </c>
      <c r="AU236" s="7" t="s">
        <v>81</v>
      </c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</row>
    <row r="237" spans="1:65" s="19" customFormat="1" ht="22.95" customHeight="1">
      <c r="A237" s="110"/>
      <c r="B237" s="111"/>
      <c r="C237" s="110"/>
      <c r="D237" s="112" t="s">
        <v>70</v>
      </c>
      <c r="E237" s="121" t="s">
        <v>1533</v>
      </c>
      <c r="F237" s="121" t="s">
        <v>1534</v>
      </c>
      <c r="G237" s="110"/>
      <c r="H237" s="110"/>
      <c r="I237" s="114"/>
      <c r="J237" s="122">
        <f>BK237</f>
        <v>0</v>
      </c>
      <c r="K237" s="110"/>
      <c r="L237" s="111"/>
      <c r="M237" s="116"/>
      <c r="N237" s="110"/>
      <c r="O237" s="110"/>
      <c r="P237" s="117">
        <f>SUM(P238:P239)</f>
        <v>0</v>
      </c>
      <c r="Q237" s="110"/>
      <c r="R237" s="117">
        <f>SUM(R238:R239)</f>
        <v>0</v>
      </c>
      <c r="S237" s="110"/>
      <c r="T237" s="118">
        <f>SUM(T238:T239)</f>
        <v>0</v>
      </c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0"/>
      <c r="AP237" s="110"/>
      <c r="AQ237" s="110"/>
      <c r="AR237" s="112" t="s">
        <v>79</v>
      </c>
      <c r="AS237" s="110"/>
      <c r="AT237" s="119" t="s">
        <v>70</v>
      </c>
      <c r="AU237" s="119" t="s">
        <v>79</v>
      </c>
      <c r="AV237" s="110"/>
      <c r="AW237" s="110"/>
      <c r="AX237" s="110"/>
      <c r="AY237" s="112" t="s">
        <v>138</v>
      </c>
      <c r="AZ237" s="110"/>
      <c r="BA237" s="110"/>
      <c r="BB237" s="110"/>
      <c r="BC237" s="110"/>
      <c r="BD237" s="110"/>
      <c r="BE237" s="110"/>
      <c r="BF237" s="110"/>
      <c r="BG237" s="110"/>
      <c r="BH237" s="110"/>
      <c r="BI237" s="110"/>
      <c r="BJ237" s="110"/>
      <c r="BK237" s="120">
        <f>SUM(BK238:BK239)</f>
        <v>0</v>
      </c>
      <c r="BL237" s="110"/>
      <c r="BM237" s="110"/>
    </row>
    <row r="238" spans="1:65" s="19" customFormat="1" ht="16.5" customHeight="1">
      <c r="B238" s="123"/>
      <c r="C238" s="124" t="s">
        <v>552</v>
      </c>
      <c r="D238" s="124" t="s">
        <v>140</v>
      </c>
      <c r="E238" s="125" t="s">
        <v>1535</v>
      </c>
      <c r="F238" s="126" t="s">
        <v>1536</v>
      </c>
      <c r="G238" s="127" t="s">
        <v>225</v>
      </c>
      <c r="H238" s="128">
        <v>60</v>
      </c>
      <c r="I238" s="129"/>
      <c r="J238" s="130">
        <f>ROUND(I238*H238,2)</f>
        <v>0</v>
      </c>
      <c r="K238" s="126"/>
      <c r="L238" s="20"/>
      <c r="M238" s="131"/>
      <c r="N238" s="132" t="s">
        <v>42</v>
      </c>
      <c r="P238" s="133">
        <f>O238*H238</f>
        <v>0</v>
      </c>
      <c r="Q238" s="133">
        <v>0</v>
      </c>
      <c r="R238" s="133">
        <f>Q238*H238</f>
        <v>0</v>
      </c>
      <c r="S238" s="133">
        <v>0</v>
      </c>
      <c r="T238" s="134">
        <f>S238*H238</f>
        <v>0</v>
      </c>
      <c r="AR238" s="135" t="s">
        <v>145</v>
      </c>
      <c r="AT238" s="135" t="s">
        <v>140</v>
      </c>
      <c r="AU238" s="135" t="s">
        <v>81</v>
      </c>
      <c r="AY238" s="7" t="s">
        <v>138</v>
      </c>
      <c r="BE238" s="136">
        <f>IF(N238="základní",J238,0)</f>
        <v>0</v>
      </c>
      <c r="BF238" s="136">
        <f>IF(N238="snížená",J238,0)</f>
        <v>0</v>
      </c>
      <c r="BG238" s="136">
        <f>IF(N238="zákl. přenesená",J238,0)</f>
        <v>0</v>
      </c>
      <c r="BH238" s="136">
        <f>IF(N238="sníž. přenesená",J238,0)</f>
        <v>0</v>
      </c>
      <c r="BI238" s="136">
        <f>IF(N238="nulová",J238,0)</f>
        <v>0</v>
      </c>
      <c r="BJ238" s="7" t="s">
        <v>79</v>
      </c>
      <c r="BK238" s="136">
        <f>ROUND(I238*H238,2)</f>
        <v>0</v>
      </c>
      <c r="BL238" s="7" t="s">
        <v>145</v>
      </c>
      <c r="BM238" s="135" t="s">
        <v>689</v>
      </c>
    </row>
    <row r="239" spans="1:65" s="19" customFormat="1">
      <c r="B239" s="20"/>
      <c r="D239" s="137" t="s">
        <v>146</v>
      </c>
      <c r="F239" s="138" t="s">
        <v>1536</v>
      </c>
      <c r="I239" s="139"/>
      <c r="L239" s="20"/>
      <c r="M239" s="189"/>
      <c r="N239" s="190"/>
      <c r="O239" s="190"/>
      <c r="P239" s="190"/>
      <c r="Q239" s="190"/>
      <c r="R239" s="190"/>
      <c r="S239" s="190"/>
      <c r="T239" s="191"/>
      <c r="AT239" s="7" t="s">
        <v>146</v>
      </c>
      <c r="AU239" s="7" t="s">
        <v>81</v>
      </c>
    </row>
    <row r="240" spans="1:65" ht="6.9" customHeight="1">
      <c r="A240" s="19"/>
      <c r="B240" s="29"/>
      <c r="C240" s="30"/>
      <c r="D240" s="30"/>
      <c r="E240" s="30"/>
      <c r="F240" s="30"/>
      <c r="G240" s="30"/>
      <c r="H240" s="30"/>
      <c r="I240" s="30"/>
      <c r="J240" s="30"/>
      <c r="K240" s="30"/>
      <c r="L240" s="20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</row>
  </sheetData>
  <autoFilter ref="C92:K239" xr:uid="{00000000-0009-0000-0000-000008000000}"/>
  <mergeCells count="9">
    <mergeCell ref="E48:H48"/>
    <mergeCell ref="E50:H50"/>
    <mergeCell ref="E83:H83"/>
    <mergeCell ref="E85:H85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116"/>
  <sheetViews>
    <sheetView showGridLines="0" zoomScale="140" zoomScaleNormal="140" workbookViewId="0"/>
  </sheetViews>
  <sheetFormatPr defaultColWidth="8.42578125"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 customWidth="1"/>
  </cols>
  <sheetData>
    <row r="2" spans="2:46" ht="36.9" customHeight="1">
      <c r="L2" s="280" t="s">
        <v>5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AT2" s="7" t="s">
        <v>105</v>
      </c>
    </row>
    <row r="3" spans="2:46" ht="6.9" customHeight="1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AT3" s="7" t="s">
        <v>81</v>
      </c>
    </row>
    <row r="4" spans="2:46" ht="24.9" customHeight="1">
      <c r="B4" s="10"/>
      <c r="D4" s="11" t="s">
        <v>106</v>
      </c>
      <c r="L4" s="10"/>
      <c r="M4" s="74" t="s">
        <v>10</v>
      </c>
      <c r="AT4" s="7" t="s">
        <v>3</v>
      </c>
    </row>
    <row r="5" spans="2:46" ht="6.9" customHeight="1">
      <c r="B5" s="10"/>
      <c r="L5" s="10"/>
    </row>
    <row r="6" spans="2:46" ht="12" customHeight="1">
      <c r="B6" s="10"/>
      <c r="D6" s="16" t="s">
        <v>16</v>
      </c>
      <c r="L6" s="10"/>
    </row>
    <row r="7" spans="2:46" ht="16.5" customHeight="1">
      <c r="B7" s="10"/>
      <c r="E7" s="278" t="str">
        <f>'Rekapitulace stavby'!K6</f>
        <v>Revitalizace zázemí městské knihovny a předprostoru Lázeňského parku Poděbrady</v>
      </c>
      <c r="F7" s="278"/>
      <c r="G7" s="278"/>
      <c r="H7" s="278"/>
      <c r="L7" s="10"/>
    </row>
    <row r="8" spans="2:46" s="19" customFormat="1" ht="12" customHeight="1">
      <c r="B8" s="20"/>
      <c r="D8" s="16" t="s">
        <v>107</v>
      </c>
      <c r="L8" s="20"/>
    </row>
    <row r="9" spans="2:46" s="19" customFormat="1" ht="16.5" customHeight="1">
      <c r="B9" s="20"/>
      <c r="E9" s="279" t="s">
        <v>1537</v>
      </c>
      <c r="F9" s="279"/>
      <c r="G9" s="279"/>
      <c r="H9" s="279"/>
      <c r="L9" s="20"/>
    </row>
    <row r="10" spans="2:46" s="19" customFormat="1">
      <c r="B10" s="20"/>
      <c r="L10" s="20"/>
    </row>
    <row r="11" spans="2:46" s="19" customFormat="1" ht="12" customHeight="1">
      <c r="B11" s="20"/>
      <c r="D11" s="16" t="s">
        <v>18</v>
      </c>
      <c r="F11" s="5"/>
      <c r="I11" s="16" t="s">
        <v>19</v>
      </c>
      <c r="J11" s="5"/>
      <c r="L11" s="20"/>
    </row>
    <row r="12" spans="2:46" s="19" customFormat="1" ht="12" customHeight="1">
      <c r="B12" s="20"/>
      <c r="D12" s="16" t="s">
        <v>21</v>
      </c>
      <c r="F12" s="5" t="s">
        <v>32</v>
      </c>
      <c r="I12" s="16" t="s">
        <v>23</v>
      </c>
      <c r="J12" s="1" t="str">
        <f>'Rekapitulace stavby'!AN8</f>
        <v>24. 6. 2026</v>
      </c>
      <c r="L12" s="20"/>
    </row>
    <row r="13" spans="2:46" s="19" customFormat="1" ht="10.95" customHeight="1">
      <c r="B13" s="20"/>
      <c r="L13" s="20"/>
    </row>
    <row r="14" spans="2:46" s="19" customFormat="1" ht="12" customHeight="1">
      <c r="B14" s="20"/>
      <c r="D14" s="16" t="s">
        <v>25</v>
      </c>
      <c r="I14" s="16" t="s">
        <v>26</v>
      </c>
      <c r="J14" s="5" t="str">
        <f>IF('Rekapitulace stavby'!AN10="","",'Rekapitulace stavby'!AN10)</f>
        <v/>
      </c>
      <c r="L14" s="20"/>
    </row>
    <row r="15" spans="2:46" s="19" customFormat="1" ht="18" customHeight="1">
      <c r="B15" s="20"/>
      <c r="E15" s="5" t="str">
        <f>IF('Rekapitulace stavby'!E11="","",'Rekapitulace stavby'!E11)</f>
        <v>Město Poděbrady</v>
      </c>
      <c r="I15" s="16" t="s">
        <v>28</v>
      </c>
      <c r="J15" s="5" t="str">
        <f>IF('Rekapitulace stavby'!AN11="","",'Rekapitulace stavby'!AN11)</f>
        <v/>
      </c>
      <c r="L15" s="20"/>
    </row>
    <row r="16" spans="2:46" s="19" customFormat="1" ht="6.9" customHeight="1">
      <c r="B16" s="20"/>
      <c r="L16" s="20"/>
    </row>
    <row r="17" spans="2:12" s="19" customFormat="1" ht="12" customHeight="1">
      <c r="B17" s="20"/>
      <c r="D17" s="16" t="s">
        <v>29</v>
      </c>
      <c r="I17" s="16" t="s">
        <v>26</v>
      </c>
      <c r="J17" s="17" t="str">
        <f>'Rekapitulace stavby'!AN13</f>
        <v>Vyplň údaj</v>
      </c>
      <c r="L17" s="20"/>
    </row>
    <row r="18" spans="2:12" s="19" customFormat="1" ht="18" customHeight="1">
      <c r="B18" s="20"/>
      <c r="E18" s="281" t="str">
        <f>'Rekapitulace stavby'!E14</f>
        <v>Vyplň údaj</v>
      </c>
      <c r="F18" s="281"/>
      <c r="G18" s="281"/>
      <c r="H18" s="281"/>
      <c r="I18" s="16" t="s">
        <v>28</v>
      </c>
      <c r="J18" s="17" t="str">
        <f>'Rekapitulace stavby'!AN14</f>
        <v>Vyplň údaj</v>
      </c>
      <c r="L18" s="20"/>
    </row>
    <row r="19" spans="2:12" s="19" customFormat="1" ht="6.9" customHeight="1">
      <c r="B19" s="20"/>
      <c r="L19" s="20"/>
    </row>
    <row r="20" spans="2:12" s="19" customFormat="1" ht="12" customHeight="1">
      <c r="B20" s="20"/>
      <c r="D20" s="16" t="s">
        <v>31</v>
      </c>
      <c r="I20" s="16" t="s">
        <v>26</v>
      </c>
      <c r="J20" s="5" t="str">
        <f>IF('Rekapitulace stavby'!AN16="","",'Rekapitulace stavby'!AN16)</f>
        <v/>
      </c>
      <c r="L20" s="20"/>
    </row>
    <row r="21" spans="2:12" s="19" customFormat="1" ht="18" customHeight="1">
      <c r="B21" s="20"/>
      <c r="E21" s="5" t="str">
        <f>IF('Rekapitulace stavby'!E17="","",'Rekapitulace stavby'!E17)</f>
        <v xml:space="preserve"> </v>
      </c>
      <c r="I21" s="16" t="s">
        <v>28</v>
      </c>
      <c r="J21" s="5" t="str">
        <f>IF('Rekapitulace stavby'!AN17="","",'Rekapitulace stavby'!AN17)</f>
        <v/>
      </c>
      <c r="L21" s="20"/>
    </row>
    <row r="22" spans="2:12" s="19" customFormat="1" ht="6.9" customHeight="1">
      <c r="B22" s="20"/>
      <c r="L22" s="20"/>
    </row>
    <row r="23" spans="2:12" s="19" customFormat="1" ht="12" customHeight="1">
      <c r="B23" s="20"/>
      <c r="D23" s="16" t="s">
        <v>34</v>
      </c>
      <c r="I23" s="16" t="s">
        <v>26</v>
      </c>
      <c r="J23" s="5" t="str">
        <f>IF('Rekapitulace stavby'!AN19="","",'Rekapitulace stavby'!AN19)</f>
        <v/>
      </c>
      <c r="L23" s="20"/>
    </row>
    <row r="24" spans="2:12" s="19" customFormat="1" ht="18" customHeight="1">
      <c r="B24" s="20"/>
      <c r="E24" s="5" t="str">
        <f>IF('Rekapitulace stavby'!E20="","",'Rekapitulace stavby'!E20)</f>
        <v xml:space="preserve"> </v>
      </c>
      <c r="I24" s="16" t="s">
        <v>28</v>
      </c>
      <c r="J24" s="5" t="str">
        <f>IF('Rekapitulace stavby'!AN20="","",'Rekapitulace stavby'!AN20)</f>
        <v/>
      </c>
      <c r="L24" s="20"/>
    </row>
    <row r="25" spans="2:12" s="19" customFormat="1" ht="6.9" customHeight="1">
      <c r="B25" s="20"/>
      <c r="L25" s="20"/>
    </row>
    <row r="26" spans="2:12" s="19" customFormat="1" ht="12" customHeight="1">
      <c r="B26" s="20"/>
      <c r="D26" s="16" t="s">
        <v>35</v>
      </c>
      <c r="L26" s="20"/>
    </row>
    <row r="27" spans="2:12" s="75" customFormat="1" ht="16.5" customHeight="1">
      <c r="B27" s="76"/>
      <c r="E27" s="282"/>
      <c r="F27" s="282"/>
      <c r="G27" s="282"/>
      <c r="H27" s="282"/>
      <c r="L27" s="76"/>
    </row>
    <row r="28" spans="2:12" s="19" customFormat="1" ht="6.9" customHeight="1">
      <c r="B28" s="20"/>
      <c r="L28" s="20"/>
    </row>
    <row r="29" spans="2:12" s="19" customFormat="1" ht="6.9" customHeight="1">
      <c r="B29" s="20"/>
      <c r="D29" s="39"/>
      <c r="E29" s="39"/>
      <c r="F29" s="39"/>
      <c r="G29" s="39"/>
      <c r="H29" s="39"/>
      <c r="I29" s="39"/>
      <c r="J29" s="39"/>
      <c r="K29" s="39"/>
      <c r="L29" s="20"/>
    </row>
    <row r="30" spans="2:12" s="19" customFormat="1" ht="25.5" customHeight="1">
      <c r="B30" s="20"/>
      <c r="D30" s="77" t="s">
        <v>37</v>
      </c>
      <c r="J30" s="78">
        <f>ROUND(J85, 2)</f>
        <v>0</v>
      </c>
      <c r="L30" s="20"/>
    </row>
    <row r="31" spans="2:12" s="19" customFormat="1" ht="6.9" customHeight="1">
      <c r="B31" s="20"/>
      <c r="D31" s="39"/>
      <c r="E31" s="39"/>
      <c r="F31" s="39"/>
      <c r="G31" s="39"/>
      <c r="H31" s="39"/>
      <c r="I31" s="39"/>
      <c r="J31" s="39"/>
      <c r="K31" s="39"/>
      <c r="L31" s="20"/>
    </row>
    <row r="32" spans="2:12" s="19" customFormat="1" ht="14.4" customHeight="1">
      <c r="B32" s="20"/>
      <c r="F32" s="2" t="s">
        <v>39</v>
      </c>
      <c r="I32" s="2" t="s">
        <v>38</v>
      </c>
      <c r="J32" s="2" t="s">
        <v>40</v>
      </c>
      <c r="L32" s="20"/>
    </row>
    <row r="33" spans="2:12" s="19" customFormat="1" ht="14.4" customHeight="1">
      <c r="B33" s="20"/>
      <c r="D33" s="79" t="s">
        <v>41</v>
      </c>
      <c r="E33" s="16" t="s">
        <v>42</v>
      </c>
      <c r="F33" s="80">
        <f>ROUND((SUM(BE85:BE115)),  2)</f>
        <v>0</v>
      </c>
      <c r="I33" s="81">
        <v>0.21</v>
      </c>
      <c r="J33" s="80">
        <f>ROUND(((SUM(BE85:BE115))*I33),  2)</f>
        <v>0</v>
      </c>
      <c r="L33" s="20"/>
    </row>
    <row r="34" spans="2:12" s="19" customFormat="1" ht="14.4" customHeight="1">
      <c r="B34" s="20"/>
      <c r="E34" s="16" t="s">
        <v>43</v>
      </c>
      <c r="F34" s="80">
        <f>ROUND((SUM(BF85:BF115)),  2)</f>
        <v>0</v>
      </c>
      <c r="I34" s="81">
        <v>0.12</v>
      </c>
      <c r="J34" s="80">
        <f>ROUND(((SUM(BF85:BF115))*I34),  2)</f>
        <v>0</v>
      </c>
      <c r="L34" s="20"/>
    </row>
    <row r="35" spans="2:12" s="19" customFormat="1" ht="14.4" hidden="1" customHeight="1">
      <c r="B35" s="20"/>
      <c r="E35" s="16" t="s">
        <v>44</v>
      </c>
      <c r="F35" s="80">
        <f>ROUND((SUM(BG85:BG115)),  2)</f>
        <v>0</v>
      </c>
      <c r="I35" s="81">
        <v>0.21</v>
      </c>
      <c r="J35" s="80">
        <f>0</f>
        <v>0</v>
      </c>
      <c r="L35" s="20"/>
    </row>
    <row r="36" spans="2:12" s="19" customFormat="1" ht="14.4" hidden="1" customHeight="1">
      <c r="B36" s="20"/>
      <c r="E36" s="16" t="s">
        <v>45</v>
      </c>
      <c r="F36" s="80">
        <f>ROUND((SUM(BH85:BH115)),  2)</f>
        <v>0</v>
      </c>
      <c r="I36" s="81">
        <v>0.12</v>
      </c>
      <c r="J36" s="80">
        <f>0</f>
        <v>0</v>
      </c>
      <c r="L36" s="20"/>
    </row>
    <row r="37" spans="2:12" s="19" customFormat="1" ht="14.4" hidden="1" customHeight="1">
      <c r="B37" s="20"/>
      <c r="E37" s="16" t="s">
        <v>46</v>
      </c>
      <c r="F37" s="80">
        <f>ROUND((SUM(BI85:BI115)),  2)</f>
        <v>0</v>
      </c>
      <c r="I37" s="81">
        <v>0</v>
      </c>
      <c r="J37" s="80">
        <f>0</f>
        <v>0</v>
      </c>
      <c r="L37" s="20"/>
    </row>
    <row r="38" spans="2:12" s="19" customFormat="1" ht="6.9" customHeight="1">
      <c r="B38" s="20"/>
      <c r="L38" s="20"/>
    </row>
    <row r="39" spans="2:12" s="19" customFormat="1" ht="25.5" customHeight="1">
      <c r="B39" s="20"/>
      <c r="C39" s="82"/>
      <c r="D39" s="83" t="s">
        <v>47</v>
      </c>
      <c r="E39" s="42"/>
      <c r="F39" s="42"/>
      <c r="G39" s="84" t="s">
        <v>48</v>
      </c>
      <c r="H39" s="85" t="s">
        <v>49</v>
      </c>
      <c r="I39" s="42"/>
      <c r="J39" s="86">
        <f>SUM(J30:J37)</f>
        <v>0</v>
      </c>
      <c r="K39" s="87"/>
      <c r="L39" s="20"/>
    </row>
    <row r="40" spans="2:12" s="19" customFormat="1" ht="14.4" customHeight="1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20"/>
    </row>
    <row r="44" spans="2:12" s="19" customFormat="1" ht="6.9" customHeight="1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20"/>
    </row>
    <row r="45" spans="2:12" s="19" customFormat="1" ht="24.9" customHeight="1">
      <c r="B45" s="20"/>
      <c r="C45" s="11" t="s">
        <v>109</v>
      </c>
      <c r="L45" s="20"/>
    </row>
    <row r="46" spans="2:12" s="19" customFormat="1" ht="6.9" customHeight="1">
      <c r="B46" s="20"/>
      <c r="L46" s="20"/>
    </row>
    <row r="47" spans="2:12" s="19" customFormat="1" ht="12" customHeight="1">
      <c r="B47" s="20"/>
      <c r="C47" s="16" t="s">
        <v>16</v>
      </c>
      <c r="L47" s="20"/>
    </row>
    <row r="48" spans="2:12" s="19" customFormat="1" ht="16.5" customHeight="1">
      <c r="B48" s="20"/>
      <c r="E48" s="278" t="str">
        <f>E7</f>
        <v>Revitalizace zázemí městské knihovny a předprostoru Lázeňského parku Poděbrady</v>
      </c>
      <c r="F48" s="278"/>
      <c r="G48" s="278"/>
      <c r="H48" s="278"/>
      <c r="L48" s="20"/>
    </row>
    <row r="49" spans="2:47" s="19" customFormat="1" ht="12" customHeight="1">
      <c r="B49" s="20"/>
      <c r="C49" s="16" t="s">
        <v>107</v>
      </c>
      <c r="L49" s="20"/>
    </row>
    <row r="50" spans="2:47" s="19" customFormat="1" ht="16.5" customHeight="1">
      <c r="B50" s="20"/>
      <c r="E50" s="279" t="str">
        <f>E9</f>
        <v>VON - Vedlejší a ostatní ...</v>
      </c>
      <c r="F50" s="279"/>
      <c r="G50" s="279"/>
      <c r="H50" s="279"/>
      <c r="L50" s="20"/>
    </row>
    <row r="51" spans="2:47" s="19" customFormat="1" ht="6.9" customHeight="1">
      <c r="B51" s="20"/>
      <c r="L51" s="20"/>
    </row>
    <row r="52" spans="2:47" s="19" customFormat="1" ht="12" customHeight="1">
      <c r="B52" s="20"/>
      <c r="C52" s="16" t="s">
        <v>21</v>
      </c>
      <c r="F52" s="5" t="str">
        <f>F12</f>
        <v xml:space="preserve"> </v>
      </c>
      <c r="I52" s="16" t="s">
        <v>23</v>
      </c>
      <c r="J52" s="1" t="str">
        <f>IF(J12="","",J12)</f>
        <v>24. 6. 2026</v>
      </c>
      <c r="L52" s="20"/>
    </row>
    <row r="53" spans="2:47" s="19" customFormat="1" ht="6.9" customHeight="1">
      <c r="B53" s="20"/>
      <c r="L53" s="20"/>
    </row>
    <row r="54" spans="2:47" s="19" customFormat="1" ht="15.15" customHeight="1">
      <c r="B54" s="20"/>
      <c r="C54" s="16" t="s">
        <v>25</v>
      </c>
      <c r="F54" s="5" t="str">
        <f>E15</f>
        <v>Město Poděbrady</v>
      </c>
      <c r="I54" s="16" t="s">
        <v>31</v>
      </c>
      <c r="J54" s="3" t="str">
        <f>E21</f>
        <v xml:space="preserve"> </v>
      </c>
      <c r="L54" s="20"/>
    </row>
    <row r="55" spans="2:47" s="19" customFormat="1" ht="15.15" customHeight="1">
      <c r="B55" s="20"/>
      <c r="C55" s="16" t="s">
        <v>29</v>
      </c>
      <c r="F55" s="5" t="str">
        <f>IF(E18="","",E18)</f>
        <v>Vyplň údaj</v>
      </c>
      <c r="I55" s="16" t="s">
        <v>34</v>
      </c>
      <c r="J55" s="3" t="str">
        <f>E24</f>
        <v xml:space="preserve"> </v>
      </c>
      <c r="L55" s="20"/>
    </row>
    <row r="56" spans="2:47" s="19" customFormat="1" ht="10.35" customHeight="1">
      <c r="B56" s="20"/>
      <c r="L56" s="20"/>
    </row>
    <row r="57" spans="2:47" s="19" customFormat="1" ht="29.25" customHeight="1">
      <c r="B57" s="20"/>
      <c r="C57" s="88" t="s">
        <v>110</v>
      </c>
      <c r="D57" s="82"/>
      <c r="E57" s="82"/>
      <c r="F57" s="82"/>
      <c r="G57" s="82"/>
      <c r="H57" s="82"/>
      <c r="I57" s="82"/>
      <c r="J57" s="89" t="s">
        <v>111</v>
      </c>
      <c r="K57" s="82"/>
      <c r="L57" s="20"/>
    </row>
    <row r="58" spans="2:47" s="19" customFormat="1" ht="10.35" customHeight="1">
      <c r="B58" s="20"/>
      <c r="L58" s="20"/>
    </row>
    <row r="59" spans="2:47" s="19" customFormat="1" ht="22.95" customHeight="1">
      <c r="B59" s="20"/>
      <c r="C59" s="90" t="s">
        <v>69</v>
      </c>
      <c r="J59" s="78">
        <f>J85</f>
        <v>0</v>
      </c>
      <c r="L59" s="20"/>
      <c r="AU59" s="7" t="s">
        <v>112</v>
      </c>
    </row>
    <row r="60" spans="2:47" s="91" customFormat="1" ht="24.9" customHeight="1">
      <c r="B60" s="92"/>
      <c r="D60" s="93" t="s">
        <v>1538</v>
      </c>
      <c r="E60" s="94"/>
      <c r="F60" s="94"/>
      <c r="G60" s="94"/>
      <c r="H60" s="94"/>
      <c r="I60" s="94"/>
      <c r="J60" s="95">
        <f>J86</f>
        <v>0</v>
      </c>
      <c r="L60" s="92"/>
    </row>
    <row r="61" spans="2:47" s="96" customFormat="1" ht="19.95" customHeight="1">
      <c r="B61" s="97"/>
      <c r="D61" s="98" t="s">
        <v>1539</v>
      </c>
      <c r="E61" s="99"/>
      <c r="F61" s="99"/>
      <c r="G61" s="99"/>
      <c r="H61" s="99"/>
      <c r="I61" s="99"/>
      <c r="J61" s="100">
        <f>J87</f>
        <v>0</v>
      </c>
      <c r="L61" s="97"/>
    </row>
    <row r="62" spans="2:47" s="96" customFormat="1" ht="19.95" customHeight="1">
      <c r="B62" s="97"/>
      <c r="D62" s="98" t="s">
        <v>1540</v>
      </c>
      <c r="E62" s="99"/>
      <c r="F62" s="99"/>
      <c r="G62" s="99"/>
      <c r="H62" s="99"/>
      <c r="I62" s="99"/>
      <c r="J62" s="100">
        <f>J92</f>
        <v>0</v>
      </c>
      <c r="L62" s="97"/>
    </row>
    <row r="63" spans="2:47" s="96" customFormat="1" ht="19.95" customHeight="1">
      <c r="B63" s="97"/>
      <c r="D63" s="98" t="s">
        <v>1541</v>
      </c>
      <c r="E63" s="99"/>
      <c r="F63" s="99"/>
      <c r="G63" s="99"/>
      <c r="H63" s="99"/>
      <c r="I63" s="99"/>
      <c r="J63" s="100">
        <f>J96</f>
        <v>0</v>
      </c>
      <c r="L63" s="97"/>
    </row>
    <row r="64" spans="2:47" s="96" customFormat="1" ht="19.95" customHeight="1">
      <c r="B64" s="97"/>
      <c r="D64" s="98" t="s">
        <v>1542</v>
      </c>
      <c r="E64" s="99"/>
      <c r="F64" s="99"/>
      <c r="G64" s="99"/>
      <c r="H64" s="99"/>
      <c r="I64" s="99"/>
      <c r="J64" s="100">
        <f>J109</f>
        <v>0</v>
      </c>
      <c r="L64" s="97"/>
    </row>
    <row r="65" spans="2:12" s="96" customFormat="1" ht="19.95" customHeight="1">
      <c r="B65" s="97"/>
      <c r="D65" s="98" t="s">
        <v>1543</v>
      </c>
      <c r="E65" s="99"/>
      <c r="F65" s="99"/>
      <c r="G65" s="99"/>
      <c r="H65" s="99"/>
      <c r="I65" s="99"/>
      <c r="J65" s="100">
        <f>J112</f>
        <v>0</v>
      </c>
      <c r="L65" s="97"/>
    </row>
    <row r="66" spans="2:12" s="19" customFormat="1" ht="21.9" customHeight="1">
      <c r="B66" s="20"/>
      <c r="L66" s="20"/>
    </row>
    <row r="67" spans="2:12" s="19" customFormat="1" ht="6.9" customHeight="1">
      <c r="B67" s="29"/>
      <c r="C67" s="30"/>
      <c r="D67" s="30"/>
      <c r="E67" s="30"/>
      <c r="F67" s="30"/>
      <c r="G67" s="30"/>
      <c r="H67" s="30"/>
      <c r="I67" s="30"/>
      <c r="J67" s="30"/>
      <c r="K67" s="30"/>
      <c r="L67" s="20"/>
    </row>
    <row r="71" spans="2:12" s="19" customFormat="1" ht="6.9" customHeight="1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20"/>
    </row>
    <row r="72" spans="2:12" s="19" customFormat="1" ht="24.9" customHeight="1">
      <c r="B72" s="20"/>
      <c r="C72" s="11" t="s">
        <v>123</v>
      </c>
      <c r="L72" s="20"/>
    </row>
    <row r="73" spans="2:12" s="19" customFormat="1" ht="6.9" customHeight="1">
      <c r="B73" s="20"/>
      <c r="L73" s="20"/>
    </row>
    <row r="74" spans="2:12" s="19" customFormat="1" ht="12" customHeight="1">
      <c r="B74" s="20"/>
      <c r="C74" s="16" t="s">
        <v>16</v>
      </c>
      <c r="L74" s="20"/>
    </row>
    <row r="75" spans="2:12" s="19" customFormat="1" ht="16.5" customHeight="1">
      <c r="B75" s="20"/>
      <c r="E75" s="278" t="str">
        <f>E7</f>
        <v>Revitalizace zázemí městské knihovny a předprostoru Lázeňského parku Poděbrady</v>
      </c>
      <c r="F75" s="278"/>
      <c r="G75" s="278"/>
      <c r="H75" s="278"/>
      <c r="L75" s="20"/>
    </row>
    <row r="76" spans="2:12" s="19" customFormat="1" ht="12" customHeight="1">
      <c r="B76" s="20"/>
      <c r="C76" s="16" t="s">
        <v>107</v>
      </c>
      <c r="L76" s="20"/>
    </row>
    <row r="77" spans="2:12" s="19" customFormat="1" ht="16.5" customHeight="1">
      <c r="B77" s="20"/>
      <c r="E77" s="279" t="str">
        <f>E9</f>
        <v>VON - Vedlejší a ostatní ...</v>
      </c>
      <c r="F77" s="279"/>
      <c r="G77" s="279"/>
      <c r="H77" s="279"/>
      <c r="L77" s="20"/>
    </row>
    <row r="78" spans="2:12" s="19" customFormat="1" ht="6.9" customHeight="1">
      <c r="B78" s="20"/>
      <c r="L78" s="20"/>
    </row>
    <row r="79" spans="2:12" s="19" customFormat="1" ht="12" customHeight="1">
      <c r="B79" s="20"/>
      <c r="C79" s="16" t="s">
        <v>21</v>
      </c>
      <c r="F79" s="5" t="str">
        <f>F12</f>
        <v xml:space="preserve"> </v>
      </c>
      <c r="I79" s="16" t="s">
        <v>23</v>
      </c>
      <c r="J79" s="1" t="str">
        <f>IF(J12="","",J12)</f>
        <v>24. 6. 2026</v>
      </c>
      <c r="L79" s="20"/>
    </row>
    <row r="80" spans="2:12" s="19" customFormat="1" ht="6.9" customHeight="1">
      <c r="B80" s="20"/>
      <c r="L80" s="20"/>
    </row>
    <row r="81" spans="1:65" s="19" customFormat="1" ht="15.15" customHeight="1">
      <c r="B81" s="20"/>
      <c r="C81" s="16" t="s">
        <v>25</v>
      </c>
      <c r="F81" s="5" t="str">
        <f>E15</f>
        <v>Město Poděbrady</v>
      </c>
      <c r="I81" s="16" t="s">
        <v>31</v>
      </c>
      <c r="J81" s="3" t="str">
        <f>E21</f>
        <v xml:space="preserve"> </v>
      </c>
      <c r="L81" s="20"/>
    </row>
    <row r="82" spans="1:65" s="19" customFormat="1" ht="15.15" customHeight="1">
      <c r="B82" s="20"/>
      <c r="C82" s="16" t="s">
        <v>29</v>
      </c>
      <c r="F82" s="5" t="str">
        <f>IF(E18="","",E18)</f>
        <v>Vyplň údaj</v>
      </c>
      <c r="I82" s="16" t="s">
        <v>34</v>
      </c>
      <c r="J82" s="3" t="str">
        <f>E24</f>
        <v xml:space="preserve"> </v>
      </c>
      <c r="L82" s="20"/>
    </row>
    <row r="83" spans="1:65" s="19" customFormat="1" ht="10.35" customHeight="1">
      <c r="B83" s="20"/>
      <c r="L83" s="20"/>
    </row>
    <row r="84" spans="1:65" s="101" customFormat="1" ht="29.25" customHeight="1">
      <c r="B84" s="102"/>
      <c r="C84" s="103" t="s">
        <v>124</v>
      </c>
      <c r="D84" s="104" t="s">
        <v>56</v>
      </c>
      <c r="E84" s="104" t="s">
        <v>52</v>
      </c>
      <c r="F84" s="104" t="s">
        <v>53</v>
      </c>
      <c r="G84" s="104" t="s">
        <v>125</v>
      </c>
      <c r="H84" s="104" t="s">
        <v>126</v>
      </c>
      <c r="I84" s="104" t="s">
        <v>127</v>
      </c>
      <c r="J84" s="104" t="s">
        <v>111</v>
      </c>
      <c r="K84" s="105" t="s">
        <v>128</v>
      </c>
      <c r="L84" s="102"/>
      <c r="M84" s="44"/>
      <c r="N84" s="45" t="s">
        <v>41</v>
      </c>
      <c r="O84" s="45" t="s">
        <v>129</v>
      </c>
      <c r="P84" s="45" t="s">
        <v>130</v>
      </c>
      <c r="Q84" s="45" t="s">
        <v>131</v>
      </c>
      <c r="R84" s="45" t="s">
        <v>132</v>
      </c>
      <c r="S84" s="45" t="s">
        <v>133</v>
      </c>
      <c r="T84" s="46" t="s">
        <v>134</v>
      </c>
    </row>
    <row r="85" spans="1:65" s="19" customFormat="1" ht="22.95" customHeight="1">
      <c r="B85" s="20"/>
      <c r="C85" s="50" t="s">
        <v>135</v>
      </c>
      <c r="J85" s="106">
        <f>BK85</f>
        <v>0</v>
      </c>
      <c r="L85" s="20"/>
      <c r="M85" s="47"/>
      <c r="N85" s="39"/>
      <c r="O85" s="39"/>
      <c r="P85" s="107">
        <f>P86</f>
        <v>0</v>
      </c>
      <c r="Q85" s="39"/>
      <c r="R85" s="107">
        <f>R86</f>
        <v>0</v>
      </c>
      <c r="S85" s="39"/>
      <c r="T85" s="108">
        <f>T86</f>
        <v>0</v>
      </c>
      <c r="AT85" s="7" t="s">
        <v>70</v>
      </c>
      <c r="AU85" s="7" t="s">
        <v>112</v>
      </c>
      <c r="BK85" s="109">
        <f>BK86</f>
        <v>0</v>
      </c>
    </row>
    <row r="86" spans="1:65" s="110" customFormat="1" ht="25.95" customHeight="1">
      <c r="B86" s="111"/>
      <c r="D86" s="112" t="s">
        <v>70</v>
      </c>
      <c r="E86" s="113" t="s">
        <v>1544</v>
      </c>
      <c r="F86" s="113" t="s">
        <v>1545</v>
      </c>
      <c r="I86" s="114"/>
      <c r="J86" s="115">
        <f>BK86</f>
        <v>0</v>
      </c>
      <c r="L86" s="111"/>
      <c r="M86" s="116"/>
      <c r="P86" s="117">
        <f>P87+P92+P96+P109+P112</f>
        <v>0</v>
      </c>
      <c r="R86" s="117">
        <f>R87+R92+R96+R109+R112</f>
        <v>0</v>
      </c>
      <c r="T86" s="118">
        <f>T87+T92+T96+T109+T112</f>
        <v>0</v>
      </c>
      <c r="AR86" s="112" t="s">
        <v>173</v>
      </c>
      <c r="AT86" s="119" t="s">
        <v>70</v>
      </c>
      <c r="AU86" s="119" t="s">
        <v>71</v>
      </c>
      <c r="AY86" s="112" t="s">
        <v>138</v>
      </c>
      <c r="BK86" s="120">
        <f>BK87+BK92+BK96+BK109+BK112</f>
        <v>0</v>
      </c>
    </row>
    <row r="87" spans="1:65" s="110" customFormat="1" ht="22.95" customHeight="1">
      <c r="B87" s="111"/>
      <c r="D87" s="112" t="s">
        <v>70</v>
      </c>
      <c r="E87" s="121" t="s">
        <v>1546</v>
      </c>
      <c r="F87" s="121" t="s">
        <v>1547</v>
      </c>
      <c r="I87" s="114"/>
      <c r="J87" s="122">
        <f>BK87</f>
        <v>0</v>
      </c>
      <c r="L87" s="111"/>
      <c r="M87" s="116"/>
      <c r="P87" s="117">
        <f>SUM(P88:P91)</f>
        <v>0</v>
      </c>
      <c r="R87" s="117">
        <f>SUM(R88:R91)</f>
        <v>0</v>
      </c>
      <c r="T87" s="118">
        <f>SUM(T88:T91)</f>
        <v>0</v>
      </c>
      <c r="AR87" s="112" t="s">
        <v>173</v>
      </c>
      <c r="AT87" s="119" t="s">
        <v>70</v>
      </c>
      <c r="AU87" s="119" t="s">
        <v>79</v>
      </c>
      <c r="AY87" s="112" t="s">
        <v>138</v>
      </c>
      <c r="BK87" s="120">
        <f>SUM(BK88:BK91)</f>
        <v>0</v>
      </c>
    </row>
    <row r="88" spans="1:65" s="19" customFormat="1" ht="16.5" customHeight="1">
      <c r="B88" s="123"/>
      <c r="C88" s="124" t="s">
        <v>79</v>
      </c>
      <c r="D88" s="124" t="s">
        <v>140</v>
      </c>
      <c r="E88" s="125" t="s">
        <v>1548</v>
      </c>
      <c r="F88" s="126" t="s">
        <v>1549</v>
      </c>
      <c r="G88" s="127" t="s">
        <v>1550</v>
      </c>
      <c r="H88" s="128">
        <v>1</v>
      </c>
      <c r="I88" s="129"/>
      <c r="J88" s="130">
        <f>ROUND(I88*H88,2)</f>
        <v>0</v>
      </c>
      <c r="K88" s="126"/>
      <c r="L88" s="20"/>
      <c r="M88" s="131"/>
      <c r="N88" s="132" t="s">
        <v>42</v>
      </c>
      <c r="P88" s="133">
        <f>O88*H88</f>
        <v>0</v>
      </c>
      <c r="Q88" s="133">
        <v>0</v>
      </c>
      <c r="R88" s="133">
        <f>Q88*H88</f>
        <v>0</v>
      </c>
      <c r="S88" s="133">
        <v>0</v>
      </c>
      <c r="T88" s="134">
        <f>S88*H88</f>
        <v>0</v>
      </c>
      <c r="AR88" s="135" t="s">
        <v>145</v>
      </c>
      <c r="AT88" s="135" t="s">
        <v>140</v>
      </c>
      <c r="AU88" s="135" t="s">
        <v>81</v>
      </c>
      <c r="AY88" s="7" t="s">
        <v>138</v>
      </c>
      <c r="BE88" s="136">
        <f>IF(N88="základní",J88,0)</f>
        <v>0</v>
      </c>
      <c r="BF88" s="136">
        <f>IF(N88="snížená",J88,0)</f>
        <v>0</v>
      </c>
      <c r="BG88" s="136">
        <f>IF(N88="zákl. přenesená",J88,0)</f>
        <v>0</v>
      </c>
      <c r="BH88" s="136">
        <f>IF(N88="sníž. přenesená",J88,0)</f>
        <v>0</v>
      </c>
      <c r="BI88" s="136">
        <f>IF(N88="nulová",J88,0)</f>
        <v>0</v>
      </c>
      <c r="BJ88" s="7" t="s">
        <v>79</v>
      </c>
      <c r="BK88" s="136">
        <f>ROUND(I88*H88,2)</f>
        <v>0</v>
      </c>
      <c r="BL88" s="7" t="s">
        <v>145</v>
      </c>
      <c r="BM88" s="135" t="s">
        <v>81</v>
      </c>
    </row>
    <row r="89" spans="1:65" s="19" customFormat="1">
      <c r="B89" s="20"/>
      <c r="D89" s="137" t="s">
        <v>146</v>
      </c>
      <c r="F89" s="138" t="s">
        <v>1549</v>
      </c>
      <c r="I89" s="139"/>
      <c r="L89" s="20"/>
      <c r="M89" s="140"/>
      <c r="T89" s="41"/>
      <c r="AT89" s="7" t="s">
        <v>146</v>
      </c>
      <c r="AU89" s="7" t="s">
        <v>81</v>
      </c>
    </row>
    <row r="90" spans="1:65" s="19" customFormat="1" ht="16.5" customHeight="1">
      <c r="B90" s="123"/>
      <c r="C90" s="124" t="s">
        <v>81</v>
      </c>
      <c r="D90" s="124" t="s">
        <v>140</v>
      </c>
      <c r="E90" s="125" t="s">
        <v>1551</v>
      </c>
      <c r="F90" s="126" t="s">
        <v>1552</v>
      </c>
      <c r="G90" s="127" t="s">
        <v>1550</v>
      </c>
      <c r="H90" s="128">
        <v>1</v>
      </c>
      <c r="I90" s="129"/>
      <c r="J90" s="130">
        <f>ROUND(I90*H90,2)</f>
        <v>0</v>
      </c>
      <c r="K90" s="126"/>
      <c r="L90" s="20"/>
      <c r="M90" s="131"/>
      <c r="N90" s="132" t="s">
        <v>42</v>
      </c>
      <c r="P90" s="133">
        <f>O90*H90</f>
        <v>0</v>
      </c>
      <c r="Q90" s="133">
        <v>0</v>
      </c>
      <c r="R90" s="133">
        <f>Q90*H90</f>
        <v>0</v>
      </c>
      <c r="S90" s="133">
        <v>0</v>
      </c>
      <c r="T90" s="134">
        <f>S90*H90</f>
        <v>0</v>
      </c>
      <c r="AR90" s="135" t="s">
        <v>145</v>
      </c>
      <c r="AT90" s="135" t="s">
        <v>140</v>
      </c>
      <c r="AU90" s="135" t="s">
        <v>81</v>
      </c>
      <c r="AY90" s="7" t="s">
        <v>138</v>
      </c>
      <c r="BE90" s="136">
        <f>IF(N90="základní",J90,0)</f>
        <v>0</v>
      </c>
      <c r="BF90" s="136">
        <f>IF(N90="snížená",J90,0)</f>
        <v>0</v>
      </c>
      <c r="BG90" s="136">
        <f>IF(N90="zákl. přenesená",J90,0)</f>
        <v>0</v>
      </c>
      <c r="BH90" s="136">
        <f>IF(N90="sníž. přenesená",J90,0)</f>
        <v>0</v>
      </c>
      <c r="BI90" s="136">
        <f>IF(N90="nulová",J90,0)</f>
        <v>0</v>
      </c>
      <c r="BJ90" s="7" t="s">
        <v>79</v>
      </c>
      <c r="BK90" s="136">
        <f>ROUND(I90*H90,2)</f>
        <v>0</v>
      </c>
      <c r="BL90" s="7" t="s">
        <v>145</v>
      </c>
      <c r="BM90" s="135" t="s">
        <v>145</v>
      </c>
    </row>
    <row r="91" spans="1:65" s="110" customFormat="1">
      <c r="A91" s="19"/>
      <c r="B91" s="20"/>
      <c r="C91" s="19"/>
      <c r="D91" s="137" t="s">
        <v>146</v>
      </c>
      <c r="E91" s="19"/>
      <c r="F91" s="138" t="s">
        <v>1552</v>
      </c>
      <c r="G91" s="19"/>
      <c r="H91" s="19"/>
      <c r="I91" s="139"/>
      <c r="J91" s="19"/>
      <c r="K91" s="19"/>
      <c r="L91" s="20"/>
      <c r="M91" s="140"/>
      <c r="N91" s="19"/>
      <c r="O91" s="19"/>
      <c r="P91" s="19"/>
      <c r="Q91" s="19"/>
      <c r="R91" s="19"/>
      <c r="S91" s="19"/>
      <c r="T91" s="41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7" t="s">
        <v>146</v>
      </c>
      <c r="AU91" s="7" t="s">
        <v>81</v>
      </c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</row>
    <row r="92" spans="1:65" s="19" customFormat="1" ht="22.95" customHeight="1">
      <c r="A92" s="110"/>
      <c r="B92" s="111"/>
      <c r="C92" s="110"/>
      <c r="D92" s="112" t="s">
        <v>70</v>
      </c>
      <c r="E92" s="121" t="s">
        <v>1553</v>
      </c>
      <c r="F92" s="121" t="s">
        <v>1554</v>
      </c>
      <c r="G92" s="110"/>
      <c r="H92" s="110"/>
      <c r="I92" s="114"/>
      <c r="J92" s="122">
        <f>BK92</f>
        <v>0</v>
      </c>
      <c r="K92" s="110"/>
      <c r="L92" s="111"/>
      <c r="M92" s="116"/>
      <c r="N92" s="110"/>
      <c r="O92" s="110"/>
      <c r="P92" s="117">
        <f>SUM(P93:P95)</f>
        <v>0</v>
      </c>
      <c r="Q92" s="110"/>
      <c r="R92" s="117">
        <f>SUM(R93:R95)</f>
        <v>0</v>
      </c>
      <c r="S92" s="110"/>
      <c r="T92" s="118">
        <f>SUM(T93:T95)</f>
        <v>0</v>
      </c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2" t="s">
        <v>173</v>
      </c>
      <c r="AS92" s="110"/>
      <c r="AT92" s="119" t="s">
        <v>70</v>
      </c>
      <c r="AU92" s="119" t="s">
        <v>79</v>
      </c>
      <c r="AV92" s="110"/>
      <c r="AW92" s="110"/>
      <c r="AX92" s="110"/>
      <c r="AY92" s="112" t="s">
        <v>138</v>
      </c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20">
        <f>SUM(BK93:BK95)</f>
        <v>0</v>
      </c>
      <c r="BL92" s="110"/>
      <c r="BM92" s="110"/>
    </row>
    <row r="93" spans="1:65" s="19" customFormat="1" ht="16.5" customHeight="1">
      <c r="B93" s="123"/>
      <c r="C93" s="124" t="s">
        <v>160</v>
      </c>
      <c r="D93" s="124" t="s">
        <v>140</v>
      </c>
      <c r="E93" s="125" t="s">
        <v>1555</v>
      </c>
      <c r="F93" s="126" t="s">
        <v>1554</v>
      </c>
      <c r="G93" s="127" t="s">
        <v>1550</v>
      </c>
      <c r="H93" s="128">
        <v>1</v>
      </c>
      <c r="I93" s="129"/>
      <c r="J93" s="130">
        <f>ROUND(I93*H93,2)</f>
        <v>0</v>
      </c>
      <c r="K93" s="126"/>
      <c r="L93" s="20"/>
      <c r="M93" s="131"/>
      <c r="N93" s="132" t="s">
        <v>42</v>
      </c>
      <c r="P93" s="133">
        <f>O93*H93</f>
        <v>0</v>
      </c>
      <c r="Q93" s="133">
        <v>0</v>
      </c>
      <c r="R93" s="133">
        <f>Q93*H93</f>
        <v>0</v>
      </c>
      <c r="S93" s="133">
        <v>0</v>
      </c>
      <c r="T93" s="134">
        <f>S93*H93</f>
        <v>0</v>
      </c>
      <c r="AR93" s="135" t="s">
        <v>145</v>
      </c>
      <c r="AT93" s="135" t="s">
        <v>140</v>
      </c>
      <c r="AU93" s="135" t="s">
        <v>81</v>
      </c>
      <c r="AY93" s="7" t="s">
        <v>138</v>
      </c>
      <c r="BE93" s="136">
        <f>IF(N93="základní",J93,0)</f>
        <v>0</v>
      </c>
      <c r="BF93" s="136">
        <f>IF(N93="snížená",J93,0)</f>
        <v>0</v>
      </c>
      <c r="BG93" s="136">
        <f>IF(N93="zákl. přenesená",J93,0)</f>
        <v>0</v>
      </c>
      <c r="BH93" s="136">
        <f>IF(N93="sníž. přenesená",J93,0)</f>
        <v>0</v>
      </c>
      <c r="BI93" s="136">
        <f>IF(N93="nulová",J93,0)</f>
        <v>0</v>
      </c>
      <c r="BJ93" s="7" t="s">
        <v>79</v>
      </c>
      <c r="BK93" s="136">
        <f>ROUND(I93*H93,2)</f>
        <v>0</v>
      </c>
      <c r="BL93" s="7" t="s">
        <v>145</v>
      </c>
      <c r="BM93" s="135" t="s">
        <v>163</v>
      </c>
    </row>
    <row r="94" spans="1:65" s="19" customFormat="1">
      <c r="B94" s="20"/>
      <c r="D94" s="137" t="s">
        <v>146</v>
      </c>
      <c r="F94" s="138" t="s">
        <v>1554</v>
      </c>
      <c r="I94" s="139"/>
      <c r="L94" s="20"/>
      <c r="M94" s="140"/>
      <c r="T94" s="41"/>
      <c r="AT94" s="7" t="s">
        <v>146</v>
      </c>
      <c r="AU94" s="7" t="s">
        <v>81</v>
      </c>
    </row>
    <row r="95" spans="1:65" s="110" customFormat="1" ht="28.8">
      <c r="A95" s="19"/>
      <c r="B95" s="20"/>
      <c r="C95" s="19"/>
      <c r="D95" s="137" t="s">
        <v>1114</v>
      </c>
      <c r="E95" s="19"/>
      <c r="F95" s="192" t="s">
        <v>1556</v>
      </c>
      <c r="G95" s="19"/>
      <c r="H95" s="19"/>
      <c r="I95" s="139"/>
      <c r="J95" s="19"/>
      <c r="K95" s="19"/>
      <c r="L95" s="20"/>
      <c r="M95" s="140"/>
      <c r="N95" s="19"/>
      <c r="O95" s="19"/>
      <c r="P95" s="19"/>
      <c r="Q95" s="19"/>
      <c r="R95" s="19"/>
      <c r="S95" s="19"/>
      <c r="T95" s="41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7" t="s">
        <v>1114</v>
      </c>
      <c r="AU95" s="7" t="s">
        <v>81</v>
      </c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</row>
    <row r="96" spans="1:65" s="19" customFormat="1" ht="22.95" customHeight="1">
      <c r="A96" s="110"/>
      <c r="B96" s="111"/>
      <c r="C96" s="110"/>
      <c r="D96" s="112" t="s">
        <v>70</v>
      </c>
      <c r="E96" s="121" t="s">
        <v>1557</v>
      </c>
      <c r="F96" s="121" t="s">
        <v>1558</v>
      </c>
      <c r="G96" s="110"/>
      <c r="H96" s="110"/>
      <c r="I96" s="114"/>
      <c r="J96" s="122">
        <f>BK96</f>
        <v>0</v>
      </c>
      <c r="K96" s="110"/>
      <c r="L96" s="111"/>
      <c r="M96" s="116"/>
      <c r="N96" s="110"/>
      <c r="O96" s="110"/>
      <c r="P96" s="117">
        <f>SUM(P97:P108)</f>
        <v>0</v>
      </c>
      <c r="Q96" s="110"/>
      <c r="R96" s="117">
        <f>SUM(R97:R108)</f>
        <v>0</v>
      </c>
      <c r="S96" s="110"/>
      <c r="T96" s="118">
        <f>SUM(T97:T108)</f>
        <v>0</v>
      </c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2" t="s">
        <v>173</v>
      </c>
      <c r="AS96" s="110"/>
      <c r="AT96" s="119" t="s">
        <v>70</v>
      </c>
      <c r="AU96" s="119" t="s">
        <v>79</v>
      </c>
      <c r="AV96" s="110"/>
      <c r="AW96" s="110"/>
      <c r="AX96" s="110"/>
      <c r="AY96" s="112" t="s">
        <v>138</v>
      </c>
      <c r="AZ96" s="110"/>
      <c r="BA96" s="110"/>
      <c r="BB96" s="110"/>
      <c r="BC96" s="110"/>
      <c r="BD96" s="110"/>
      <c r="BE96" s="110"/>
      <c r="BF96" s="110"/>
      <c r="BG96" s="110"/>
      <c r="BH96" s="110"/>
      <c r="BI96" s="110"/>
      <c r="BJ96" s="110"/>
      <c r="BK96" s="120">
        <f>SUM(BK97:BK108)</f>
        <v>0</v>
      </c>
      <c r="BL96" s="110"/>
      <c r="BM96" s="110"/>
    </row>
    <row r="97" spans="1:65" s="19" customFormat="1" ht="16.5" customHeight="1">
      <c r="B97" s="123"/>
      <c r="C97" s="124" t="s">
        <v>173</v>
      </c>
      <c r="D97" s="124" t="s">
        <v>140</v>
      </c>
      <c r="E97" s="125" t="s">
        <v>1559</v>
      </c>
      <c r="F97" s="126" t="s">
        <v>1560</v>
      </c>
      <c r="G97" s="127" t="s">
        <v>1550</v>
      </c>
      <c r="H97" s="128">
        <v>1</v>
      </c>
      <c r="I97" s="129"/>
      <c r="J97" s="130">
        <f>ROUND(I97*H97,2)</f>
        <v>0</v>
      </c>
      <c r="K97" s="126"/>
      <c r="L97" s="20"/>
      <c r="M97" s="131"/>
      <c r="N97" s="132" t="s">
        <v>42</v>
      </c>
      <c r="P97" s="133">
        <f>O97*H97</f>
        <v>0</v>
      </c>
      <c r="Q97" s="133">
        <v>0</v>
      </c>
      <c r="R97" s="133">
        <f>Q97*H97</f>
        <v>0</v>
      </c>
      <c r="S97" s="133">
        <v>0</v>
      </c>
      <c r="T97" s="134">
        <f>S97*H97</f>
        <v>0</v>
      </c>
      <c r="AR97" s="135" t="s">
        <v>145</v>
      </c>
      <c r="AT97" s="135" t="s">
        <v>140</v>
      </c>
      <c r="AU97" s="135" t="s">
        <v>81</v>
      </c>
      <c r="AY97" s="7" t="s">
        <v>138</v>
      </c>
      <c r="BE97" s="136">
        <f>IF(N97="základní",J97,0)</f>
        <v>0</v>
      </c>
      <c r="BF97" s="136">
        <f>IF(N97="snížená",J97,0)</f>
        <v>0</v>
      </c>
      <c r="BG97" s="136">
        <f>IF(N97="zákl. přenesená",J97,0)</f>
        <v>0</v>
      </c>
      <c r="BH97" s="136">
        <f>IF(N97="sníž. přenesená",J97,0)</f>
        <v>0</v>
      </c>
      <c r="BI97" s="136">
        <f>IF(N97="nulová",J97,0)</f>
        <v>0</v>
      </c>
      <c r="BJ97" s="7" t="s">
        <v>79</v>
      </c>
      <c r="BK97" s="136">
        <f>ROUND(I97*H97,2)</f>
        <v>0</v>
      </c>
      <c r="BL97" s="7" t="s">
        <v>145</v>
      </c>
      <c r="BM97" s="135" t="s">
        <v>177</v>
      </c>
    </row>
    <row r="98" spans="1:65" s="19" customFormat="1">
      <c r="B98" s="20"/>
      <c r="D98" s="137" t="s">
        <v>146</v>
      </c>
      <c r="F98" s="138" t="s">
        <v>1560</v>
      </c>
      <c r="I98" s="139"/>
      <c r="L98" s="20"/>
      <c r="M98" s="140"/>
      <c r="T98" s="41"/>
      <c r="AT98" s="7" t="s">
        <v>146</v>
      </c>
      <c r="AU98" s="7" t="s">
        <v>81</v>
      </c>
    </row>
    <row r="99" spans="1:65" s="19" customFormat="1" ht="16.5" customHeight="1">
      <c r="B99" s="123"/>
      <c r="C99" s="124" t="s">
        <v>145</v>
      </c>
      <c r="D99" s="124" t="s">
        <v>140</v>
      </c>
      <c r="E99" s="125" t="s">
        <v>1561</v>
      </c>
      <c r="F99" s="126" t="s">
        <v>1562</v>
      </c>
      <c r="G99" s="127" t="s">
        <v>1550</v>
      </c>
      <c r="H99" s="128">
        <v>1</v>
      </c>
      <c r="I99" s="129"/>
      <c r="J99" s="130">
        <f>ROUND(I99*H99,2)</f>
        <v>0</v>
      </c>
      <c r="K99" s="126"/>
      <c r="L99" s="20"/>
      <c r="M99" s="131"/>
      <c r="N99" s="132" t="s">
        <v>42</v>
      </c>
      <c r="P99" s="133">
        <f>O99*H99</f>
        <v>0</v>
      </c>
      <c r="Q99" s="133">
        <v>0</v>
      </c>
      <c r="R99" s="133">
        <f>Q99*H99</f>
        <v>0</v>
      </c>
      <c r="S99" s="133">
        <v>0</v>
      </c>
      <c r="T99" s="134">
        <f>S99*H99</f>
        <v>0</v>
      </c>
      <c r="AR99" s="135" t="s">
        <v>145</v>
      </c>
      <c r="AT99" s="135" t="s">
        <v>140</v>
      </c>
      <c r="AU99" s="135" t="s">
        <v>81</v>
      </c>
      <c r="AY99" s="7" t="s">
        <v>138</v>
      </c>
      <c r="BE99" s="136">
        <f>IF(N99="základní",J99,0)</f>
        <v>0</v>
      </c>
      <c r="BF99" s="136">
        <f>IF(N99="snížená",J99,0)</f>
        <v>0</v>
      </c>
      <c r="BG99" s="136">
        <f>IF(N99="zákl. přenesená",J99,0)</f>
        <v>0</v>
      </c>
      <c r="BH99" s="136">
        <f>IF(N99="sníž. přenesená",J99,0)</f>
        <v>0</v>
      </c>
      <c r="BI99" s="136">
        <f>IF(N99="nulová",J99,0)</f>
        <v>0</v>
      </c>
      <c r="BJ99" s="7" t="s">
        <v>79</v>
      </c>
      <c r="BK99" s="136">
        <f>ROUND(I99*H99,2)</f>
        <v>0</v>
      </c>
      <c r="BL99" s="7" t="s">
        <v>145</v>
      </c>
      <c r="BM99" s="135" t="s">
        <v>169</v>
      </c>
    </row>
    <row r="100" spans="1:65" s="19" customFormat="1">
      <c r="B100" s="20"/>
      <c r="D100" s="137" t="s">
        <v>146</v>
      </c>
      <c r="F100" s="138" t="s">
        <v>1562</v>
      </c>
      <c r="I100" s="139"/>
      <c r="L100" s="20"/>
      <c r="M100" s="140"/>
      <c r="T100" s="41"/>
      <c r="AT100" s="7" t="s">
        <v>146</v>
      </c>
      <c r="AU100" s="7" t="s">
        <v>81</v>
      </c>
    </row>
    <row r="101" spans="1:65" s="19" customFormat="1" ht="16.5" customHeight="1">
      <c r="B101" s="123"/>
      <c r="C101" s="124" t="s">
        <v>163</v>
      </c>
      <c r="D101" s="124" t="s">
        <v>140</v>
      </c>
      <c r="E101" s="125" t="s">
        <v>1563</v>
      </c>
      <c r="F101" s="126" t="s">
        <v>1564</v>
      </c>
      <c r="G101" s="127" t="s">
        <v>1550</v>
      </c>
      <c r="H101" s="128">
        <v>1</v>
      </c>
      <c r="I101" s="129"/>
      <c r="J101" s="130">
        <f>ROUND(I101*H101,2)</f>
        <v>0</v>
      </c>
      <c r="K101" s="126"/>
      <c r="L101" s="20"/>
      <c r="M101" s="131"/>
      <c r="N101" s="132" t="s">
        <v>42</v>
      </c>
      <c r="P101" s="133">
        <f>O101*H101</f>
        <v>0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145</v>
      </c>
      <c r="AT101" s="135" t="s">
        <v>140</v>
      </c>
      <c r="AU101" s="135" t="s">
        <v>81</v>
      </c>
      <c r="AY101" s="7" t="s">
        <v>138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7" t="s">
        <v>79</v>
      </c>
      <c r="BK101" s="136">
        <f>ROUND(I101*H101,2)</f>
        <v>0</v>
      </c>
      <c r="BL101" s="7" t="s">
        <v>145</v>
      </c>
      <c r="BM101" s="135" t="s">
        <v>8</v>
      </c>
    </row>
    <row r="102" spans="1:65" s="19" customFormat="1">
      <c r="B102" s="20"/>
      <c r="D102" s="137" t="s">
        <v>146</v>
      </c>
      <c r="F102" s="138" t="s">
        <v>1564</v>
      </c>
      <c r="I102" s="139"/>
      <c r="L102" s="20"/>
      <c r="M102" s="140"/>
      <c r="T102" s="41"/>
      <c r="AT102" s="7" t="s">
        <v>146</v>
      </c>
      <c r="AU102" s="7" t="s">
        <v>81</v>
      </c>
    </row>
    <row r="103" spans="1:65" s="19" customFormat="1" ht="19.2">
      <c r="B103" s="20"/>
      <c r="D103" s="137" t="s">
        <v>1114</v>
      </c>
      <c r="F103" s="192" t="s">
        <v>1565</v>
      </c>
      <c r="I103" s="139"/>
      <c r="L103" s="20"/>
      <c r="M103" s="140"/>
      <c r="T103" s="41"/>
      <c r="AT103" s="7" t="s">
        <v>1114</v>
      </c>
      <c r="AU103" s="7" t="s">
        <v>81</v>
      </c>
    </row>
    <row r="104" spans="1:65" s="19" customFormat="1" ht="16.5" customHeight="1">
      <c r="B104" s="123"/>
      <c r="C104" s="124" t="s">
        <v>188</v>
      </c>
      <c r="D104" s="124" t="s">
        <v>140</v>
      </c>
      <c r="E104" s="125" t="s">
        <v>1566</v>
      </c>
      <c r="F104" s="126" t="s">
        <v>1567</v>
      </c>
      <c r="G104" s="127" t="s">
        <v>1550</v>
      </c>
      <c r="H104" s="128">
        <v>1</v>
      </c>
      <c r="I104" s="129"/>
      <c r="J104" s="130">
        <f>ROUND(I104*H104,2)</f>
        <v>0</v>
      </c>
      <c r="K104" s="126"/>
      <c r="L104" s="20"/>
      <c r="M104" s="131"/>
      <c r="N104" s="132" t="s">
        <v>42</v>
      </c>
      <c r="P104" s="133">
        <f>O104*H104</f>
        <v>0</v>
      </c>
      <c r="Q104" s="133">
        <v>0</v>
      </c>
      <c r="R104" s="133">
        <f>Q104*H104</f>
        <v>0</v>
      </c>
      <c r="S104" s="133">
        <v>0</v>
      </c>
      <c r="T104" s="134">
        <f>S104*H104</f>
        <v>0</v>
      </c>
      <c r="AR104" s="135" t="s">
        <v>145</v>
      </c>
      <c r="AT104" s="135" t="s">
        <v>140</v>
      </c>
      <c r="AU104" s="135" t="s">
        <v>81</v>
      </c>
      <c r="AY104" s="7" t="s">
        <v>138</v>
      </c>
      <c r="BE104" s="136">
        <f>IF(N104="základní",J104,0)</f>
        <v>0</v>
      </c>
      <c r="BF104" s="136">
        <f>IF(N104="snížená",J104,0)</f>
        <v>0</v>
      </c>
      <c r="BG104" s="136">
        <f>IF(N104="zákl. přenesená",J104,0)</f>
        <v>0</v>
      </c>
      <c r="BH104" s="136">
        <f>IF(N104="sníž. přenesená",J104,0)</f>
        <v>0</v>
      </c>
      <c r="BI104" s="136">
        <f>IF(N104="nulová",J104,0)</f>
        <v>0</v>
      </c>
      <c r="BJ104" s="7" t="s">
        <v>79</v>
      </c>
      <c r="BK104" s="136">
        <f>ROUND(I104*H104,2)</f>
        <v>0</v>
      </c>
      <c r="BL104" s="7" t="s">
        <v>145</v>
      </c>
      <c r="BM104" s="135" t="s">
        <v>191</v>
      </c>
    </row>
    <row r="105" spans="1:65" s="19" customFormat="1">
      <c r="B105" s="20"/>
      <c r="D105" s="137" t="s">
        <v>146</v>
      </c>
      <c r="F105" s="138" t="s">
        <v>1567</v>
      </c>
      <c r="I105" s="139"/>
      <c r="L105" s="20"/>
      <c r="M105" s="140"/>
      <c r="T105" s="41"/>
      <c r="AT105" s="7" t="s">
        <v>146</v>
      </c>
      <c r="AU105" s="7" t="s">
        <v>81</v>
      </c>
    </row>
    <row r="106" spans="1:65" s="19" customFormat="1" ht="19.2">
      <c r="B106" s="20"/>
      <c r="D106" s="137" t="s">
        <v>1114</v>
      </c>
      <c r="F106" s="192" t="s">
        <v>1568</v>
      </c>
      <c r="I106" s="139"/>
      <c r="L106" s="20"/>
      <c r="M106" s="140"/>
      <c r="T106" s="41"/>
      <c r="AT106" s="7" t="s">
        <v>1114</v>
      </c>
      <c r="AU106" s="7" t="s">
        <v>81</v>
      </c>
    </row>
    <row r="107" spans="1:65" s="19" customFormat="1" ht="16.5" customHeight="1">
      <c r="B107" s="123"/>
      <c r="C107" s="124" t="s">
        <v>169</v>
      </c>
      <c r="D107" s="124" t="s">
        <v>140</v>
      </c>
      <c r="E107" s="125" t="s">
        <v>1569</v>
      </c>
      <c r="F107" s="126" t="s">
        <v>1570</v>
      </c>
      <c r="G107" s="127" t="s">
        <v>1550</v>
      </c>
      <c r="H107" s="128">
        <v>1</v>
      </c>
      <c r="I107" s="129"/>
      <c r="J107" s="130">
        <f>ROUND(I107*H107,2)</f>
        <v>0</v>
      </c>
      <c r="K107" s="126"/>
      <c r="L107" s="20"/>
      <c r="M107" s="131"/>
      <c r="N107" s="132" t="s">
        <v>42</v>
      </c>
      <c r="P107" s="133">
        <f>O107*H107</f>
        <v>0</v>
      </c>
      <c r="Q107" s="133">
        <v>0</v>
      </c>
      <c r="R107" s="133">
        <f>Q107*H107</f>
        <v>0</v>
      </c>
      <c r="S107" s="133">
        <v>0</v>
      </c>
      <c r="T107" s="134">
        <f>S107*H107</f>
        <v>0</v>
      </c>
      <c r="AR107" s="135" t="s">
        <v>145</v>
      </c>
      <c r="AT107" s="135" t="s">
        <v>140</v>
      </c>
      <c r="AU107" s="135" t="s">
        <v>81</v>
      </c>
      <c r="AY107" s="7" t="s">
        <v>138</v>
      </c>
      <c r="BE107" s="136">
        <f>IF(N107="základní",J107,0)</f>
        <v>0</v>
      </c>
      <c r="BF107" s="136">
        <f>IF(N107="snížená",J107,0)</f>
        <v>0</v>
      </c>
      <c r="BG107" s="136">
        <f>IF(N107="zákl. přenesená",J107,0)</f>
        <v>0</v>
      </c>
      <c r="BH107" s="136">
        <f>IF(N107="sníž. přenesená",J107,0)</f>
        <v>0</v>
      </c>
      <c r="BI107" s="136">
        <f>IF(N107="nulová",J107,0)</f>
        <v>0</v>
      </c>
      <c r="BJ107" s="7" t="s">
        <v>79</v>
      </c>
      <c r="BK107" s="136">
        <f>ROUND(I107*H107,2)</f>
        <v>0</v>
      </c>
      <c r="BL107" s="7" t="s">
        <v>145</v>
      </c>
      <c r="BM107" s="135" t="s">
        <v>200</v>
      </c>
    </row>
    <row r="108" spans="1:65" s="110" customFormat="1">
      <c r="A108" s="19"/>
      <c r="B108" s="20"/>
      <c r="C108" s="19"/>
      <c r="D108" s="137" t="s">
        <v>146</v>
      </c>
      <c r="E108" s="19"/>
      <c r="F108" s="138" t="s">
        <v>1570</v>
      </c>
      <c r="G108" s="19"/>
      <c r="H108" s="19"/>
      <c r="I108" s="139"/>
      <c r="J108" s="19"/>
      <c r="K108" s="19"/>
      <c r="L108" s="20"/>
      <c r="M108" s="140"/>
      <c r="N108" s="19"/>
      <c r="O108" s="19"/>
      <c r="P108" s="19"/>
      <c r="Q108" s="19"/>
      <c r="R108" s="19"/>
      <c r="S108" s="19"/>
      <c r="T108" s="41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7" t="s">
        <v>146</v>
      </c>
      <c r="AU108" s="7" t="s">
        <v>81</v>
      </c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</row>
    <row r="109" spans="1:65" s="19" customFormat="1" ht="22.95" customHeight="1">
      <c r="A109" s="110"/>
      <c r="B109" s="111"/>
      <c r="C109" s="110"/>
      <c r="D109" s="112" t="s">
        <v>70</v>
      </c>
      <c r="E109" s="121" t="s">
        <v>1571</v>
      </c>
      <c r="F109" s="121" t="s">
        <v>1572</v>
      </c>
      <c r="G109" s="110"/>
      <c r="H109" s="110"/>
      <c r="I109" s="114"/>
      <c r="J109" s="122">
        <f>BK109</f>
        <v>0</v>
      </c>
      <c r="K109" s="110"/>
      <c r="L109" s="111"/>
      <c r="M109" s="116"/>
      <c r="N109" s="110"/>
      <c r="O109" s="110"/>
      <c r="P109" s="117">
        <f>SUM(P110:P111)</f>
        <v>0</v>
      </c>
      <c r="Q109" s="110"/>
      <c r="R109" s="117">
        <f>SUM(R110:R111)</f>
        <v>0</v>
      </c>
      <c r="S109" s="110"/>
      <c r="T109" s="118">
        <f>SUM(T110:T111)</f>
        <v>0</v>
      </c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2" t="s">
        <v>173</v>
      </c>
      <c r="AS109" s="110"/>
      <c r="AT109" s="119" t="s">
        <v>70</v>
      </c>
      <c r="AU109" s="119" t="s">
        <v>79</v>
      </c>
      <c r="AV109" s="110"/>
      <c r="AW109" s="110"/>
      <c r="AX109" s="110"/>
      <c r="AY109" s="112" t="s">
        <v>138</v>
      </c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  <c r="BK109" s="120">
        <f>SUM(BK110:BK111)</f>
        <v>0</v>
      </c>
      <c r="BL109" s="110"/>
      <c r="BM109" s="110"/>
    </row>
    <row r="110" spans="1:65" s="19" customFormat="1" ht="24.15" customHeight="1">
      <c r="B110" s="123"/>
      <c r="C110" s="124" t="s">
        <v>195</v>
      </c>
      <c r="D110" s="124" t="s">
        <v>140</v>
      </c>
      <c r="E110" s="125" t="s">
        <v>1573</v>
      </c>
      <c r="F110" s="126" t="s">
        <v>1574</v>
      </c>
      <c r="G110" s="127" t="s">
        <v>1550</v>
      </c>
      <c r="H110" s="128">
        <v>1</v>
      </c>
      <c r="I110" s="129"/>
      <c r="J110" s="130">
        <f>ROUND(I110*H110,2)</f>
        <v>0</v>
      </c>
      <c r="K110" s="126"/>
      <c r="L110" s="20"/>
      <c r="M110" s="131"/>
      <c r="N110" s="132" t="s">
        <v>42</v>
      </c>
      <c r="P110" s="133">
        <f>O110*H110</f>
        <v>0</v>
      </c>
      <c r="Q110" s="133">
        <v>0</v>
      </c>
      <c r="R110" s="133">
        <f>Q110*H110</f>
        <v>0</v>
      </c>
      <c r="S110" s="133">
        <v>0</v>
      </c>
      <c r="T110" s="134">
        <f>S110*H110</f>
        <v>0</v>
      </c>
      <c r="AR110" s="135" t="s">
        <v>145</v>
      </c>
      <c r="AT110" s="135" t="s">
        <v>140</v>
      </c>
      <c r="AU110" s="135" t="s">
        <v>81</v>
      </c>
      <c r="AY110" s="7" t="s">
        <v>138</v>
      </c>
      <c r="BE110" s="136">
        <f>IF(N110="základní",J110,0)</f>
        <v>0</v>
      </c>
      <c r="BF110" s="136">
        <f>IF(N110="snížená",J110,0)</f>
        <v>0</v>
      </c>
      <c r="BG110" s="136">
        <f>IF(N110="zákl. přenesená",J110,0)</f>
        <v>0</v>
      </c>
      <c r="BH110" s="136">
        <f>IF(N110="sníž. přenesená",J110,0)</f>
        <v>0</v>
      </c>
      <c r="BI110" s="136">
        <f>IF(N110="nulová",J110,0)</f>
        <v>0</v>
      </c>
      <c r="BJ110" s="7" t="s">
        <v>79</v>
      </c>
      <c r="BK110" s="136">
        <f>ROUND(I110*H110,2)</f>
        <v>0</v>
      </c>
      <c r="BL110" s="7" t="s">
        <v>145</v>
      </c>
      <c r="BM110" s="135" t="s">
        <v>208</v>
      </c>
    </row>
    <row r="111" spans="1:65" s="110" customFormat="1">
      <c r="A111" s="19"/>
      <c r="B111" s="20"/>
      <c r="C111" s="19"/>
      <c r="D111" s="137" t="s">
        <v>146</v>
      </c>
      <c r="E111" s="19"/>
      <c r="F111" s="138" t="s">
        <v>1574</v>
      </c>
      <c r="G111" s="19"/>
      <c r="H111" s="19"/>
      <c r="I111" s="139"/>
      <c r="J111" s="19"/>
      <c r="K111" s="19"/>
      <c r="L111" s="20"/>
      <c r="M111" s="140"/>
      <c r="N111" s="19"/>
      <c r="O111" s="19"/>
      <c r="P111" s="19"/>
      <c r="Q111" s="19"/>
      <c r="R111" s="19"/>
      <c r="S111" s="19"/>
      <c r="T111" s="41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7" t="s">
        <v>146</v>
      </c>
      <c r="AU111" s="7" t="s">
        <v>81</v>
      </c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</row>
    <row r="112" spans="1:65" s="19" customFormat="1" ht="22.95" customHeight="1">
      <c r="A112" s="110"/>
      <c r="B112" s="111"/>
      <c r="C112" s="110"/>
      <c r="D112" s="112" t="s">
        <v>70</v>
      </c>
      <c r="E112" s="121" t="s">
        <v>1575</v>
      </c>
      <c r="F112" s="121" t="s">
        <v>1576</v>
      </c>
      <c r="G112" s="110"/>
      <c r="H112" s="110"/>
      <c r="I112" s="114"/>
      <c r="J112" s="122">
        <f>BK112</f>
        <v>0</v>
      </c>
      <c r="K112" s="110"/>
      <c r="L112" s="111"/>
      <c r="M112" s="116"/>
      <c r="N112" s="110"/>
      <c r="O112" s="110"/>
      <c r="P112" s="117">
        <f>SUM(P113:P115)</f>
        <v>0</v>
      </c>
      <c r="Q112" s="110"/>
      <c r="R112" s="117">
        <f>SUM(R113:R115)</f>
        <v>0</v>
      </c>
      <c r="S112" s="110"/>
      <c r="T112" s="118">
        <f>SUM(T113:T115)</f>
        <v>0</v>
      </c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2" t="s">
        <v>173</v>
      </c>
      <c r="AS112" s="110"/>
      <c r="AT112" s="119" t="s">
        <v>70</v>
      </c>
      <c r="AU112" s="119" t="s">
        <v>79</v>
      </c>
      <c r="AV112" s="110"/>
      <c r="AW112" s="110"/>
      <c r="AX112" s="110"/>
      <c r="AY112" s="112" t="s">
        <v>138</v>
      </c>
      <c r="AZ112" s="110"/>
      <c r="BA112" s="110"/>
      <c r="BB112" s="110"/>
      <c r="BC112" s="110"/>
      <c r="BD112" s="110"/>
      <c r="BE112" s="110"/>
      <c r="BF112" s="110"/>
      <c r="BG112" s="110"/>
      <c r="BH112" s="110"/>
      <c r="BI112" s="110"/>
      <c r="BJ112" s="110"/>
      <c r="BK112" s="120">
        <f>SUM(BK113:BK115)</f>
        <v>0</v>
      </c>
      <c r="BL112" s="110"/>
      <c r="BM112" s="110"/>
    </row>
    <row r="113" spans="1:65" s="19" customFormat="1" ht="16.5" customHeight="1">
      <c r="B113" s="123"/>
      <c r="C113" s="124" t="s">
        <v>177</v>
      </c>
      <c r="D113" s="124" t="s">
        <v>140</v>
      </c>
      <c r="E113" s="125" t="s">
        <v>1577</v>
      </c>
      <c r="F113" s="126" t="s">
        <v>1578</v>
      </c>
      <c r="G113" s="127" t="s">
        <v>1550</v>
      </c>
      <c r="H113" s="128">
        <v>1</v>
      </c>
      <c r="I113" s="129"/>
      <c r="J113" s="130">
        <f>ROUND(I113*H113,2)</f>
        <v>0</v>
      </c>
      <c r="K113" s="126"/>
      <c r="L113" s="20"/>
      <c r="M113" s="131"/>
      <c r="N113" s="132" t="s">
        <v>42</v>
      </c>
      <c r="P113" s="133">
        <f>O113*H113</f>
        <v>0</v>
      </c>
      <c r="Q113" s="133">
        <v>0</v>
      </c>
      <c r="R113" s="133">
        <f>Q113*H113</f>
        <v>0</v>
      </c>
      <c r="S113" s="133">
        <v>0</v>
      </c>
      <c r="T113" s="134">
        <f>S113*H113</f>
        <v>0</v>
      </c>
      <c r="AR113" s="135" t="s">
        <v>145</v>
      </c>
      <c r="AT113" s="135" t="s">
        <v>140</v>
      </c>
      <c r="AU113" s="135" t="s">
        <v>81</v>
      </c>
      <c r="AY113" s="7" t="s">
        <v>138</v>
      </c>
      <c r="BE113" s="136">
        <f>IF(N113="základní",J113,0)</f>
        <v>0</v>
      </c>
      <c r="BF113" s="136">
        <f>IF(N113="snížená",J113,0)</f>
        <v>0</v>
      </c>
      <c r="BG113" s="136">
        <f>IF(N113="zákl. přenesená",J113,0)</f>
        <v>0</v>
      </c>
      <c r="BH113" s="136">
        <f>IF(N113="sníž. přenesená",J113,0)</f>
        <v>0</v>
      </c>
      <c r="BI113" s="136">
        <f>IF(N113="nulová",J113,0)</f>
        <v>0</v>
      </c>
      <c r="BJ113" s="7" t="s">
        <v>79</v>
      </c>
      <c r="BK113" s="136">
        <f>ROUND(I113*H113,2)</f>
        <v>0</v>
      </c>
      <c r="BL113" s="7" t="s">
        <v>145</v>
      </c>
      <c r="BM113" s="135" t="s">
        <v>216</v>
      </c>
    </row>
    <row r="114" spans="1:65" s="19" customFormat="1">
      <c r="B114" s="20"/>
      <c r="D114" s="137" t="s">
        <v>146</v>
      </c>
      <c r="F114" s="138" t="s">
        <v>1578</v>
      </c>
      <c r="I114" s="139"/>
      <c r="L114" s="20"/>
      <c r="M114" s="140"/>
      <c r="T114" s="41"/>
      <c r="AT114" s="7" t="s">
        <v>146</v>
      </c>
      <c r="AU114" s="7" t="s">
        <v>81</v>
      </c>
    </row>
    <row r="115" spans="1:65" s="19" customFormat="1" ht="19.2">
      <c r="B115" s="20"/>
      <c r="D115" s="137" t="s">
        <v>1114</v>
      </c>
      <c r="F115" s="192" t="s">
        <v>1579</v>
      </c>
      <c r="I115" s="139"/>
      <c r="L115" s="20"/>
      <c r="M115" s="189"/>
      <c r="N115" s="190"/>
      <c r="O115" s="190"/>
      <c r="P115" s="190"/>
      <c r="Q115" s="190"/>
      <c r="R115" s="190"/>
      <c r="S115" s="190"/>
      <c r="T115" s="191"/>
      <c r="AT115" s="7" t="s">
        <v>1114</v>
      </c>
      <c r="AU115" s="7" t="s">
        <v>81</v>
      </c>
    </row>
    <row r="116" spans="1:65" ht="6.9" customHeight="1">
      <c r="A116" s="19"/>
      <c r="B116" s="29"/>
      <c r="C116" s="30"/>
      <c r="D116" s="30"/>
      <c r="E116" s="30"/>
      <c r="F116" s="30"/>
      <c r="G116" s="30"/>
      <c r="H116" s="30"/>
      <c r="I116" s="30"/>
      <c r="J116" s="30"/>
      <c r="K116" s="30"/>
      <c r="L116" s="20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</row>
  </sheetData>
  <autoFilter ref="C84:K115" xr:uid="{00000000-0009-0000-0000-000009000000}"/>
  <mergeCells count="9">
    <mergeCell ref="E48:H48"/>
    <mergeCell ref="E50:H50"/>
    <mergeCell ref="E75:H75"/>
    <mergeCell ref="E77:H77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fitToHeight="100" orientation="landscape" horizontalDpi="300" verticalDpi="300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9"/>
  <sheetViews>
    <sheetView showGridLines="0" topLeftCell="A43" zoomScale="140" zoomScaleNormal="140" workbookViewId="0">
      <selection activeCell="A43" sqref="A43"/>
    </sheetView>
  </sheetViews>
  <sheetFormatPr defaultColWidth="8.42578125" defaultRowHeight="10.199999999999999"/>
  <cols>
    <col min="1" max="1" width="8.28515625" style="193" customWidth="1"/>
    <col min="2" max="2" width="1.7109375" style="193" customWidth="1"/>
    <col min="3" max="4" width="5" style="193" customWidth="1"/>
    <col min="5" max="5" width="11.7109375" style="193" customWidth="1"/>
    <col min="6" max="6" width="9.140625" style="193" customWidth="1"/>
    <col min="7" max="7" width="5" style="193" customWidth="1"/>
    <col min="8" max="8" width="77.85546875" style="193" customWidth="1"/>
    <col min="9" max="10" width="20" style="193" customWidth="1"/>
    <col min="11" max="11" width="1.7109375" style="193" customWidth="1"/>
  </cols>
  <sheetData>
    <row r="1" spans="1:11" ht="37.5" customHeight="1">
      <c r="A1"/>
      <c r="B1"/>
      <c r="C1"/>
      <c r="D1"/>
      <c r="E1"/>
      <c r="F1"/>
      <c r="G1"/>
      <c r="H1"/>
      <c r="I1"/>
      <c r="J1"/>
      <c r="K1"/>
    </row>
    <row r="2" spans="1:11" ht="7.5" customHeight="1">
      <c r="A2"/>
      <c r="B2" s="194"/>
      <c r="C2" s="195"/>
      <c r="D2" s="195"/>
      <c r="E2" s="195"/>
      <c r="F2" s="195"/>
      <c r="G2" s="195"/>
      <c r="H2" s="195"/>
      <c r="I2" s="195"/>
      <c r="J2" s="195"/>
      <c r="K2" s="196"/>
    </row>
    <row r="3" spans="1:11" s="197" customFormat="1" ht="45" customHeight="1">
      <c r="B3" s="198"/>
      <c r="C3" s="305" t="s">
        <v>1580</v>
      </c>
      <c r="D3" s="305"/>
      <c r="E3" s="305"/>
      <c r="F3" s="305"/>
      <c r="G3" s="305"/>
      <c r="H3" s="305"/>
      <c r="I3" s="305"/>
      <c r="J3" s="305"/>
      <c r="K3" s="199"/>
    </row>
    <row r="4" spans="1:11" ht="25.5" customHeight="1">
      <c r="A4"/>
      <c r="B4" s="200"/>
      <c r="C4" s="310" t="s">
        <v>1581</v>
      </c>
      <c r="D4" s="310"/>
      <c r="E4" s="310"/>
      <c r="F4" s="310"/>
      <c r="G4" s="310"/>
      <c r="H4" s="310"/>
      <c r="I4" s="310"/>
      <c r="J4" s="310"/>
      <c r="K4" s="201"/>
    </row>
    <row r="5" spans="1:11" ht="5.25" customHeight="1">
      <c r="A5"/>
      <c r="B5" s="200"/>
      <c r="C5" s="202"/>
      <c r="D5" s="202"/>
      <c r="E5" s="202"/>
      <c r="F5" s="202"/>
      <c r="G5" s="202"/>
      <c r="H5" s="202"/>
      <c r="I5" s="202"/>
      <c r="J5" s="202"/>
      <c r="K5" s="201"/>
    </row>
    <row r="6" spans="1:11" ht="15" customHeight="1">
      <c r="A6"/>
      <c r="B6" s="200"/>
      <c r="C6" s="307" t="s">
        <v>1582</v>
      </c>
      <c r="D6" s="307"/>
      <c r="E6" s="307"/>
      <c r="F6" s="307"/>
      <c r="G6" s="307"/>
      <c r="H6" s="307"/>
      <c r="I6" s="307"/>
      <c r="J6" s="307"/>
      <c r="K6" s="201"/>
    </row>
    <row r="7" spans="1:11" ht="15" customHeight="1">
      <c r="A7"/>
      <c r="B7" s="204"/>
      <c r="C7" s="307" t="s">
        <v>1583</v>
      </c>
      <c r="D7" s="307"/>
      <c r="E7" s="307"/>
      <c r="F7" s="307"/>
      <c r="G7" s="307"/>
      <c r="H7" s="307"/>
      <c r="I7" s="307"/>
      <c r="J7" s="307"/>
      <c r="K7" s="201"/>
    </row>
    <row r="8" spans="1:11" ht="12.75" customHeight="1">
      <c r="A8"/>
      <c r="B8" s="204"/>
      <c r="C8" s="203"/>
      <c r="D8" s="203"/>
      <c r="E8" s="203"/>
      <c r="F8" s="203"/>
      <c r="G8" s="203"/>
      <c r="H8" s="203"/>
      <c r="I8" s="203"/>
      <c r="J8" s="203"/>
      <c r="K8" s="201"/>
    </row>
    <row r="9" spans="1:11" ht="15" customHeight="1">
      <c r="A9"/>
      <c r="B9" s="204"/>
      <c r="C9" s="312" t="s">
        <v>1584</v>
      </c>
      <c r="D9" s="312"/>
      <c r="E9" s="312"/>
      <c r="F9" s="312"/>
      <c r="G9" s="312"/>
      <c r="H9" s="312"/>
      <c r="I9" s="312"/>
      <c r="J9" s="312"/>
      <c r="K9" s="201"/>
    </row>
    <row r="10" spans="1:11" ht="15" customHeight="1">
      <c r="A10"/>
      <c r="B10" s="204"/>
      <c r="C10" s="203"/>
      <c r="D10" s="307" t="s">
        <v>1585</v>
      </c>
      <c r="E10" s="307"/>
      <c r="F10" s="307"/>
      <c r="G10" s="307"/>
      <c r="H10" s="307"/>
      <c r="I10" s="307"/>
      <c r="J10" s="307"/>
      <c r="K10" s="201"/>
    </row>
    <row r="11" spans="1:11" ht="15" customHeight="1">
      <c r="A11"/>
      <c r="B11" s="204"/>
      <c r="C11" s="205"/>
      <c r="D11" s="307" t="s">
        <v>1586</v>
      </c>
      <c r="E11" s="307"/>
      <c r="F11" s="307"/>
      <c r="G11" s="307"/>
      <c r="H11" s="307"/>
      <c r="I11" s="307"/>
      <c r="J11" s="307"/>
      <c r="K11" s="201"/>
    </row>
    <row r="12" spans="1:11" ht="15" customHeight="1">
      <c r="A12"/>
      <c r="B12" s="204"/>
      <c r="C12" s="205"/>
      <c r="D12" s="203"/>
      <c r="E12" s="203"/>
      <c r="F12" s="203"/>
      <c r="G12" s="203"/>
      <c r="H12" s="203"/>
      <c r="I12" s="203"/>
      <c r="J12" s="203"/>
      <c r="K12" s="201"/>
    </row>
    <row r="13" spans="1:11" ht="15" customHeight="1">
      <c r="A13"/>
      <c r="B13" s="204"/>
      <c r="C13" s="205"/>
      <c r="D13" s="206" t="s">
        <v>1587</v>
      </c>
      <c r="E13" s="203"/>
      <c r="F13" s="203"/>
      <c r="G13" s="203"/>
      <c r="H13" s="203"/>
      <c r="I13" s="203"/>
      <c r="J13" s="203"/>
      <c r="K13" s="201"/>
    </row>
    <row r="14" spans="1:11" ht="12.75" customHeight="1">
      <c r="A14"/>
      <c r="B14" s="204"/>
      <c r="C14" s="205"/>
      <c r="D14" s="205"/>
      <c r="E14" s="205"/>
      <c r="F14" s="205"/>
      <c r="G14" s="205"/>
      <c r="H14" s="205"/>
      <c r="I14" s="205"/>
      <c r="J14" s="205"/>
      <c r="K14" s="201"/>
    </row>
    <row r="15" spans="1:11" ht="15" customHeight="1">
      <c r="A15"/>
      <c r="B15" s="204"/>
      <c r="C15" s="205"/>
      <c r="D15" s="307" t="s">
        <v>1588</v>
      </c>
      <c r="E15" s="307"/>
      <c r="F15" s="307"/>
      <c r="G15" s="307"/>
      <c r="H15" s="307"/>
      <c r="I15" s="307"/>
      <c r="J15" s="307"/>
      <c r="K15" s="201"/>
    </row>
    <row r="16" spans="1:11" ht="15" customHeight="1">
      <c r="A16"/>
      <c r="B16" s="204"/>
      <c r="C16" s="205"/>
      <c r="D16" s="307" t="s">
        <v>1589</v>
      </c>
      <c r="E16" s="307"/>
      <c r="F16" s="307"/>
      <c r="G16" s="307"/>
      <c r="H16" s="307"/>
      <c r="I16" s="307"/>
      <c r="J16" s="307"/>
      <c r="K16" s="201"/>
    </row>
    <row r="17" spans="1:11" ht="15" customHeight="1">
      <c r="A17"/>
      <c r="B17" s="204"/>
      <c r="C17" s="205"/>
      <c r="D17" s="307" t="s">
        <v>1590</v>
      </c>
      <c r="E17" s="307"/>
      <c r="F17" s="307"/>
      <c r="G17" s="307"/>
      <c r="H17" s="307"/>
      <c r="I17" s="307"/>
      <c r="J17" s="307"/>
      <c r="K17" s="201"/>
    </row>
    <row r="18" spans="1:11" ht="15" customHeight="1">
      <c r="A18"/>
      <c r="B18" s="204"/>
      <c r="C18" s="205"/>
      <c r="D18" s="205"/>
      <c r="E18" s="207" t="s">
        <v>78</v>
      </c>
      <c r="F18" s="307" t="s">
        <v>1591</v>
      </c>
      <c r="G18" s="307"/>
      <c r="H18" s="307"/>
      <c r="I18" s="307"/>
      <c r="J18" s="307"/>
      <c r="K18" s="201"/>
    </row>
    <row r="19" spans="1:11" ht="15" customHeight="1">
      <c r="A19"/>
      <c r="B19" s="204"/>
      <c r="C19" s="205"/>
      <c r="D19" s="205"/>
      <c r="E19" s="207" t="s">
        <v>1592</v>
      </c>
      <c r="F19" s="307" t="s">
        <v>1593</v>
      </c>
      <c r="G19" s="307"/>
      <c r="H19" s="307"/>
      <c r="I19" s="307"/>
      <c r="J19" s="307"/>
      <c r="K19" s="201"/>
    </row>
    <row r="20" spans="1:11" ht="15" customHeight="1">
      <c r="A20"/>
      <c r="B20" s="204"/>
      <c r="C20" s="205"/>
      <c r="D20" s="205"/>
      <c r="E20" s="207" t="s">
        <v>1594</v>
      </c>
      <c r="F20" s="307" t="s">
        <v>1595</v>
      </c>
      <c r="G20" s="307"/>
      <c r="H20" s="307"/>
      <c r="I20" s="307"/>
      <c r="J20" s="307"/>
      <c r="K20" s="201"/>
    </row>
    <row r="21" spans="1:11" ht="15" customHeight="1">
      <c r="A21"/>
      <c r="B21" s="204"/>
      <c r="C21" s="205"/>
      <c r="D21" s="205"/>
      <c r="E21" s="207" t="s">
        <v>103</v>
      </c>
      <c r="F21" s="307" t="s">
        <v>1596</v>
      </c>
      <c r="G21" s="307"/>
      <c r="H21" s="307"/>
      <c r="I21" s="307"/>
      <c r="J21" s="307"/>
      <c r="K21" s="201"/>
    </row>
    <row r="22" spans="1:11" ht="15" customHeight="1">
      <c r="A22"/>
      <c r="B22" s="204"/>
      <c r="C22" s="205"/>
      <c r="D22" s="205"/>
      <c r="E22" s="207" t="s">
        <v>1597</v>
      </c>
      <c r="F22" s="307" t="s">
        <v>1534</v>
      </c>
      <c r="G22" s="307"/>
      <c r="H22" s="307"/>
      <c r="I22" s="307"/>
      <c r="J22" s="307"/>
      <c r="K22" s="201"/>
    </row>
    <row r="23" spans="1:11" ht="15" customHeight="1">
      <c r="A23"/>
      <c r="B23" s="204"/>
      <c r="C23" s="205"/>
      <c r="D23" s="205"/>
      <c r="E23" s="207" t="s">
        <v>1598</v>
      </c>
      <c r="F23" s="307" t="s">
        <v>1599</v>
      </c>
      <c r="G23" s="307"/>
      <c r="H23" s="307"/>
      <c r="I23" s="307"/>
      <c r="J23" s="307"/>
      <c r="K23" s="201"/>
    </row>
    <row r="24" spans="1:11" ht="12.75" customHeight="1">
      <c r="A24"/>
      <c r="B24" s="204"/>
      <c r="C24" s="205"/>
      <c r="D24" s="205"/>
      <c r="E24" s="205"/>
      <c r="F24" s="205"/>
      <c r="G24" s="205"/>
      <c r="H24" s="205"/>
      <c r="I24" s="205"/>
      <c r="J24" s="205"/>
      <c r="K24" s="201"/>
    </row>
    <row r="25" spans="1:11" ht="15" customHeight="1">
      <c r="A25"/>
      <c r="B25" s="204"/>
      <c r="C25" s="312" t="s">
        <v>1600</v>
      </c>
      <c r="D25" s="312"/>
      <c r="E25" s="312"/>
      <c r="F25" s="312"/>
      <c r="G25" s="312"/>
      <c r="H25" s="312"/>
      <c r="I25" s="312"/>
      <c r="J25" s="312"/>
      <c r="K25" s="201"/>
    </row>
    <row r="26" spans="1:11" ht="15" customHeight="1">
      <c r="A26"/>
      <c r="B26" s="204"/>
      <c r="C26" s="307" t="s">
        <v>1601</v>
      </c>
      <c r="D26" s="307"/>
      <c r="E26" s="307"/>
      <c r="F26" s="307"/>
      <c r="G26" s="307"/>
      <c r="H26" s="307"/>
      <c r="I26" s="307"/>
      <c r="J26" s="307"/>
      <c r="K26" s="201"/>
    </row>
    <row r="27" spans="1:11" ht="15" customHeight="1">
      <c r="A27"/>
      <c r="B27" s="204"/>
      <c r="C27" s="203"/>
      <c r="D27" s="311" t="s">
        <v>1602</v>
      </c>
      <c r="E27" s="311"/>
      <c r="F27" s="311"/>
      <c r="G27" s="311"/>
      <c r="H27" s="311"/>
      <c r="I27" s="311"/>
      <c r="J27" s="311"/>
      <c r="K27" s="201"/>
    </row>
    <row r="28" spans="1:11" ht="15" customHeight="1">
      <c r="A28"/>
      <c r="B28" s="204"/>
      <c r="C28" s="205"/>
      <c r="D28" s="307" t="s">
        <v>1603</v>
      </c>
      <c r="E28" s="307"/>
      <c r="F28" s="307"/>
      <c r="G28" s="307"/>
      <c r="H28" s="307"/>
      <c r="I28" s="307"/>
      <c r="J28" s="307"/>
      <c r="K28" s="201"/>
    </row>
    <row r="29" spans="1:11" ht="12.75" customHeight="1">
      <c r="A29"/>
      <c r="B29" s="204"/>
      <c r="C29" s="205"/>
      <c r="D29" s="205"/>
      <c r="E29" s="205"/>
      <c r="F29" s="205"/>
      <c r="G29" s="205"/>
      <c r="H29" s="205"/>
      <c r="I29" s="205"/>
      <c r="J29" s="205"/>
      <c r="K29" s="201"/>
    </row>
    <row r="30" spans="1:11" ht="15" customHeight="1">
      <c r="A30"/>
      <c r="B30" s="204"/>
      <c r="C30" s="205"/>
      <c r="D30" s="311" t="s">
        <v>1604</v>
      </c>
      <c r="E30" s="311"/>
      <c r="F30" s="311"/>
      <c r="G30" s="311"/>
      <c r="H30" s="311"/>
      <c r="I30" s="311"/>
      <c r="J30" s="311"/>
      <c r="K30" s="201"/>
    </row>
    <row r="31" spans="1:11" ht="15" customHeight="1">
      <c r="A31"/>
      <c r="B31" s="204"/>
      <c r="C31" s="205"/>
      <c r="D31" s="307" t="s">
        <v>1605</v>
      </c>
      <c r="E31" s="307"/>
      <c r="F31" s="307"/>
      <c r="G31" s="307"/>
      <c r="H31" s="307"/>
      <c r="I31" s="307"/>
      <c r="J31" s="307"/>
      <c r="K31" s="201"/>
    </row>
    <row r="32" spans="1:11" ht="12.75" customHeight="1">
      <c r="A32"/>
      <c r="B32" s="204"/>
      <c r="C32" s="205"/>
      <c r="D32" s="205"/>
      <c r="E32" s="205"/>
      <c r="F32" s="205"/>
      <c r="G32" s="205"/>
      <c r="H32" s="205"/>
      <c r="I32" s="205"/>
      <c r="J32" s="205"/>
      <c r="K32" s="201"/>
    </row>
    <row r="33" spans="1:11" ht="15" customHeight="1">
      <c r="A33"/>
      <c r="B33" s="204"/>
      <c r="C33" s="205"/>
      <c r="D33" s="311" t="s">
        <v>1606</v>
      </c>
      <c r="E33" s="311"/>
      <c r="F33" s="311"/>
      <c r="G33" s="311"/>
      <c r="H33" s="311"/>
      <c r="I33" s="311"/>
      <c r="J33" s="311"/>
      <c r="K33" s="201"/>
    </row>
    <row r="34" spans="1:11" ht="15" customHeight="1">
      <c r="A34"/>
      <c r="B34" s="204"/>
      <c r="C34" s="205"/>
      <c r="D34" s="307" t="s">
        <v>1607</v>
      </c>
      <c r="E34" s="307"/>
      <c r="F34" s="307"/>
      <c r="G34" s="307"/>
      <c r="H34" s="307"/>
      <c r="I34" s="307"/>
      <c r="J34" s="307"/>
      <c r="K34" s="201"/>
    </row>
    <row r="35" spans="1:11" ht="15" customHeight="1">
      <c r="A35"/>
      <c r="B35" s="204"/>
      <c r="C35" s="205"/>
      <c r="D35" s="307" t="s">
        <v>1608</v>
      </c>
      <c r="E35" s="307"/>
      <c r="F35" s="307"/>
      <c r="G35" s="307"/>
      <c r="H35" s="307"/>
      <c r="I35" s="307"/>
      <c r="J35" s="307"/>
      <c r="K35" s="201"/>
    </row>
    <row r="36" spans="1:11" ht="15" customHeight="1">
      <c r="A36"/>
      <c r="B36" s="204"/>
      <c r="C36" s="205"/>
      <c r="D36" s="203"/>
      <c r="E36" s="206" t="s">
        <v>124</v>
      </c>
      <c r="F36" s="203"/>
      <c r="G36" s="307" t="s">
        <v>1609</v>
      </c>
      <c r="H36" s="307"/>
      <c r="I36" s="307"/>
      <c r="J36" s="307"/>
      <c r="K36" s="201"/>
    </row>
    <row r="37" spans="1:11" ht="30.75" customHeight="1">
      <c r="A37"/>
      <c r="B37" s="204"/>
      <c r="C37" s="205"/>
      <c r="D37" s="203"/>
      <c r="E37" s="206" t="s">
        <v>1610</v>
      </c>
      <c r="F37" s="203"/>
      <c r="G37" s="307" t="s">
        <v>1611</v>
      </c>
      <c r="H37" s="307"/>
      <c r="I37" s="307"/>
      <c r="J37" s="307"/>
      <c r="K37" s="201"/>
    </row>
    <row r="38" spans="1:11" ht="15" customHeight="1">
      <c r="A38"/>
      <c r="B38" s="204"/>
      <c r="C38" s="205"/>
      <c r="D38" s="203"/>
      <c r="E38" s="206" t="s">
        <v>52</v>
      </c>
      <c r="F38" s="203"/>
      <c r="G38" s="307" t="s">
        <v>1612</v>
      </c>
      <c r="H38" s="307"/>
      <c r="I38" s="307"/>
      <c r="J38" s="307"/>
      <c r="K38" s="201"/>
    </row>
    <row r="39" spans="1:11" ht="15" customHeight="1">
      <c r="A39"/>
      <c r="B39" s="204"/>
      <c r="C39" s="205"/>
      <c r="D39" s="203"/>
      <c r="E39" s="206" t="s">
        <v>53</v>
      </c>
      <c r="F39" s="203"/>
      <c r="G39" s="307" t="s">
        <v>1613</v>
      </c>
      <c r="H39" s="307"/>
      <c r="I39" s="307"/>
      <c r="J39" s="307"/>
      <c r="K39" s="201"/>
    </row>
    <row r="40" spans="1:11" ht="15" customHeight="1">
      <c r="A40"/>
      <c r="B40" s="204"/>
      <c r="C40" s="205"/>
      <c r="D40" s="203"/>
      <c r="E40" s="206" t="s">
        <v>125</v>
      </c>
      <c r="F40" s="203"/>
      <c r="G40" s="307" t="s">
        <v>1614</v>
      </c>
      <c r="H40" s="307"/>
      <c r="I40" s="307"/>
      <c r="J40" s="307"/>
      <c r="K40" s="201"/>
    </row>
    <row r="41" spans="1:11" ht="15" customHeight="1">
      <c r="A41"/>
      <c r="B41" s="204"/>
      <c r="C41" s="205"/>
      <c r="D41" s="203"/>
      <c r="E41" s="206" t="s">
        <v>126</v>
      </c>
      <c r="F41" s="203"/>
      <c r="G41" s="307" t="s">
        <v>1615</v>
      </c>
      <c r="H41" s="307"/>
      <c r="I41" s="307"/>
      <c r="J41" s="307"/>
      <c r="K41" s="201"/>
    </row>
    <row r="42" spans="1:11" ht="15" customHeight="1">
      <c r="A42"/>
      <c r="B42" s="204"/>
      <c r="C42" s="205"/>
      <c r="D42" s="203"/>
      <c r="E42" s="206" t="s">
        <v>1616</v>
      </c>
      <c r="F42" s="203"/>
      <c r="G42" s="307" t="s">
        <v>1617</v>
      </c>
      <c r="H42" s="307"/>
      <c r="I42" s="307"/>
      <c r="J42" s="307"/>
      <c r="K42" s="201"/>
    </row>
    <row r="43" spans="1:11" ht="15" customHeight="1">
      <c r="A43"/>
      <c r="B43" s="204"/>
      <c r="C43" s="205"/>
      <c r="D43" s="203"/>
      <c r="E43" s="206"/>
      <c r="F43" s="203"/>
      <c r="G43" s="307" t="s">
        <v>1618</v>
      </c>
      <c r="H43" s="307"/>
      <c r="I43" s="307"/>
      <c r="J43" s="307"/>
      <c r="K43" s="201"/>
    </row>
    <row r="44" spans="1:11" ht="15" customHeight="1">
      <c r="A44"/>
      <c r="B44" s="204"/>
      <c r="C44" s="205"/>
      <c r="D44" s="203"/>
      <c r="E44" s="206" t="s">
        <v>1619</v>
      </c>
      <c r="F44" s="203"/>
      <c r="G44" s="307" t="s">
        <v>1620</v>
      </c>
      <c r="H44" s="307"/>
      <c r="I44" s="307"/>
      <c r="J44" s="307"/>
      <c r="K44" s="201"/>
    </row>
    <row r="45" spans="1:11" ht="15" customHeight="1">
      <c r="A45"/>
      <c r="B45" s="204"/>
      <c r="C45" s="205"/>
      <c r="D45" s="203"/>
      <c r="E45" s="206" t="s">
        <v>128</v>
      </c>
      <c r="F45" s="203"/>
      <c r="G45" s="307" t="s">
        <v>1621</v>
      </c>
      <c r="H45" s="307"/>
      <c r="I45" s="307"/>
      <c r="J45" s="307"/>
      <c r="K45" s="201"/>
    </row>
    <row r="46" spans="1:11" ht="12.75" customHeight="1">
      <c r="A46"/>
      <c r="B46" s="204"/>
      <c r="C46" s="205"/>
      <c r="D46" s="203"/>
      <c r="E46" s="203"/>
      <c r="F46" s="203"/>
      <c r="G46" s="203"/>
      <c r="H46" s="203"/>
      <c r="I46" s="203"/>
      <c r="J46" s="203"/>
      <c r="K46" s="201"/>
    </row>
    <row r="47" spans="1:11" ht="15" customHeight="1">
      <c r="A47"/>
      <c r="B47" s="204"/>
      <c r="C47" s="205"/>
      <c r="D47" s="307" t="s">
        <v>1622</v>
      </c>
      <c r="E47" s="307"/>
      <c r="F47" s="307"/>
      <c r="G47" s="307"/>
      <c r="H47" s="307"/>
      <c r="I47" s="307"/>
      <c r="J47" s="307"/>
      <c r="K47" s="201"/>
    </row>
    <row r="48" spans="1:11" ht="15" customHeight="1">
      <c r="A48"/>
      <c r="B48" s="204"/>
      <c r="C48" s="205"/>
      <c r="D48" s="205"/>
      <c r="E48" s="307" t="s">
        <v>1623</v>
      </c>
      <c r="F48" s="307"/>
      <c r="G48" s="307"/>
      <c r="H48" s="307"/>
      <c r="I48" s="307"/>
      <c r="J48" s="307"/>
      <c r="K48" s="201"/>
    </row>
    <row r="49" spans="1:11" ht="15" customHeight="1">
      <c r="A49"/>
      <c r="B49" s="204"/>
      <c r="C49" s="205"/>
      <c r="D49" s="205"/>
      <c r="E49" s="307" t="s">
        <v>1624</v>
      </c>
      <c r="F49" s="307"/>
      <c r="G49" s="307"/>
      <c r="H49" s="307"/>
      <c r="I49" s="307"/>
      <c r="J49" s="307"/>
      <c r="K49" s="201"/>
    </row>
    <row r="50" spans="1:11" ht="15" customHeight="1">
      <c r="A50"/>
      <c r="B50" s="204"/>
      <c r="C50" s="205"/>
      <c r="D50" s="205"/>
      <c r="E50" s="307" t="s">
        <v>1625</v>
      </c>
      <c r="F50" s="307"/>
      <c r="G50" s="307"/>
      <c r="H50" s="307"/>
      <c r="I50" s="307"/>
      <c r="J50" s="307"/>
      <c r="K50" s="201"/>
    </row>
    <row r="51" spans="1:11" ht="15" customHeight="1">
      <c r="A51"/>
      <c r="B51" s="204"/>
      <c r="C51" s="205"/>
      <c r="D51" s="307" t="s">
        <v>1626</v>
      </c>
      <c r="E51" s="307"/>
      <c r="F51" s="307"/>
      <c r="G51" s="307"/>
      <c r="H51" s="307"/>
      <c r="I51" s="307"/>
      <c r="J51" s="307"/>
      <c r="K51" s="201"/>
    </row>
    <row r="52" spans="1:11" ht="25.5" customHeight="1">
      <c r="A52"/>
      <c r="B52" s="200"/>
      <c r="C52" s="310" t="s">
        <v>1627</v>
      </c>
      <c r="D52" s="310"/>
      <c r="E52" s="310"/>
      <c r="F52" s="310"/>
      <c r="G52" s="310"/>
      <c r="H52" s="310"/>
      <c r="I52" s="310"/>
      <c r="J52" s="310"/>
      <c r="K52" s="201"/>
    </row>
    <row r="53" spans="1:11" ht="5.25" customHeight="1">
      <c r="A53"/>
      <c r="B53" s="200"/>
      <c r="C53" s="202"/>
      <c r="D53" s="202"/>
      <c r="E53" s="202"/>
      <c r="F53" s="202"/>
      <c r="G53" s="202"/>
      <c r="H53" s="202"/>
      <c r="I53" s="202"/>
      <c r="J53" s="202"/>
      <c r="K53" s="201"/>
    </row>
    <row r="54" spans="1:11" ht="15" customHeight="1">
      <c r="A54"/>
      <c r="B54" s="200"/>
      <c r="C54" s="307" t="s">
        <v>1628</v>
      </c>
      <c r="D54" s="307"/>
      <c r="E54" s="307"/>
      <c r="F54" s="307"/>
      <c r="G54" s="307"/>
      <c r="H54" s="307"/>
      <c r="I54" s="307"/>
      <c r="J54" s="307"/>
      <c r="K54" s="201"/>
    </row>
    <row r="55" spans="1:11" ht="15" customHeight="1">
      <c r="A55"/>
      <c r="B55" s="200"/>
      <c r="C55" s="307" t="s">
        <v>1629</v>
      </c>
      <c r="D55" s="307"/>
      <c r="E55" s="307"/>
      <c r="F55" s="307"/>
      <c r="G55" s="307"/>
      <c r="H55" s="307"/>
      <c r="I55" s="307"/>
      <c r="J55" s="307"/>
      <c r="K55" s="201"/>
    </row>
    <row r="56" spans="1:11" ht="12.75" customHeight="1">
      <c r="A56"/>
      <c r="B56" s="200"/>
      <c r="C56" s="203"/>
      <c r="D56" s="203"/>
      <c r="E56" s="203"/>
      <c r="F56" s="203"/>
      <c r="G56" s="203"/>
      <c r="H56" s="203"/>
      <c r="I56" s="203"/>
      <c r="J56" s="203"/>
      <c r="K56" s="201"/>
    </row>
    <row r="57" spans="1:11" ht="15" customHeight="1">
      <c r="A57"/>
      <c r="B57" s="200"/>
      <c r="C57" s="307" t="s">
        <v>1630</v>
      </c>
      <c r="D57" s="307"/>
      <c r="E57" s="307"/>
      <c r="F57" s="307"/>
      <c r="G57" s="307"/>
      <c r="H57" s="307"/>
      <c r="I57" s="307"/>
      <c r="J57" s="307"/>
      <c r="K57" s="201"/>
    </row>
    <row r="58" spans="1:11" ht="15" customHeight="1">
      <c r="A58"/>
      <c r="B58" s="200"/>
      <c r="C58" s="205"/>
      <c r="D58" s="307" t="s">
        <v>1631</v>
      </c>
      <c r="E58" s="307"/>
      <c r="F58" s="307"/>
      <c r="G58" s="307"/>
      <c r="H58" s="307"/>
      <c r="I58" s="307"/>
      <c r="J58" s="307"/>
      <c r="K58" s="201"/>
    </row>
    <row r="59" spans="1:11" ht="15" customHeight="1">
      <c r="A59"/>
      <c r="B59" s="200"/>
      <c r="C59" s="205"/>
      <c r="D59" s="307" t="s">
        <v>1632</v>
      </c>
      <c r="E59" s="307"/>
      <c r="F59" s="307"/>
      <c r="G59" s="307"/>
      <c r="H59" s="307"/>
      <c r="I59" s="307"/>
      <c r="J59" s="307"/>
      <c r="K59" s="201"/>
    </row>
    <row r="60" spans="1:11" ht="15" customHeight="1">
      <c r="A60"/>
      <c r="B60" s="200"/>
      <c r="C60" s="205"/>
      <c r="D60" s="307" t="s">
        <v>1633</v>
      </c>
      <c r="E60" s="307"/>
      <c r="F60" s="307"/>
      <c r="G60" s="307"/>
      <c r="H60" s="307"/>
      <c r="I60" s="307"/>
      <c r="J60" s="307"/>
      <c r="K60" s="201"/>
    </row>
    <row r="61" spans="1:11" ht="15" customHeight="1">
      <c r="A61"/>
      <c r="B61" s="200"/>
      <c r="C61" s="205"/>
      <c r="D61" s="307" t="s">
        <v>1634</v>
      </c>
      <c r="E61" s="307"/>
      <c r="F61" s="307"/>
      <c r="G61" s="307"/>
      <c r="H61" s="307"/>
      <c r="I61" s="307"/>
      <c r="J61" s="307"/>
      <c r="K61" s="201"/>
    </row>
    <row r="62" spans="1:11" ht="15" customHeight="1">
      <c r="A62"/>
      <c r="B62" s="200"/>
      <c r="C62" s="205"/>
      <c r="D62" s="309" t="s">
        <v>1635</v>
      </c>
      <c r="E62" s="309"/>
      <c r="F62" s="309"/>
      <c r="G62" s="309"/>
      <c r="H62" s="309"/>
      <c r="I62" s="309"/>
      <c r="J62" s="309"/>
      <c r="K62" s="201"/>
    </row>
    <row r="63" spans="1:11" ht="15" customHeight="1">
      <c r="A63"/>
      <c r="B63" s="200"/>
      <c r="C63" s="205"/>
      <c r="D63" s="307" t="s">
        <v>1636</v>
      </c>
      <c r="E63" s="307"/>
      <c r="F63" s="307"/>
      <c r="G63" s="307"/>
      <c r="H63" s="307"/>
      <c r="I63" s="307"/>
      <c r="J63" s="307"/>
      <c r="K63" s="201"/>
    </row>
    <row r="64" spans="1:11" ht="12.75" customHeight="1">
      <c r="A64"/>
      <c r="B64" s="200"/>
      <c r="C64" s="205"/>
      <c r="D64" s="205"/>
      <c r="E64" s="208"/>
      <c r="F64" s="205"/>
      <c r="G64" s="205"/>
      <c r="H64" s="205"/>
      <c r="I64" s="205"/>
      <c r="J64" s="205"/>
      <c r="K64" s="201"/>
    </row>
    <row r="65" spans="1:11" ht="15" customHeight="1">
      <c r="A65"/>
      <c r="B65" s="200"/>
      <c r="C65" s="205"/>
      <c r="D65" s="307" t="s">
        <v>1637</v>
      </c>
      <c r="E65" s="307"/>
      <c r="F65" s="307"/>
      <c r="G65" s="307"/>
      <c r="H65" s="307"/>
      <c r="I65" s="307"/>
      <c r="J65" s="307"/>
      <c r="K65" s="201"/>
    </row>
    <row r="66" spans="1:11" ht="15" customHeight="1">
      <c r="A66"/>
      <c r="B66" s="200"/>
      <c r="C66" s="205"/>
      <c r="D66" s="309" t="s">
        <v>1638</v>
      </c>
      <c r="E66" s="309"/>
      <c r="F66" s="309"/>
      <c r="G66" s="309"/>
      <c r="H66" s="309"/>
      <c r="I66" s="309"/>
      <c r="J66" s="309"/>
      <c r="K66" s="201"/>
    </row>
    <row r="67" spans="1:11" ht="15" customHeight="1">
      <c r="A67"/>
      <c r="B67" s="200"/>
      <c r="C67" s="205"/>
      <c r="D67" s="307" t="s">
        <v>1639</v>
      </c>
      <c r="E67" s="307"/>
      <c r="F67" s="307"/>
      <c r="G67" s="307"/>
      <c r="H67" s="307"/>
      <c r="I67" s="307"/>
      <c r="J67" s="307"/>
      <c r="K67" s="201"/>
    </row>
    <row r="68" spans="1:11" ht="15" customHeight="1">
      <c r="A68"/>
      <c r="B68" s="200"/>
      <c r="C68" s="205"/>
      <c r="D68" s="307" t="s">
        <v>1640</v>
      </c>
      <c r="E68" s="307"/>
      <c r="F68" s="307"/>
      <c r="G68" s="307"/>
      <c r="H68" s="307"/>
      <c r="I68" s="307"/>
      <c r="J68" s="307"/>
      <c r="K68" s="201"/>
    </row>
    <row r="69" spans="1:11" ht="15" customHeight="1">
      <c r="A69"/>
      <c r="B69" s="200"/>
      <c r="C69" s="205"/>
      <c r="D69" s="307" t="s">
        <v>1641</v>
      </c>
      <c r="E69" s="307"/>
      <c r="F69" s="307"/>
      <c r="G69" s="307"/>
      <c r="H69" s="307"/>
      <c r="I69" s="307"/>
      <c r="J69" s="307"/>
      <c r="K69" s="201"/>
    </row>
    <row r="70" spans="1:11" ht="15" customHeight="1">
      <c r="A70"/>
      <c r="B70" s="200"/>
      <c r="C70" s="205"/>
      <c r="D70" s="307" t="s">
        <v>1642</v>
      </c>
      <c r="E70" s="307"/>
      <c r="F70" s="307"/>
      <c r="G70" s="307"/>
      <c r="H70" s="307"/>
      <c r="I70" s="307"/>
      <c r="J70" s="307"/>
      <c r="K70" s="201"/>
    </row>
    <row r="71" spans="1:11" ht="12.75" customHeight="1">
      <c r="A71"/>
      <c r="B71" s="209"/>
      <c r="C71" s="210"/>
      <c r="D71" s="210"/>
      <c r="E71" s="210"/>
      <c r="F71" s="210"/>
      <c r="G71" s="210"/>
      <c r="H71" s="210"/>
      <c r="I71" s="210"/>
      <c r="J71" s="210"/>
      <c r="K71" s="211"/>
    </row>
    <row r="72" spans="1:11" ht="18.75" customHeight="1">
      <c r="A72"/>
      <c r="B72" s="212"/>
      <c r="C72" s="212"/>
      <c r="D72" s="212"/>
      <c r="E72" s="212"/>
      <c r="F72" s="212"/>
      <c r="G72" s="212"/>
      <c r="H72" s="212"/>
      <c r="I72" s="212"/>
      <c r="J72" s="212"/>
      <c r="K72" s="212"/>
    </row>
    <row r="73" spans="1:11" ht="18.75" customHeight="1">
      <c r="A73"/>
      <c r="B73" s="212"/>
      <c r="C73" s="212"/>
      <c r="D73" s="212"/>
      <c r="E73" s="212"/>
      <c r="F73" s="212"/>
      <c r="G73" s="212"/>
      <c r="H73" s="212"/>
      <c r="I73" s="212"/>
      <c r="J73" s="212"/>
      <c r="K73" s="212"/>
    </row>
    <row r="74" spans="1:11" ht="7.5" customHeight="1">
      <c r="A74"/>
      <c r="B74" s="213"/>
      <c r="C74" s="214"/>
      <c r="D74" s="214"/>
      <c r="E74" s="214"/>
      <c r="F74" s="214"/>
      <c r="G74" s="214"/>
      <c r="H74" s="214"/>
      <c r="I74" s="214"/>
      <c r="J74" s="214"/>
      <c r="K74" s="215"/>
    </row>
    <row r="75" spans="1:11" ht="45" customHeight="1">
      <c r="A75"/>
      <c r="B75" s="216"/>
      <c r="C75" s="308" t="s">
        <v>1643</v>
      </c>
      <c r="D75" s="308"/>
      <c r="E75" s="308"/>
      <c r="F75" s="308"/>
      <c r="G75" s="308"/>
      <c r="H75" s="308"/>
      <c r="I75" s="308"/>
      <c r="J75" s="308"/>
      <c r="K75" s="217"/>
    </row>
    <row r="76" spans="1:11" ht="17.25" customHeight="1">
      <c r="A76"/>
      <c r="B76" s="216"/>
      <c r="C76" s="218" t="s">
        <v>1644</v>
      </c>
      <c r="D76" s="218"/>
      <c r="E76" s="218"/>
      <c r="F76" s="218" t="s">
        <v>1645</v>
      </c>
      <c r="G76" s="219"/>
      <c r="H76" s="218" t="s">
        <v>53</v>
      </c>
      <c r="I76" s="218" t="s">
        <v>56</v>
      </c>
      <c r="J76" s="218" t="s">
        <v>1646</v>
      </c>
      <c r="K76" s="217"/>
    </row>
    <row r="77" spans="1:11" ht="17.25" customHeight="1">
      <c r="A77"/>
      <c r="B77" s="216"/>
      <c r="C77" s="220" t="s">
        <v>1647</v>
      </c>
      <c r="D77" s="220"/>
      <c r="E77" s="220"/>
      <c r="F77" s="221" t="s">
        <v>1648</v>
      </c>
      <c r="G77" s="222"/>
      <c r="H77" s="220"/>
      <c r="I77" s="220"/>
      <c r="J77" s="220" t="s">
        <v>1649</v>
      </c>
      <c r="K77" s="217"/>
    </row>
    <row r="78" spans="1:11" ht="5.25" customHeight="1">
      <c r="A78"/>
      <c r="B78" s="216"/>
      <c r="C78" s="223"/>
      <c r="D78" s="223"/>
      <c r="E78" s="223"/>
      <c r="F78" s="223"/>
      <c r="G78" s="224"/>
      <c r="H78" s="223"/>
      <c r="I78" s="223"/>
      <c r="J78" s="223"/>
      <c r="K78" s="217"/>
    </row>
    <row r="79" spans="1:11" ht="15" customHeight="1">
      <c r="A79"/>
      <c r="B79" s="216"/>
      <c r="C79" s="206" t="s">
        <v>52</v>
      </c>
      <c r="D79" s="225"/>
      <c r="E79" s="225"/>
      <c r="F79" s="226" t="s">
        <v>1650</v>
      </c>
      <c r="G79" s="206"/>
      <c r="H79" s="206" t="s">
        <v>1651</v>
      </c>
      <c r="I79" s="206" t="s">
        <v>1652</v>
      </c>
      <c r="J79" s="206">
        <v>20</v>
      </c>
      <c r="K79" s="217"/>
    </row>
    <row r="80" spans="1:11" ht="15" customHeight="1">
      <c r="A80"/>
      <c r="B80" s="216"/>
      <c r="C80" s="206" t="s">
        <v>1653</v>
      </c>
      <c r="D80" s="206"/>
      <c r="E80" s="206"/>
      <c r="F80" s="226" t="s">
        <v>1650</v>
      </c>
      <c r="G80" s="206"/>
      <c r="H80" s="206" t="s">
        <v>1654</v>
      </c>
      <c r="I80" s="206" t="s">
        <v>1652</v>
      </c>
      <c r="J80" s="206">
        <v>120</v>
      </c>
      <c r="K80" s="217"/>
    </row>
    <row r="81" spans="1:11" ht="15" customHeight="1">
      <c r="A81"/>
      <c r="B81" s="227"/>
      <c r="C81" s="206" t="s">
        <v>1655</v>
      </c>
      <c r="D81" s="206"/>
      <c r="E81" s="206"/>
      <c r="F81" s="226" t="s">
        <v>1656</v>
      </c>
      <c r="G81" s="206"/>
      <c r="H81" s="206" t="s">
        <v>1657</v>
      </c>
      <c r="I81" s="206" t="s">
        <v>1652</v>
      </c>
      <c r="J81" s="206">
        <v>50</v>
      </c>
      <c r="K81" s="217"/>
    </row>
    <row r="82" spans="1:11" ht="15" customHeight="1">
      <c r="A82"/>
      <c r="B82" s="227"/>
      <c r="C82" s="206" t="s">
        <v>1658</v>
      </c>
      <c r="D82" s="206"/>
      <c r="E82" s="206"/>
      <c r="F82" s="226" t="s">
        <v>1650</v>
      </c>
      <c r="G82" s="206"/>
      <c r="H82" s="206" t="s">
        <v>1659</v>
      </c>
      <c r="I82" s="206" t="s">
        <v>1660</v>
      </c>
      <c r="J82" s="206"/>
      <c r="K82" s="217"/>
    </row>
    <row r="83" spans="1:11" ht="15" customHeight="1">
      <c r="A83"/>
      <c r="B83" s="227"/>
      <c r="C83" s="206" t="s">
        <v>1661</v>
      </c>
      <c r="D83" s="206"/>
      <c r="E83" s="206"/>
      <c r="F83" s="226" t="s">
        <v>1656</v>
      </c>
      <c r="G83" s="206"/>
      <c r="H83" s="206" t="s">
        <v>1662</v>
      </c>
      <c r="I83" s="206" t="s">
        <v>1652</v>
      </c>
      <c r="J83" s="206">
        <v>15</v>
      </c>
      <c r="K83" s="217"/>
    </row>
    <row r="84" spans="1:11" ht="15" customHeight="1">
      <c r="A84"/>
      <c r="B84" s="227"/>
      <c r="C84" s="206" t="s">
        <v>1663</v>
      </c>
      <c r="D84" s="206"/>
      <c r="E84" s="206"/>
      <c r="F84" s="226" t="s">
        <v>1656</v>
      </c>
      <c r="G84" s="206"/>
      <c r="H84" s="206" t="s">
        <v>1664</v>
      </c>
      <c r="I84" s="206" t="s">
        <v>1652</v>
      </c>
      <c r="J84" s="206">
        <v>15</v>
      </c>
      <c r="K84" s="217"/>
    </row>
    <row r="85" spans="1:11" ht="15" customHeight="1">
      <c r="A85"/>
      <c r="B85" s="227"/>
      <c r="C85" s="206" t="s">
        <v>1665</v>
      </c>
      <c r="D85" s="206"/>
      <c r="E85" s="206"/>
      <c r="F85" s="226" t="s">
        <v>1656</v>
      </c>
      <c r="G85" s="206"/>
      <c r="H85" s="206" t="s">
        <v>1666</v>
      </c>
      <c r="I85" s="206" t="s">
        <v>1652</v>
      </c>
      <c r="J85" s="206">
        <v>20</v>
      </c>
      <c r="K85" s="217"/>
    </row>
    <row r="86" spans="1:11" ht="15" customHeight="1">
      <c r="A86"/>
      <c r="B86" s="227"/>
      <c r="C86" s="206" t="s">
        <v>1667</v>
      </c>
      <c r="D86" s="206"/>
      <c r="E86" s="206"/>
      <c r="F86" s="226" t="s">
        <v>1656</v>
      </c>
      <c r="G86" s="206"/>
      <c r="H86" s="206" t="s">
        <v>1668</v>
      </c>
      <c r="I86" s="206" t="s">
        <v>1652</v>
      </c>
      <c r="J86" s="206">
        <v>20</v>
      </c>
      <c r="K86" s="217"/>
    </row>
    <row r="87" spans="1:11" ht="15" customHeight="1">
      <c r="A87"/>
      <c r="B87" s="227"/>
      <c r="C87" s="206" t="s">
        <v>1669</v>
      </c>
      <c r="D87" s="206"/>
      <c r="E87" s="206"/>
      <c r="F87" s="226" t="s">
        <v>1656</v>
      </c>
      <c r="G87" s="206"/>
      <c r="H87" s="206" t="s">
        <v>1670</v>
      </c>
      <c r="I87" s="206" t="s">
        <v>1652</v>
      </c>
      <c r="J87" s="206">
        <v>50</v>
      </c>
      <c r="K87" s="217"/>
    </row>
    <row r="88" spans="1:11" ht="15" customHeight="1">
      <c r="A88"/>
      <c r="B88" s="227"/>
      <c r="C88" s="206" t="s">
        <v>1671</v>
      </c>
      <c r="D88" s="206"/>
      <c r="E88" s="206"/>
      <c r="F88" s="226" t="s">
        <v>1656</v>
      </c>
      <c r="G88" s="206"/>
      <c r="H88" s="206" t="s">
        <v>1672</v>
      </c>
      <c r="I88" s="206" t="s">
        <v>1652</v>
      </c>
      <c r="J88" s="206">
        <v>20</v>
      </c>
      <c r="K88" s="217"/>
    </row>
    <row r="89" spans="1:11" ht="15" customHeight="1">
      <c r="A89"/>
      <c r="B89" s="227"/>
      <c r="C89" s="206" t="s">
        <v>1673</v>
      </c>
      <c r="D89" s="206"/>
      <c r="E89" s="206"/>
      <c r="F89" s="226" t="s">
        <v>1656</v>
      </c>
      <c r="G89" s="206"/>
      <c r="H89" s="206" t="s">
        <v>1674</v>
      </c>
      <c r="I89" s="206" t="s">
        <v>1652</v>
      </c>
      <c r="J89" s="206">
        <v>20</v>
      </c>
      <c r="K89" s="217"/>
    </row>
    <row r="90" spans="1:11" ht="15" customHeight="1">
      <c r="A90"/>
      <c r="B90" s="227"/>
      <c r="C90" s="206" t="s">
        <v>1675</v>
      </c>
      <c r="D90" s="206"/>
      <c r="E90" s="206"/>
      <c r="F90" s="226" t="s">
        <v>1656</v>
      </c>
      <c r="G90" s="206"/>
      <c r="H90" s="206" t="s">
        <v>1676</v>
      </c>
      <c r="I90" s="206" t="s">
        <v>1652</v>
      </c>
      <c r="J90" s="206">
        <v>50</v>
      </c>
      <c r="K90" s="217"/>
    </row>
    <row r="91" spans="1:11" ht="15" customHeight="1">
      <c r="A91"/>
      <c r="B91" s="227"/>
      <c r="C91" s="206" t="s">
        <v>1677</v>
      </c>
      <c r="D91" s="206"/>
      <c r="E91" s="206"/>
      <c r="F91" s="226" t="s">
        <v>1656</v>
      </c>
      <c r="G91" s="206"/>
      <c r="H91" s="206" t="s">
        <v>1677</v>
      </c>
      <c r="I91" s="206" t="s">
        <v>1652</v>
      </c>
      <c r="J91" s="206">
        <v>50</v>
      </c>
      <c r="K91" s="217"/>
    </row>
    <row r="92" spans="1:11" ht="15" customHeight="1">
      <c r="A92"/>
      <c r="B92" s="227"/>
      <c r="C92" s="206" t="s">
        <v>1678</v>
      </c>
      <c r="D92" s="206"/>
      <c r="E92" s="206"/>
      <c r="F92" s="226" t="s">
        <v>1656</v>
      </c>
      <c r="G92" s="206"/>
      <c r="H92" s="206" t="s">
        <v>1679</v>
      </c>
      <c r="I92" s="206" t="s">
        <v>1652</v>
      </c>
      <c r="J92" s="206">
        <v>255</v>
      </c>
      <c r="K92" s="217"/>
    </row>
    <row r="93" spans="1:11" ht="15" customHeight="1">
      <c r="A93"/>
      <c r="B93" s="227"/>
      <c r="C93" s="206" t="s">
        <v>1680</v>
      </c>
      <c r="D93" s="206"/>
      <c r="E93" s="206"/>
      <c r="F93" s="226" t="s">
        <v>1650</v>
      </c>
      <c r="G93" s="206"/>
      <c r="H93" s="206" t="s">
        <v>1681</v>
      </c>
      <c r="I93" s="206" t="s">
        <v>1682</v>
      </c>
      <c r="J93" s="206"/>
      <c r="K93" s="217"/>
    </row>
    <row r="94" spans="1:11" ht="15" customHeight="1">
      <c r="A94"/>
      <c r="B94" s="227"/>
      <c r="C94" s="206" t="s">
        <v>1683</v>
      </c>
      <c r="D94" s="206"/>
      <c r="E94" s="206"/>
      <c r="F94" s="226" t="s">
        <v>1650</v>
      </c>
      <c r="G94" s="206"/>
      <c r="H94" s="206" t="s">
        <v>1684</v>
      </c>
      <c r="I94" s="206" t="s">
        <v>1685</v>
      </c>
      <c r="J94" s="206"/>
      <c r="K94" s="217"/>
    </row>
    <row r="95" spans="1:11" ht="15" customHeight="1">
      <c r="A95"/>
      <c r="B95" s="227"/>
      <c r="C95" s="206" t="s">
        <v>1686</v>
      </c>
      <c r="D95" s="206"/>
      <c r="E95" s="206"/>
      <c r="F95" s="226" t="s">
        <v>1650</v>
      </c>
      <c r="G95" s="206"/>
      <c r="H95" s="206" t="s">
        <v>1686</v>
      </c>
      <c r="I95" s="206" t="s">
        <v>1685</v>
      </c>
      <c r="J95" s="206"/>
      <c r="K95" s="217"/>
    </row>
    <row r="96" spans="1:11" ht="15" customHeight="1">
      <c r="A96"/>
      <c r="B96" s="227"/>
      <c r="C96" s="206" t="s">
        <v>37</v>
      </c>
      <c r="D96" s="206"/>
      <c r="E96" s="206"/>
      <c r="F96" s="226" t="s">
        <v>1650</v>
      </c>
      <c r="G96" s="206"/>
      <c r="H96" s="206" t="s">
        <v>1687</v>
      </c>
      <c r="I96" s="206" t="s">
        <v>1685</v>
      </c>
      <c r="J96" s="206"/>
      <c r="K96" s="217"/>
    </row>
    <row r="97" spans="1:11" ht="15" customHeight="1">
      <c r="A97"/>
      <c r="B97" s="227"/>
      <c r="C97" s="206" t="s">
        <v>47</v>
      </c>
      <c r="D97" s="206"/>
      <c r="E97" s="206"/>
      <c r="F97" s="226" t="s">
        <v>1650</v>
      </c>
      <c r="G97" s="206"/>
      <c r="H97" s="206" t="s">
        <v>1688</v>
      </c>
      <c r="I97" s="206" t="s">
        <v>1685</v>
      </c>
      <c r="J97" s="206"/>
      <c r="K97" s="217"/>
    </row>
    <row r="98" spans="1:11" ht="15" customHeight="1">
      <c r="A98"/>
      <c r="B98" s="228"/>
      <c r="C98" s="229"/>
      <c r="D98" s="229"/>
      <c r="E98" s="229"/>
      <c r="F98" s="229"/>
      <c r="G98" s="229"/>
      <c r="H98" s="229"/>
      <c r="I98" s="229"/>
      <c r="J98" s="229"/>
      <c r="K98" s="230"/>
    </row>
    <row r="99" spans="1:11" ht="18.75" customHeight="1">
      <c r="A99"/>
      <c r="B99" s="231"/>
      <c r="C99" s="232"/>
      <c r="D99" s="232"/>
      <c r="E99" s="232"/>
      <c r="F99" s="232"/>
      <c r="G99" s="232"/>
      <c r="H99" s="232"/>
      <c r="I99" s="232"/>
      <c r="J99" s="232"/>
      <c r="K99" s="231"/>
    </row>
    <row r="100" spans="1:11" ht="18.75" customHeight="1">
      <c r="A100"/>
      <c r="B100" s="212"/>
      <c r="C100" s="212"/>
      <c r="D100" s="212"/>
      <c r="E100" s="212"/>
      <c r="F100" s="212"/>
      <c r="G100" s="212"/>
      <c r="H100" s="212"/>
      <c r="I100" s="212"/>
      <c r="J100" s="212"/>
      <c r="K100" s="212"/>
    </row>
    <row r="101" spans="1:11" ht="7.5" customHeight="1">
      <c r="A101"/>
      <c r="B101" s="213"/>
      <c r="C101" s="214"/>
      <c r="D101" s="214"/>
      <c r="E101" s="214"/>
      <c r="F101" s="214"/>
      <c r="G101" s="214"/>
      <c r="H101" s="214"/>
      <c r="I101" s="214"/>
      <c r="J101" s="214"/>
      <c r="K101" s="215"/>
    </row>
    <row r="102" spans="1:11" ht="45" customHeight="1">
      <c r="A102"/>
      <c r="B102" s="216"/>
      <c r="C102" s="308" t="s">
        <v>1689</v>
      </c>
      <c r="D102" s="308"/>
      <c r="E102" s="308"/>
      <c r="F102" s="308"/>
      <c r="G102" s="308"/>
      <c r="H102" s="308"/>
      <c r="I102" s="308"/>
      <c r="J102" s="308"/>
      <c r="K102" s="217"/>
    </row>
    <row r="103" spans="1:11" ht="17.25" customHeight="1">
      <c r="A103"/>
      <c r="B103" s="216"/>
      <c r="C103" s="218" t="s">
        <v>1644</v>
      </c>
      <c r="D103" s="218"/>
      <c r="E103" s="218"/>
      <c r="F103" s="218" t="s">
        <v>1645</v>
      </c>
      <c r="G103" s="219"/>
      <c r="H103" s="218" t="s">
        <v>53</v>
      </c>
      <c r="I103" s="218" t="s">
        <v>56</v>
      </c>
      <c r="J103" s="218" t="s">
        <v>1646</v>
      </c>
      <c r="K103" s="217"/>
    </row>
    <row r="104" spans="1:11" ht="17.25" customHeight="1">
      <c r="A104"/>
      <c r="B104" s="216"/>
      <c r="C104" s="220" t="s">
        <v>1647</v>
      </c>
      <c r="D104" s="220"/>
      <c r="E104" s="220"/>
      <c r="F104" s="221" t="s">
        <v>1648</v>
      </c>
      <c r="G104" s="222"/>
      <c r="H104" s="220"/>
      <c r="I104" s="220"/>
      <c r="J104" s="220" t="s">
        <v>1649</v>
      </c>
      <c r="K104" s="217"/>
    </row>
    <row r="105" spans="1:11" ht="5.25" customHeight="1">
      <c r="A105"/>
      <c r="B105" s="216"/>
      <c r="C105" s="218"/>
      <c r="D105" s="218"/>
      <c r="E105" s="218"/>
      <c r="F105" s="218"/>
      <c r="G105" s="219"/>
      <c r="H105" s="218"/>
      <c r="I105" s="218"/>
      <c r="J105" s="218"/>
      <c r="K105" s="217"/>
    </row>
    <row r="106" spans="1:11" ht="15" customHeight="1">
      <c r="A106"/>
      <c r="B106" s="216"/>
      <c r="C106" s="206" t="s">
        <v>52</v>
      </c>
      <c r="D106" s="225"/>
      <c r="E106" s="225"/>
      <c r="F106" s="226" t="s">
        <v>1650</v>
      </c>
      <c r="G106" s="206"/>
      <c r="H106" s="206" t="s">
        <v>1690</v>
      </c>
      <c r="I106" s="206" t="s">
        <v>1652</v>
      </c>
      <c r="J106" s="206">
        <v>20</v>
      </c>
      <c r="K106" s="217"/>
    </row>
    <row r="107" spans="1:11" ht="15" customHeight="1">
      <c r="A107"/>
      <c r="B107" s="216"/>
      <c r="C107" s="206" t="s">
        <v>1653</v>
      </c>
      <c r="D107" s="206"/>
      <c r="E107" s="206"/>
      <c r="F107" s="226" t="s">
        <v>1650</v>
      </c>
      <c r="G107" s="206"/>
      <c r="H107" s="206" t="s">
        <v>1690</v>
      </c>
      <c r="I107" s="206" t="s">
        <v>1652</v>
      </c>
      <c r="J107" s="206">
        <v>120</v>
      </c>
      <c r="K107" s="217"/>
    </row>
    <row r="108" spans="1:11" ht="15" customHeight="1">
      <c r="A108"/>
      <c r="B108" s="227"/>
      <c r="C108" s="206" t="s">
        <v>1655</v>
      </c>
      <c r="D108" s="206"/>
      <c r="E108" s="206"/>
      <c r="F108" s="226" t="s">
        <v>1656</v>
      </c>
      <c r="G108" s="206"/>
      <c r="H108" s="206" t="s">
        <v>1690</v>
      </c>
      <c r="I108" s="206" t="s">
        <v>1652</v>
      </c>
      <c r="J108" s="206">
        <v>50</v>
      </c>
      <c r="K108" s="217"/>
    </row>
    <row r="109" spans="1:11" ht="15" customHeight="1">
      <c r="A109"/>
      <c r="B109" s="227"/>
      <c r="C109" s="206" t="s">
        <v>1658</v>
      </c>
      <c r="D109" s="206"/>
      <c r="E109" s="206"/>
      <c r="F109" s="226" t="s">
        <v>1650</v>
      </c>
      <c r="G109" s="206"/>
      <c r="H109" s="206" t="s">
        <v>1690</v>
      </c>
      <c r="I109" s="206" t="s">
        <v>1660</v>
      </c>
      <c r="J109" s="206"/>
      <c r="K109" s="217"/>
    </row>
    <row r="110" spans="1:11" ht="15" customHeight="1">
      <c r="A110"/>
      <c r="B110" s="227"/>
      <c r="C110" s="206" t="s">
        <v>1669</v>
      </c>
      <c r="D110" s="206"/>
      <c r="E110" s="206"/>
      <c r="F110" s="226" t="s">
        <v>1656</v>
      </c>
      <c r="G110" s="206"/>
      <c r="H110" s="206" t="s">
        <v>1690</v>
      </c>
      <c r="I110" s="206" t="s">
        <v>1652</v>
      </c>
      <c r="J110" s="206">
        <v>50</v>
      </c>
      <c r="K110" s="217"/>
    </row>
    <row r="111" spans="1:11" ht="15" customHeight="1">
      <c r="A111"/>
      <c r="B111" s="227"/>
      <c r="C111" s="206" t="s">
        <v>1677</v>
      </c>
      <c r="D111" s="206"/>
      <c r="E111" s="206"/>
      <c r="F111" s="226" t="s">
        <v>1656</v>
      </c>
      <c r="G111" s="206"/>
      <c r="H111" s="206" t="s">
        <v>1690</v>
      </c>
      <c r="I111" s="206" t="s">
        <v>1652</v>
      </c>
      <c r="J111" s="206">
        <v>50</v>
      </c>
      <c r="K111" s="217"/>
    </row>
    <row r="112" spans="1:11" ht="15" customHeight="1">
      <c r="A112"/>
      <c r="B112" s="227"/>
      <c r="C112" s="206" t="s">
        <v>1675</v>
      </c>
      <c r="D112" s="206"/>
      <c r="E112" s="206"/>
      <c r="F112" s="226" t="s">
        <v>1656</v>
      </c>
      <c r="G112" s="206"/>
      <c r="H112" s="206" t="s">
        <v>1690</v>
      </c>
      <c r="I112" s="206" t="s">
        <v>1652</v>
      </c>
      <c r="J112" s="206">
        <v>50</v>
      </c>
      <c r="K112" s="217"/>
    </row>
    <row r="113" spans="1:11" ht="15" customHeight="1">
      <c r="A113"/>
      <c r="B113" s="227"/>
      <c r="C113" s="206" t="s">
        <v>52</v>
      </c>
      <c r="D113" s="206"/>
      <c r="E113" s="206"/>
      <c r="F113" s="226" t="s">
        <v>1650</v>
      </c>
      <c r="G113" s="206"/>
      <c r="H113" s="206" t="s">
        <v>1691</v>
      </c>
      <c r="I113" s="206" t="s">
        <v>1652</v>
      </c>
      <c r="J113" s="206">
        <v>20</v>
      </c>
      <c r="K113" s="217"/>
    </row>
    <row r="114" spans="1:11" ht="15" customHeight="1">
      <c r="A114"/>
      <c r="B114" s="227"/>
      <c r="C114" s="206" t="s">
        <v>1692</v>
      </c>
      <c r="D114" s="206"/>
      <c r="E114" s="206"/>
      <c r="F114" s="226" t="s">
        <v>1650</v>
      </c>
      <c r="G114" s="206"/>
      <c r="H114" s="206" t="s">
        <v>1693</v>
      </c>
      <c r="I114" s="206" t="s">
        <v>1652</v>
      </c>
      <c r="J114" s="206">
        <v>120</v>
      </c>
      <c r="K114" s="217"/>
    </row>
    <row r="115" spans="1:11" ht="15" customHeight="1">
      <c r="A115"/>
      <c r="B115" s="227"/>
      <c r="C115" s="206" t="s">
        <v>37</v>
      </c>
      <c r="D115" s="206"/>
      <c r="E115" s="206"/>
      <c r="F115" s="226" t="s">
        <v>1650</v>
      </c>
      <c r="G115" s="206"/>
      <c r="H115" s="206" t="s">
        <v>1694</v>
      </c>
      <c r="I115" s="206" t="s">
        <v>1685</v>
      </c>
      <c r="J115" s="206"/>
      <c r="K115" s="217"/>
    </row>
    <row r="116" spans="1:11" ht="15" customHeight="1">
      <c r="A116"/>
      <c r="B116" s="227"/>
      <c r="C116" s="206" t="s">
        <v>47</v>
      </c>
      <c r="D116" s="206"/>
      <c r="E116" s="206"/>
      <c r="F116" s="226" t="s">
        <v>1650</v>
      </c>
      <c r="G116" s="206"/>
      <c r="H116" s="206" t="s">
        <v>1695</v>
      </c>
      <c r="I116" s="206" t="s">
        <v>1685</v>
      </c>
      <c r="J116" s="206"/>
      <c r="K116" s="217"/>
    </row>
    <row r="117" spans="1:11" ht="15" customHeight="1">
      <c r="A117"/>
      <c r="B117" s="227"/>
      <c r="C117" s="206" t="s">
        <v>56</v>
      </c>
      <c r="D117" s="206"/>
      <c r="E117" s="206"/>
      <c r="F117" s="226" t="s">
        <v>1650</v>
      </c>
      <c r="G117" s="206"/>
      <c r="H117" s="206" t="s">
        <v>1696</v>
      </c>
      <c r="I117" s="206" t="s">
        <v>1697</v>
      </c>
      <c r="J117" s="206"/>
      <c r="K117" s="217"/>
    </row>
    <row r="118" spans="1:11" ht="15" customHeight="1">
      <c r="A118"/>
      <c r="B118" s="228"/>
      <c r="C118" s="233"/>
      <c r="D118" s="233"/>
      <c r="E118" s="233"/>
      <c r="F118" s="233"/>
      <c r="G118" s="233"/>
      <c r="H118" s="233"/>
      <c r="I118" s="233"/>
      <c r="J118" s="233"/>
      <c r="K118" s="230"/>
    </row>
    <row r="119" spans="1:11" ht="18.75" customHeight="1">
      <c r="A119"/>
      <c r="B119" s="234"/>
      <c r="C119" s="235"/>
      <c r="D119" s="235"/>
      <c r="E119" s="235"/>
      <c r="F119" s="236"/>
      <c r="G119" s="235"/>
      <c r="H119" s="235"/>
      <c r="I119" s="235"/>
      <c r="J119" s="235"/>
      <c r="K119" s="234"/>
    </row>
    <row r="120" spans="1:11" ht="18.75" customHeight="1">
      <c r="A120"/>
      <c r="B120" s="212"/>
      <c r="C120" s="212"/>
      <c r="D120" s="212"/>
      <c r="E120" s="212"/>
      <c r="F120" s="212"/>
      <c r="G120" s="212"/>
      <c r="H120" s="212"/>
      <c r="I120" s="212"/>
      <c r="J120" s="212"/>
      <c r="K120" s="212"/>
    </row>
    <row r="121" spans="1:11" ht="7.5" customHeight="1">
      <c r="A121"/>
      <c r="B121" s="237"/>
      <c r="C121" s="238"/>
      <c r="D121" s="238"/>
      <c r="E121" s="238"/>
      <c r="F121" s="238"/>
      <c r="G121" s="238"/>
      <c r="H121" s="238"/>
      <c r="I121" s="238"/>
      <c r="J121" s="238"/>
      <c r="K121" s="239"/>
    </row>
    <row r="122" spans="1:11" ht="45" customHeight="1">
      <c r="A122"/>
      <c r="B122" s="240"/>
      <c r="C122" s="305" t="s">
        <v>1698</v>
      </c>
      <c r="D122" s="305"/>
      <c r="E122" s="305"/>
      <c r="F122" s="305"/>
      <c r="G122" s="305"/>
      <c r="H122" s="305"/>
      <c r="I122" s="305"/>
      <c r="J122" s="305"/>
      <c r="K122" s="241"/>
    </row>
    <row r="123" spans="1:11" ht="17.25" customHeight="1">
      <c r="A123"/>
      <c r="B123" s="242"/>
      <c r="C123" s="218" t="s">
        <v>1644</v>
      </c>
      <c r="D123" s="218"/>
      <c r="E123" s="218"/>
      <c r="F123" s="218" t="s">
        <v>1645</v>
      </c>
      <c r="G123" s="219"/>
      <c r="H123" s="218" t="s">
        <v>53</v>
      </c>
      <c r="I123" s="218" t="s">
        <v>56</v>
      </c>
      <c r="J123" s="218" t="s">
        <v>1646</v>
      </c>
      <c r="K123" s="243"/>
    </row>
    <row r="124" spans="1:11" ht="17.25" customHeight="1">
      <c r="A124"/>
      <c r="B124" s="242"/>
      <c r="C124" s="220" t="s">
        <v>1647</v>
      </c>
      <c r="D124" s="220"/>
      <c r="E124" s="220"/>
      <c r="F124" s="221" t="s">
        <v>1648</v>
      </c>
      <c r="G124" s="222"/>
      <c r="H124" s="220"/>
      <c r="I124" s="220"/>
      <c r="J124" s="220" t="s">
        <v>1649</v>
      </c>
      <c r="K124" s="243"/>
    </row>
    <row r="125" spans="1:11" ht="5.25" customHeight="1">
      <c r="A125"/>
      <c r="B125" s="244"/>
      <c r="C125" s="223"/>
      <c r="D125" s="223"/>
      <c r="E125" s="223"/>
      <c r="F125" s="223"/>
      <c r="G125" s="224"/>
      <c r="H125" s="223"/>
      <c r="I125" s="223"/>
      <c r="J125" s="223"/>
      <c r="K125" s="245"/>
    </row>
    <row r="126" spans="1:11" ht="15" customHeight="1">
      <c r="A126"/>
      <c r="B126" s="244"/>
      <c r="C126" s="206" t="s">
        <v>1653</v>
      </c>
      <c r="D126" s="225"/>
      <c r="E126" s="225"/>
      <c r="F126" s="226" t="s">
        <v>1650</v>
      </c>
      <c r="G126" s="206"/>
      <c r="H126" s="206" t="s">
        <v>1690</v>
      </c>
      <c r="I126" s="206" t="s">
        <v>1652</v>
      </c>
      <c r="J126" s="206">
        <v>120</v>
      </c>
      <c r="K126" s="246"/>
    </row>
    <row r="127" spans="1:11" ht="15" customHeight="1">
      <c r="A127"/>
      <c r="B127" s="244"/>
      <c r="C127" s="206" t="s">
        <v>1699</v>
      </c>
      <c r="D127" s="206"/>
      <c r="E127" s="206"/>
      <c r="F127" s="226" t="s">
        <v>1650</v>
      </c>
      <c r="G127" s="206"/>
      <c r="H127" s="206" t="s">
        <v>1700</v>
      </c>
      <c r="I127" s="206" t="s">
        <v>1652</v>
      </c>
      <c r="J127" s="206" t="s">
        <v>1701</v>
      </c>
      <c r="K127" s="246"/>
    </row>
    <row r="128" spans="1:11" ht="15" customHeight="1">
      <c r="A128"/>
      <c r="B128" s="244"/>
      <c r="C128" s="206" t="s">
        <v>1598</v>
      </c>
      <c r="D128" s="206"/>
      <c r="E128" s="206"/>
      <c r="F128" s="226" t="s">
        <v>1650</v>
      </c>
      <c r="G128" s="206"/>
      <c r="H128" s="206" t="s">
        <v>1702</v>
      </c>
      <c r="I128" s="206" t="s">
        <v>1652</v>
      </c>
      <c r="J128" s="206" t="s">
        <v>1701</v>
      </c>
      <c r="K128" s="246"/>
    </row>
    <row r="129" spans="1:11" ht="15" customHeight="1">
      <c r="A129"/>
      <c r="B129" s="244"/>
      <c r="C129" s="206" t="s">
        <v>1661</v>
      </c>
      <c r="D129" s="206"/>
      <c r="E129" s="206"/>
      <c r="F129" s="226" t="s">
        <v>1656</v>
      </c>
      <c r="G129" s="206"/>
      <c r="H129" s="206" t="s">
        <v>1662</v>
      </c>
      <c r="I129" s="206" t="s">
        <v>1652</v>
      </c>
      <c r="J129" s="206">
        <v>15</v>
      </c>
      <c r="K129" s="246"/>
    </row>
    <row r="130" spans="1:11" ht="15" customHeight="1">
      <c r="A130"/>
      <c r="B130" s="244"/>
      <c r="C130" s="206" t="s">
        <v>1663</v>
      </c>
      <c r="D130" s="206"/>
      <c r="E130" s="206"/>
      <c r="F130" s="226" t="s">
        <v>1656</v>
      </c>
      <c r="G130" s="206"/>
      <c r="H130" s="206" t="s">
        <v>1664</v>
      </c>
      <c r="I130" s="206" t="s">
        <v>1652</v>
      </c>
      <c r="J130" s="206">
        <v>15</v>
      </c>
      <c r="K130" s="246"/>
    </row>
    <row r="131" spans="1:11" ht="15" customHeight="1">
      <c r="A131"/>
      <c r="B131" s="244"/>
      <c r="C131" s="206" t="s">
        <v>1665</v>
      </c>
      <c r="D131" s="206"/>
      <c r="E131" s="206"/>
      <c r="F131" s="226" t="s">
        <v>1656</v>
      </c>
      <c r="G131" s="206"/>
      <c r="H131" s="206" t="s">
        <v>1666</v>
      </c>
      <c r="I131" s="206" t="s">
        <v>1652</v>
      </c>
      <c r="J131" s="206">
        <v>20</v>
      </c>
      <c r="K131" s="246"/>
    </row>
    <row r="132" spans="1:11" ht="15" customHeight="1">
      <c r="A132"/>
      <c r="B132" s="244"/>
      <c r="C132" s="206" t="s">
        <v>1667</v>
      </c>
      <c r="D132" s="206"/>
      <c r="E132" s="206"/>
      <c r="F132" s="226" t="s">
        <v>1656</v>
      </c>
      <c r="G132" s="206"/>
      <c r="H132" s="206" t="s">
        <v>1668</v>
      </c>
      <c r="I132" s="206" t="s">
        <v>1652</v>
      </c>
      <c r="J132" s="206">
        <v>20</v>
      </c>
      <c r="K132" s="246"/>
    </row>
    <row r="133" spans="1:11" ht="15" customHeight="1">
      <c r="A133"/>
      <c r="B133" s="244"/>
      <c r="C133" s="206" t="s">
        <v>1655</v>
      </c>
      <c r="D133" s="206"/>
      <c r="E133" s="206"/>
      <c r="F133" s="226" t="s">
        <v>1656</v>
      </c>
      <c r="G133" s="206"/>
      <c r="H133" s="206" t="s">
        <v>1690</v>
      </c>
      <c r="I133" s="206" t="s">
        <v>1652</v>
      </c>
      <c r="J133" s="206">
        <v>50</v>
      </c>
      <c r="K133" s="246"/>
    </row>
    <row r="134" spans="1:11" ht="15" customHeight="1">
      <c r="A134"/>
      <c r="B134" s="244"/>
      <c r="C134" s="206" t="s">
        <v>1669</v>
      </c>
      <c r="D134" s="206"/>
      <c r="E134" s="206"/>
      <c r="F134" s="226" t="s">
        <v>1656</v>
      </c>
      <c r="G134" s="206"/>
      <c r="H134" s="206" t="s">
        <v>1690</v>
      </c>
      <c r="I134" s="206" t="s">
        <v>1652</v>
      </c>
      <c r="J134" s="206">
        <v>50</v>
      </c>
      <c r="K134" s="246"/>
    </row>
    <row r="135" spans="1:11" ht="15" customHeight="1">
      <c r="A135"/>
      <c r="B135" s="244"/>
      <c r="C135" s="206" t="s">
        <v>1675</v>
      </c>
      <c r="D135" s="206"/>
      <c r="E135" s="206"/>
      <c r="F135" s="226" t="s">
        <v>1656</v>
      </c>
      <c r="G135" s="206"/>
      <c r="H135" s="206" t="s">
        <v>1690</v>
      </c>
      <c r="I135" s="206" t="s">
        <v>1652</v>
      </c>
      <c r="J135" s="206">
        <v>50</v>
      </c>
      <c r="K135" s="246"/>
    </row>
    <row r="136" spans="1:11" ht="15" customHeight="1">
      <c r="A136"/>
      <c r="B136" s="244"/>
      <c r="C136" s="206" t="s">
        <v>1677</v>
      </c>
      <c r="D136" s="206"/>
      <c r="E136" s="206"/>
      <c r="F136" s="226" t="s">
        <v>1656</v>
      </c>
      <c r="G136" s="206"/>
      <c r="H136" s="206" t="s">
        <v>1690</v>
      </c>
      <c r="I136" s="206" t="s">
        <v>1652</v>
      </c>
      <c r="J136" s="206">
        <v>50</v>
      </c>
      <c r="K136" s="246"/>
    </row>
    <row r="137" spans="1:11" ht="15" customHeight="1">
      <c r="A137"/>
      <c r="B137" s="244"/>
      <c r="C137" s="206" t="s">
        <v>1678</v>
      </c>
      <c r="D137" s="206"/>
      <c r="E137" s="206"/>
      <c r="F137" s="226" t="s">
        <v>1656</v>
      </c>
      <c r="G137" s="206"/>
      <c r="H137" s="206" t="s">
        <v>1703</v>
      </c>
      <c r="I137" s="206" t="s">
        <v>1652</v>
      </c>
      <c r="J137" s="206">
        <v>255</v>
      </c>
      <c r="K137" s="246"/>
    </row>
    <row r="138" spans="1:11" ht="15" customHeight="1">
      <c r="A138"/>
      <c r="B138" s="244"/>
      <c r="C138" s="206" t="s">
        <v>1680</v>
      </c>
      <c r="D138" s="206"/>
      <c r="E138" s="206"/>
      <c r="F138" s="226" t="s">
        <v>1650</v>
      </c>
      <c r="G138" s="206"/>
      <c r="H138" s="206" t="s">
        <v>1704</v>
      </c>
      <c r="I138" s="206" t="s">
        <v>1682</v>
      </c>
      <c r="J138" s="206"/>
      <c r="K138" s="246"/>
    </row>
    <row r="139" spans="1:11" ht="15" customHeight="1">
      <c r="A139"/>
      <c r="B139" s="244"/>
      <c r="C139" s="206" t="s">
        <v>1683</v>
      </c>
      <c r="D139" s="206"/>
      <c r="E139" s="206"/>
      <c r="F139" s="226" t="s">
        <v>1650</v>
      </c>
      <c r="G139" s="206"/>
      <c r="H139" s="206" t="s">
        <v>1705</v>
      </c>
      <c r="I139" s="206" t="s">
        <v>1685</v>
      </c>
      <c r="J139" s="206"/>
      <c r="K139" s="246"/>
    </row>
    <row r="140" spans="1:11" ht="15" customHeight="1">
      <c r="A140"/>
      <c r="B140" s="244"/>
      <c r="C140" s="206" t="s">
        <v>1686</v>
      </c>
      <c r="D140" s="206"/>
      <c r="E140" s="206"/>
      <c r="F140" s="226" t="s">
        <v>1650</v>
      </c>
      <c r="G140" s="206"/>
      <c r="H140" s="206" t="s">
        <v>1686</v>
      </c>
      <c r="I140" s="206" t="s">
        <v>1685</v>
      </c>
      <c r="J140" s="206"/>
      <c r="K140" s="246"/>
    </row>
    <row r="141" spans="1:11" ht="15" customHeight="1">
      <c r="A141"/>
      <c r="B141" s="244"/>
      <c r="C141" s="206" t="s">
        <v>37</v>
      </c>
      <c r="D141" s="206"/>
      <c r="E141" s="206"/>
      <c r="F141" s="226" t="s">
        <v>1650</v>
      </c>
      <c r="G141" s="206"/>
      <c r="H141" s="206" t="s">
        <v>1706</v>
      </c>
      <c r="I141" s="206" t="s">
        <v>1685</v>
      </c>
      <c r="J141" s="206"/>
      <c r="K141" s="246"/>
    </row>
    <row r="142" spans="1:11" ht="15" customHeight="1">
      <c r="A142"/>
      <c r="B142" s="244"/>
      <c r="C142" s="206" t="s">
        <v>1707</v>
      </c>
      <c r="D142" s="206"/>
      <c r="E142" s="206"/>
      <c r="F142" s="226" t="s">
        <v>1650</v>
      </c>
      <c r="G142" s="206"/>
      <c r="H142" s="206" t="s">
        <v>1708</v>
      </c>
      <c r="I142" s="206" t="s">
        <v>1685</v>
      </c>
      <c r="J142" s="206"/>
      <c r="K142" s="246"/>
    </row>
    <row r="143" spans="1:11" ht="15" customHeight="1">
      <c r="A143"/>
      <c r="B143" s="247"/>
      <c r="C143" s="248"/>
      <c r="D143" s="248"/>
      <c r="E143" s="248"/>
      <c r="F143" s="248"/>
      <c r="G143" s="248"/>
      <c r="H143" s="248"/>
      <c r="I143" s="248"/>
      <c r="J143" s="248"/>
      <c r="K143" s="249"/>
    </row>
    <row r="144" spans="1:11" ht="18.75" customHeight="1">
      <c r="A144"/>
      <c r="B144" s="235"/>
      <c r="C144" s="235"/>
      <c r="D144" s="235"/>
      <c r="E144" s="235"/>
      <c r="F144" s="236"/>
      <c r="G144" s="235"/>
      <c r="H144" s="235"/>
      <c r="I144" s="235"/>
      <c r="J144" s="235"/>
      <c r="K144" s="235"/>
    </row>
    <row r="145" spans="1:11" ht="18.75" customHeight="1">
      <c r="A145"/>
      <c r="B145" s="212"/>
      <c r="C145" s="212"/>
      <c r="D145" s="212"/>
      <c r="E145" s="212"/>
      <c r="F145" s="212"/>
      <c r="G145" s="212"/>
      <c r="H145" s="212"/>
      <c r="I145" s="212"/>
      <c r="J145" s="212"/>
      <c r="K145" s="212"/>
    </row>
    <row r="146" spans="1:11" ht="7.5" customHeight="1">
      <c r="A146"/>
      <c r="B146" s="213"/>
      <c r="C146" s="214"/>
      <c r="D146" s="214"/>
      <c r="E146" s="214"/>
      <c r="F146" s="214"/>
      <c r="G146" s="214"/>
      <c r="H146" s="214"/>
      <c r="I146" s="214"/>
      <c r="J146" s="214"/>
      <c r="K146" s="215"/>
    </row>
    <row r="147" spans="1:11" ht="45" customHeight="1">
      <c r="A147"/>
      <c r="B147" s="216"/>
      <c r="C147" s="308" t="s">
        <v>1709</v>
      </c>
      <c r="D147" s="308"/>
      <c r="E147" s="308"/>
      <c r="F147" s="308"/>
      <c r="G147" s="308"/>
      <c r="H147" s="308"/>
      <c r="I147" s="308"/>
      <c r="J147" s="308"/>
      <c r="K147" s="217"/>
    </row>
    <row r="148" spans="1:11" ht="17.25" customHeight="1">
      <c r="A148"/>
      <c r="B148" s="216"/>
      <c r="C148" s="218" t="s">
        <v>1644</v>
      </c>
      <c r="D148" s="218"/>
      <c r="E148" s="218"/>
      <c r="F148" s="218" t="s">
        <v>1645</v>
      </c>
      <c r="G148" s="219"/>
      <c r="H148" s="218" t="s">
        <v>53</v>
      </c>
      <c r="I148" s="218" t="s">
        <v>56</v>
      </c>
      <c r="J148" s="218" t="s">
        <v>1646</v>
      </c>
      <c r="K148" s="217"/>
    </row>
    <row r="149" spans="1:11" ht="17.25" customHeight="1">
      <c r="A149"/>
      <c r="B149" s="216"/>
      <c r="C149" s="220" t="s">
        <v>1647</v>
      </c>
      <c r="D149" s="220"/>
      <c r="E149" s="220"/>
      <c r="F149" s="221" t="s">
        <v>1648</v>
      </c>
      <c r="G149" s="222"/>
      <c r="H149" s="220"/>
      <c r="I149" s="220"/>
      <c r="J149" s="220" t="s">
        <v>1649</v>
      </c>
      <c r="K149" s="217"/>
    </row>
    <row r="150" spans="1:11" ht="5.25" customHeight="1">
      <c r="A150"/>
      <c r="B150" s="227"/>
      <c r="C150" s="223"/>
      <c r="D150" s="223"/>
      <c r="E150" s="223"/>
      <c r="F150" s="223"/>
      <c r="G150" s="224"/>
      <c r="H150" s="223"/>
      <c r="I150" s="223"/>
      <c r="J150" s="223"/>
      <c r="K150" s="246"/>
    </row>
    <row r="151" spans="1:11" ht="15" customHeight="1">
      <c r="A151"/>
      <c r="B151" s="227"/>
      <c r="C151" s="250" t="s">
        <v>1653</v>
      </c>
      <c r="D151" s="206"/>
      <c r="E151" s="206"/>
      <c r="F151" s="251" t="s">
        <v>1650</v>
      </c>
      <c r="G151" s="206"/>
      <c r="H151" s="250" t="s">
        <v>1690</v>
      </c>
      <c r="I151" s="250" t="s">
        <v>1652</v>
      </c>
      <c r="J151" s="250">
        <v>120</v>
      </c>
      <c r="K151" s="246"/>
    </row>
    <row r="152" spans="1:11" ht="15" customHeight="1">
      <c r="A152"/>
      <c r="B152" s="227"/>
      <c r="C152" s="250" t="s">
        <v>1699</v>
      </c>
      <c r="D152" s="206"/>
      <c r="E152" s="206"/>
      <c r="F152" s="251" t="s">
        <v>1650</v>
      </c>
      <c r="G152" s="206"/>
      <c r="H152" s="250" t="s">
        <v>1710</v>
      </c>
      <c r="I152" s="250" t="s">
        <v>1652</v>
      </c>
      <c r="J152" s="250" t="s">
        <v>1701</v>
      </c>
      <c r="K152" s="246"/>
    </row>
    <row r="153" spans="1:11" ht="15" customHeight="1">
      <c r="A153"/>
      <c r="B153" s="227"/>
      <c r="C153" s="250" t="s">
        <v>1598</v>
      </c>
      <c r="D153" s="206"/>
      <c r="E153" s="206"/>
      <c r="F153" s="251" t="s">
        <v>1650</v>
      </c>
      <c r="G153" s="206"/>
      <c r="H153" s="250" t="s">
        <v>1711</v>
      </c>
      <c r="I153" s="250" t="s">
        <v>1652</v>
      </c>
      <c r="J153" s="250" t="s">
        <v>1701</v>
      </c>
      <c r="K153" s="246"/>
    </row>
    <row r="154" spans="1:11" ht="15" customHeight="1">
      <c r="A154"/>
      <c r="B154" s="227"/>
      <c r="C154" s="250" t="s">
        <v>1655</v>
      </c>
      <c r="D154" s="206"/>
      <c r="E154" s="206"/>
      <c r="F154" s="251" t="s">
        <v>1656</v>
      </c>
      <c r="G154" s="206"/>
      <c r="H154" s="250" t="s">
        <v>1690</v>
      </c>
      <c r="I154" s="250" t="s">
        <v>1652</v>
      </c>
      <c r="J154" s="250">
        <v>50</v>
      </c>
      <c r="K154" s="246"/>
    </row>
    <row r="155" spans="1:11" ht="15" customHeight="1">
      <c r="A155"/>
      <c r="B155" s="227"/>
      <c r="C155" s="250" t="s">
        <v>1658</v>
      </c>
      <c r="D155" s="206"/>
      <c r="E155" s="206"/>
      <c r="F155" s="251" t="s">
        <v>1650</v>
      </c>
      <c r="G155" s="206"/>
      <c r="H155" s="250" t="s">
        <v>1690</v>
      </c>
      <c r="I155" s="250" t="s">
        <v>1660</v>
      </c>
      <c r="J155" s="250"/>
      <c r="K155" s="246"/>
    </row>
    <row r="156" spans="1:11" ht="15" customHeight="1">
      <c r="A156"/>
      <c r="B156" s="227"/>
      <c r="C156" s="250" t="s">
        <v>1669</v>
      </c>
      <c r="D156" s="206"/>
      <c r="E156" s="206"/>
      <c r="F156" s="251" t="s">
        <v>1656</v>
      </c>
      <c r="G156" s="206"/>
      <c r="H156" s="250" t="s">
        <v>1690</v>
      </c>
      <c r="I156" s="250" t="s">
        <v>1652</v>
      </c>
      <c r="J156" s="250">
        <v>50</v>
      </c>
      <c r="K156" s="246"/>
    </row>
    <row r="157" spans="1:11" ht="15" customHeight="1">
      <c r="A157"/>
      <c r="B157" s="227"/>
      <c r="C157" s="250" t="s">
        <v>1677</v>
      </c>
      <c r="D157" s="206"/>
      <c r="E157" s="206"/>
      <c r="F157" s="251" t="s">
        <v>1656</v>
      </c>
      <c r="G157" s="206"/>
      <c r="H157" s="250" t="s">
        <v>1690</v>
      </c>
      <c r="I157" s="250" t="s">
        <v>1652</v>
      </c>
      <c r="J157" s="250">
        <v>50</v>
      </c>
      <c r="K157" s="246"/>
    </row>
    <row r="158" spans="1:11" ht="15" customHeight="1">
      <c r="A158"/>
      <c r="B158" s="227"/>
      <c r="C158" s="250" t="s">
        <v>1675</v>
      </c>
      <c r="D158" s="206"/>
      <c r="E158" s="206"/>
      <c r="F158" s="251" t="s">
        <v>1656</v>
      </c>
      <c r="G158" s="206"/>
      <c r="H158" s="250" t="s">
        <v>1690</v>
      </c>
      <c r="I158" s="250" t="s">
        <v>1652</v>
      </c>
      <c r="J158" s="250">
        <v>50</v>
      </c>
      <c r="K158" s="246"/>
    </row>
    <row r="159" spans="1:11" ht="15" customHeight="1">
      <c r="A159"/>
      <c r="B159" s="227"/>
      <c r="C159" s="250" t="s">
        <v>110</v>
      </c>
      <c r="D159" s="206"/>
      <c r="E159" s="206"/>
      <c r="F159" s="251" t="s">
        <v>1650</v>
      </c>
      <c r="G159" s="206"/>
      <c r="H159" s="250" t="s">
        <v>1712</v>
      </c>
      <c r="I159" s="250" t="s">
        <v>1652</v>
      </c>
      <c r="J159" s="250" t="s">
        <v>1713</v>
      </c>
      <c r="K159" s="246"/>
    </row>
    <row r="160" spans="1:11" ht="15" customHeight="1">
      <c r="A160"/>
      <c r="B160" s="227"/>
      <c r="C160" s="250" t="s">
        <v>1714</v>
      </c>
      <c r="D160" s="206"/>
      <c r="E160" s="206"/>
      <c r="F160" s="251" t="s">
        <v>1650</v>
      </c>
      <c r="G160" s="206"/>
      <c r="H160" s="250" t="s">
        <v>1715</v>
      </c>
      <c r="I160" s="250" t="s">
        <v>1685</v>
      </c>
      <c r="J160" s="250"/>
      <c r="K160" s="246"/>
    </row>
    <row r="161" spans="1:11" ht="15" customHeight="1">
      <c r="A161"/>
      <c r="B161" s="252"/>
      <c r="C161" s="233"/>
      <c r="D161" s="233"/>
      <c r="E161" s="233"/>
      <c r="F161" s="233"/>
      <c r="G161" s="233"/>
      <c r="H161" s="233"/>
      <c r="I161" s="233"/>
      <c r="J161" s="233"/>
      <c r="K161" s="253"/>
    </row>
    <row r="162" spans="1:11" ht="18.75" customHeight="1">
      <c r="A162"/>
      <c r="B162" s="235"/>
      <c r="C162" s="224"/>
      <c r="D162" s="224"/>
      <c r="E162" s="224"/>
      <c r="F162" s="254"/>
      <c r="G162" s="224"/>
      <c r="H162" s="224"/>
      <c r="I162" s="224"/>
      <c r="J162" s="224"/>
      <c r="K162" s="235"/>
    </row>
    <row r="163" spans="1:11" ht="18.75" customHeight="1">
      <c r="A163"/>
      <c r="B163" s="212"/>
      <c r="C163" s="212"/>
      <c r="D163" s="212"/>
      <c r="E163" s="212"/>
      <c r="F163" s="212"/>
      <c r="G163" s="212"/>
      <c r="H163" s="212"/>
      <c r="I163" s="212"/>
      <c r="J163" s="212"/>
      <c r="K163" s="212"/>
    </row>
    <row r="164" spans="1:11" ht="7.5" customHeight="1">
      <c r="A164"/>
      <c r="B164" s="194"/>
      <c r="C164" s="195"/>
      <c r="D164" s="195"/>
      <c r="E164" s="195"/>
      <c r="F164" s="195"/>
      <c r="G164" s="195"/>
      <c r="H164" s="195"/>
      <c r="I164" s="195"/>
      <c r="J164" s="195"/>
      <c r="K164" s="196"/>
    </row>
    <row r="165" spans="1:11" ht="45" customHeight="1">
      <c r="A165"/>
      <c r="B165" s="198"/>
      <c r="C165" s="305" t="s">
        <v>1716</v>
      </c>
      <c r="D165" s="305"/>
      <c r="E165" s="305"/>
      <c r="F165" s="305"/>
      <c r="G165" s="305"/>
      <c r="H165" s="305"/>
      <c r="I165" s="305"/>
      <c r="J165" s="305"/>
      <c r="K165" s="199"/>
    </row>
    <row r="166" spans="1:11" ht="17.25" customHeight="1">
      <c r="A166"/>
      <c r="B166" s="198"/>
      <c r="C166" s="218" t="s">
        <v>1644</v>
      </c>
      <c r="D166" s="218"/>
      <c r="E166" s="218"/>
      <c r="F166" s="218" t="s">
        <v>1645</v>
      </c>
      <c r="G166" s="255"/>
      <c r="H166" s="256" t="s">
        <v>53</v>
      </c>
      <c r="I166" s="256" t="s">
        <v>56</v>
      </c>
      <c r="J166" s="218" t="s">
        <v>1646</v>
      </c>
      <c r="K166" s="199"/>
    </row>
    <row r="167" spans="1:11" ht="17.25" customHeight="1">
      <c r="A167"/>
      <c r="B167" s="200"/>
      <c r="C167" s="220" t="s">
        <v>1647</v>
      </c>
      <c r="D167" s="220"/>
      <c r="E167" s="220"/>
      <c r="F167" s="221" t="s">
        <v>1648</v>
      </c>
      <c r="G167" s="257"/>
      <c r="H167" s="258"/>
      <c r="I167" s="258"/>
      <c r="J167" s="220" t="s">
        <v>1649</v>
      </c>
      <c r="K167" s="201"/>
    </row>
    <row r="168" spans="1:11" ht="5.25" customHeight="1">
      <c r="A168"/>
      <c r="B168" s="227"/>
      <c r="C168" s="223"/>
      <c r="D168" s="223"/>
      <c r="E168" s="223"/>
      <c r="F168" s="223"/>
      <c r="G168" s="224"/>
      <c r="H168" s="223"/>
      <c r="I168" s="223"/>
      <c r="J168" s="223"/>
      <c r="K168" s="246"/>
    </row>
    <row r="169" spans="1:11" ht="15" customHeight="1">
      <c r="A169"/>
      <c r="B169" s="227"/>
      <c r="C169" s="206" t="s">
        <v>1653</v>
      </c>
      <c r="D169" s="206"/>
      <c r="E169" s="206"/>
      <c r="F169" s="226" t="s">
        <v>1650</v>
      </c>
      <c r="G169" s="206"/>
      <c r="H169" s="206" t="s">
        <v>1690</v>
      </c>
      <c r="I169" s="206" t="s">
        <v>1652</v>
      </c>
      <c r="J169" s="206">
        <v>120</v>
      </c>
      <c r="K169" s="246"/>
    </row>
    <row r="170" spans="1:11" ht="15" customHeight="1">
      <c r="A170"/>
      <c r="B170" s="227"/>
      <c r="C170" s="206" t="s">
        <v>1699</v>
      </c>
      <c r="D170" s="206"/>
      <c r="E170" s="206"/>
      <c r="F170" s="226" t="s">
        <v>1650</v>
      </c>
      <c r="G170" s="206"/>
      <c r="H170" s="206" t="s">
        <v>1700</v>
      </c>
      <c r="I170" s="206" t="s">
        <v>1652</v>
      </c>
      <c r="J170" s="206" t="s">
        <v>1701</v>
      </c>
      <c r="K170" s="246"/>
    </row>
    <row r="171" spans="1:11" ht="15" customHeight="1">
      <c r="A171"/>
      <c r="B171" s="227"/>
      <c r="C171" s="206" t="s">
        <v>1598</v>
      </c>
      <c r="D171" s="206"/>
      <c r="E171" s="206"/>
      <c r="F171" s="226" t="s">
        <v>1650</v>
      </c>
      <c r="G171" s="206"/>
      <c r="H171" s="206" t="s">
        <v>1717</v>
      </c>
      <c r="I171" s="206" t="s">
        <v>1652</v>
      </c>
      <c r="J171" s="206" t="s">
        <v>1701</v>
      </c>
      <c r="K171" s="246"/>
    </row>
    <row r="172" spans="1:11" ht="15" customHeight="1">
      <c r="A172"/>
      <c r="B172" s="227"/>
      <c r="C172" s="206" t="s">
        <v>1655</v>
      </c>
      <c r="D172" s="206"/>
      <c r="E172" s="206"/>
      <c r="F172" s="226" t="s">
        <v>1656</v>
      </c>
      <c r="G172" s="206"/>
      <c r="H172" s="206" t="s">
        <v>1717</v>
      </c>
      <c r="I172" s="206" t="s">
        <v>1652</v>
      </c>
      <c r="J172" s="206">
        <v>50</v>
      </c>
      <c r="K172" s="246"/>
    </row>
    <row r="173" spans="1:11" ht="15" customHeight="1">
      <c r="A173"/>
      <c r="B173" s="227"/>
      <c r="C173" s="206" t="s">
        <v>1658</v>
      </c>
      <c r="D173" s="206"/>
      <c r="E173" s="206"/>
      <c r="F173" s="226" t="s">
        <v>1650</v>
      </c>
      <c r="G173" s="206"/>
      <c r="H173" s="206" t="s">
        <v>1717</v>
      </c>
      <c r="I173" s="206" t="s">
        <v>1660</v>
      </c>
      <c r="J173" s="206"/>
      <c r="K173" s="246"/>
    </row>
    <row r="174" spans="1:11" ht="15" customHeight="1">
      <c r="A174"/>
      <c r="B174" s="227"/>
      <c r="C174" s="206" t="s">
        <v>1669</v>
      </c>
      <c r="D174" s="206"/>
      <c r="E174" s="206"/>
      <c r="F174" s="226" t="s">
        <v>1656</v>
      </c>
      <c r="G174" s="206"/>
      <c r="H174" s="206" t="s">
        <v>1717</v>
      </c>
      <c r="I174" s="206" t="s">
        <v>1652</v>
      </c>
      <c r="J174" s="206">
        <v>50</v>
      </c>
      <c r="K174" s="246"/>
    </row>
    <row r="175" spans="1:11" ht="15" customHeight="1">
      <c r="A175"/>
      <c r="B175" s="227"/>
      <c r="C175" s="206" t="s">
        <v>1677</v>
      </c>
      <c r="D175" s="206"/>
      <c r="E175" s="206"/>
      <c r="F175" s="226" t="s">
        <v>1656</v>
      </c>
      <c r="G175" s="206"/>
      <c r="H175" s="206" t="s">
        <v>1717</v>
      </c>
      <c r="I175" s="206" t="s">
        <v>1652</v>
      </c>
      <c r="J175" s="206">
        <v>50</v>
      </c>
      <c r="K175" s="246"/>
    </row>
    <row r="176" spans="1:11" ht="15" customHeight="1">
      <c r="A176"/>
      <c r="B176" s="227"/>
      <c r="C176" s="206" t="s">
        <v>1675</v>
      </c>
      <c r="D176" s="206"/>
      <c r="E176" s="206"/>
      <c r="F176" s="226" t="s">
        <v>1656</v>
      </c>
      <c r="G176" s="206"/>
      <c r="H176" s="206" t="s">
        <v>1717</v>
      </c>
      <c r="I176" s="206" t="s">
        <v>1652</v>
      </c>
      <c r="J176" s="206">
        <v>50</v>
      </c>
      <c r="K176" s="246"/>
    </row>
    <row r="177" spans="1:11" ht="15" customHeight="1">
      <c r="A177"/>
      <c r="B177" s="227"/>
      <c r="C177" s="206" t="s">
        <v>124</v>
      </c>
      <c r="D177" s="206"/>
      <c r="E177" s="206"/>
      <c r="F177" s="226" t="s">
        <v>1650</v>
      </c>
      <c r="G177" s="206"/>
      <c r="H177" s="206" t="s">
        <v>1718</v>
      </c>
      <c r="I177" s="206" t="s">
        <v>1719</v>
      </c>
      <c r="J177" s="206"/>
      <c r="K177" s="246"/>
    </row>
    <row r="178" spans="1:11" ht="15" customHeight="1">
      <c r="A178"/>
      <c r="B178" s="227"/>
      <c r="C178" s="206" t="s">
        <v>56</v>
      </c>
      <c r="D178" s="206"/>
      <c r="E178" s="206"/>
      <c r="F178" s="226" t="s">
        <v>1650</v>
      </c>
      <c r="G178" s="206"/>
      <c r="H178" s="206" t="s">
        <v>1720</v>
      </c>
      <c r="I178" s="206" t="s">
        <v>1721</v>
      </c>
      <c r="J178" s="206">
        <v>1</v>
      </c>
      <c r="K178" s="246"/>
    </row>
    <row r="179" spans="1:11" ht="15" customHeight="1">
      <c r="A179"/>
      <c r="B179" s="227"/>
      <c r="C179" s="206" t="s">
        <v>52</v>
      </c>
      <c r="D179" s="206"/>
      <c r="E179" s="206"/>
      <c r="F179" s="226" t="s">
        <v>1650</v>
      </c>
      <c r="G179" s="206"/>
      <c r="H179" s="206" t="s">
        <v>1722</v>
      </c>
      <c r="I179" s="206" t="s">
        <v>1652</v>
      </c>
      <c r="J179" s="206">
        <v>20</v>
      </c>
      <c r="K179" s="246"/>
    </row>
    <row r="180" spans="1:11" ht="15" customHeight="1">
      <c r="A180"/>
      <c r="B180" s="227"/>
      <c r="C180" s="206" t="s">
        <v>53</v>
      </c>
      <c r="D180" s="206"/>
      <c r="E180" s="206"/>
      <c r="F180" s="226" t="s">
        <v>1650</v>
      </c>
      <c r="G180" s="206"/>
      <c r="H180" s="206" t="s">
        <v>1723</v>
      </c>
      <c r="I180" s="206" t="s">
        <v>1652</v>
      </c>
      <c r="J180" s="206">
        <v>255</v>
      </c>
      <c r="K180" s="246"/>
    </row>
    <row r="181" spans="1:11" ht="15" customHeight="1">
      <c r="A181"/>
      <c r="B181" s="227"/>
      <c r="C181" s="206" t="s">
        <v>125</v>
      </c>
      <c r="D181" s="206"/>
      <c r="E181" s="206"/>
      <c r="F181" s="226" t="s">
        <v>1650</v>
      </c>
      <c r="G181" s="206"/>
      <c r="H181" s="206" t="s">
        <v>1614</v>
      </c>
      <c r="I181" s="206" t="s">
        <v>1652</v>
      </c>
      <c r="J181" s="206">
        <v>10</v>
      </c>
      <c r="K181" s="246"/>
    </row>
    <row r="182" spans="1:11" ht="15" customHeight="1">
      <c r="A182"/>
      <c r="B182" s="227"/>
      <c r="C182" s="206" t="s">
        <v>126</v>
      </c>
      <c r="D182" s="206"/>
      <c r="E182" s="206"/>
      <c r="F182" s="226" t="s">
        <v>1650</v>
      </c>
      <c r="G182" s="206"/>
      <c r="H182" s="206" t="s">
        <v>1724</v>
      </c>
      <c r="I182" s="206" t="s">
        <v>1685</v>
      </c>
      <c r="J182" s="206"/>
      <c r="K182" s="246"/>
    </row>
    <row r="183" spans="1:11" ht="15" customHeight="1">
      <c r="A183"/>
      <c r="B183" s="227"/>
      <c r="C183" s="206" t="s">
        <v>1725</v>
      </c>
      <c r="D183" s="206"/>
      <c r="E183" s="206"/>
      <c r="F183" s="226" t="s">
        <v>1650</v>
      </c>
      <c r="G183" s="206"/>
      <c r="H183" s="206" t="s">
        <v>1726</v>
      </c>
      <c r="I183" s="206" t="s">
        <v>1685</v>
      </c>
      <c r="J183" s="206"/>
      <c r="K183" s="246"/>
    </row>
    <row r="184" spans="1:11" ht="15" customHeight="1">
      <c r="A184"/>
      <c r="B184" s="227"/>
      <c r="C184" s="206" t="s">
        <v>1714</v>
      </c>
      <c r="D184" s="206"/>
      <c r="E184" s="206"/>
      <c r="F184" s="226" t="s">
        <v>1650</v>
      </c>
      <c r="G184" s="206"/>
      <c r="H184" s="206" t="s">
        <v>1727</v>
      </c>
      <c r="I184" s="206" t="s">
        <v>1685</v>
      </c>
      <c r="J184" s="206"/>
      <c r="K184" s="246"/>
    </row>
    <row r="185" spans="1:11" ht="15" customHeight="1">
      <c r="A185"/>
      <c r="B185" s="227"/>
      <c r="C185" s="206" t="s">
        <v>128</v>
      </c>
      <c r="D185" s="206"/>
      <c r="E185" s="206"/>
      <c r="F185" s="226" t="s">
        <v>1656</v>
      </c>
      <c r="G185" s="206"/>
      <c r="H185" s="206" t="s">
        <v>1728</v>
      </c>
      <c r="I185" s="206" t="s">
        <v>1652</v>
      </c>
      <c r="J185" s="206">
        <v>50</v>
      </c>
      <c r="K185" s="246"/>
    </row>
    <row r="186" spans="1:11" ht="15" customHeight="1">
      <c r="A186"/>
      <c r="B186" s="227"/>
      <c r="C186" s="206" t="s">
        <v>1729</v>
      </c>
      <c r="D186" s="206"/>
      <c r="E186" s="206"/>
      <c r="F186" s="226" t="s">
        <v>1656</v>
      </c>
      <c r="G186" s="206"/>
      <c r="H186" s="206" t="s">
        <v>1730</v>
      </c>
      <c r="I186" s="206" t="s">
        <v>1731</v>
      </c>
      <c r="J186" s="206"/>
      <c r="K186" s="246"/>
    </row>
    <row r="187" spans="1:11" ht="15" customHeight="1">
      <c r="A187"/>
      <c r="B187" s="227"/>
      <c r="C187" s="206" t="s">
        <v>1732</v>
      </c>
      <c r="D187" s="206"/>
      <c r="E187" s="206"/>
      <c r="F187" s="226" t="s">
        <v>1656</v>
      </c>
      <c r="G187" s="206"/>
      <c r="H187" s="206" t="s">
        <v>1733</v>
      </c>
      <c r="I187" s="206" t="s">
        <v>1731</v>
      </c>
      <c r="J187" s="206"/>
      <c r="K187" s="246"/>
    </row>
    <row r="188" spans="1:11" ht="15" customHeight="1">
      <c r="A188"/>
      <c r="B188" s="227"/>
      <c r="C188" s="206" t="s">
        <v>1734</v>
      </c>
      <c r="D188" s="206"/>
      <c r="E188" s="206"/>
      <c r="F188" s="226" t="s">
        <v>1656</v>
      </c>
      <c r="G188" s="206"/>
      <c r="H188" s="206" t="s">
        <v>1735</v>
      </c>
      <c r="I188" s="206" t="s">
        <v>1731</v>
      </c>
      <c r="J188" s="206"/>
      <c r="K188" s="246"/>
    </row>
    <row r="189" spans="1:11" ht="15" customHeight="1">
      <c r="A189"/>
      <c r="B189" s="227"/>
      <c r="C189" s="259" t="s">
        <v>1736</v>
      </c>
      <c r="D189" s="206"/>
      <c r="E189" s="206"/>
      <c r="F189" s="226" t="s">
        <v>1656</v>
      </c>
      <c r="G189" s="206"/>
      <c r="H189" s="206" t="s">
        <v>1737</v>
      </c>
      <c r="I189" s="206" t="s">
        <v>1738</v>
      </c>
      <c r="J189" s="260" t="s">
        <v>1739</v>
      </c>
      <c r="K189" s="246"/>
    </row>
    <row r="190" spans="1:11" ht="15" customHeight="1">
      <c r="A190"/>
      <c r="B190" s="227"/>
      <c r="C190" s="259" t="s">
        <v>1740</v>
      </c>
      <c r="D190" s="206"/>
      <c r="E190" s="206"/>
      <c r="F190" s="226" t="s">
        <v>1656</v>
      </c>
      <c r="G190" s="206"/>
      <c r="H190" s="206" t="s">
        <v>1741</v>
      </c>
      <c r="I190" s="206" t="s">
        <v>1738</v>
      </c>
      <c r="J190" s="260" t="s">
        <v>1739</v>
      </c>
      <c r="K190" s="246"/>
    </row>
    <row r="191" spans="1:11" ht="15" customHeight="1">
      <c r="A191"/>
      <c r="B191" s="227"/>
      <c r="C191" s="259" t="s">
        <v>41</v>
      </c>
      <c r="D191" s="206"/>
      <c r="E191" s="206"/>
      <c r="F191" s="226" t="s">
        <v>1650</v>
      </c>
      <c r="G191" s="206"/>
      <c r="H191" s="203" t="s">
        <v>1742</v>
      </c>
      <c r="I191" s="206" t="s">
        <v>1743</v>
      </c>
      <c r="J191" s="206"/>
      <c r="K191" s="246"/>
    </row>
    <row r="192" spans="1:11" ht="15" customHeight="1">
      <c r="A192"/>
      <c r="B192" s="227"/>
      <c r="C192" s="259" t="s">
        <v>1744</v>
      </c>
      <c r="D192" s="206"/>
      <c r="E192" s="206"/>
      <c r="F192" s="226" t="s">
        <v>1650</v>
      </c>
      <c r="G192" s="206"/>
      <c r="H192" s="206" t="s">
        <v>1745</v>
      </c>
      <c r="I192" s="206" t="s">
        <v>1685</v>
      </c>
      <c r="J192" s="206"/>
      <c r="K192" s="246"/>
    </row>
    <row r="193" spans="1:11" ht="15" customHeight="1">
      <c r="A193"/>
      <c r="B193" s="227"/>
      <c r="C193" s="259" t="s">
        <v>1746</v>
      </c>
      <c r="D193" s="206"/>
      <c r="E193" s="206"/>
      <c r="F193" s="226" t="s">
        <v>1650</v>
      </c>
      <c r="G193" s="206"/>
      <c r="H193" s="206" t="s">
        <v>1747</v>
      </c>
      <c r="I193" s="206" t="s">
        <v>1685</v>
      </c>
      <c r="J193" s="206"/>
      <c r="K193" s="246"/>
    </row>
    <row r="194" spans="1:11" ht="15" customHeight="1">
      <c r="A194"/>
      <c r="B194" s="227"/>
      <c r="C194" s="259" t="s">
        <v>1748</v>
      </c>
      <c r="D194" s="206"/>
      <c r="E194" s="206"/>
      <c r="F194" s="226" t="s">
        <v>1656</v>
      </c>
      <c r="G194" s="206"/>
      <c r="H194" s="206" t="s">
        <v>1749</v>
      </c>
      <c r="I194" s="206" t="s">
        <v>1685</v>
      </c>
      <c r="J194" s="206"/>
      <c r="K194" s="246"/>
    </row>
    <row r="195" spans="1:11" ht="15" customHeight="1">
      <c r="A195"/>
      <c r="B195" s="252"/>
      <c r="C195" s="261"/>
      <c r="D195" s="233"/>
      <c r="E195" s="233"/>
      <c r="F195" s="233"/>
      <c r="G195" s="233"/>
      <c r="H195" s="233"/>
      <c r="I195" s="233"/>
      <c r="J195" s="233"/>
      <c r="K195" s="253"/>
    </row>
    <row r="196" spans="1:11" ht="18.75" customHeight="1">
      <c r="A196"/>
      <c r="B196" s="235"/>
      <c r="C196" s="224"/>
      <c r="D196" s="224"/>
      <c r="E196" s="224"/>
      <c r="F196" s="254"/>
      <c r="G196" s="224"/>
      <c r="H196" s="224"/>
      <c r="I196" s="224"/>
      <c r="J196" s="224"/>
      <c r="K196" s="235"/>
    </row>
    <row r="197" spans="1:11" ht="18.75" customHeight="1">
      <c r="A197"/>
      <c r="B197" s="235"/>
      <c r="C197" s="224"/>
      <c r="D197" s="224"/>
      <c r="E197" s="224"/>
      <c r="F197" s="254"/>
      <c r="G197" s="224"/>
      <c r="H197" s="224"/>
      <c r="I197" s="224"/>
      <c r="J197" s="224"/>
      <c r="K197" s="235"/>
    </row>
    <row r="198" spans="1:11" ht="18.75" customHeight="1">
      <c r="A198"/>
      <c r="B198" s="212"/>
      <c r="C198" s="212"/>
      <c r="D198" s="212"/>
      <c r="E198" s="212"/>
      <c r="F198" s="212"/>
      <c r="G198" s="212"/>
      <c r="H198" s="212"/>
      <c r="I198" s="212"/>
      <c r="J198" s="212"/>
      <c r="K198" s="212"/>
    </row>
    <row r="199" spans="1:11" ht="12">
      <c r="A199"/>
      <c r="B199" s="194"/>
      <c r="C199" s="195"/>
      <c r="D199" s="195"/>
      <c r="E199" s="195"/>
      <c r="F199" s="195"/>
      <c r="G199" s="195"/>
      <c r="H199" s="195"/>
      <c r="I199" s="195"/>
      <c r="J199" s="195"/>
      <c r="K199" s="196"/>
    </row>
    <row r="200" spans="1:11" ht="20.100000000000001" customHeight="1">
      <c r="A200"/>
      <c r="B200" s="198"/>
      <c r="C200" s="305" t="s">
        <v>1750</v>
      </c>
      <c r="D200" s="305"/>
      <c r="E200" s="305"/>
      <c r="F200" s="305"/>
      <c r="G200" s="305"/>
      <c r="H200" s="305"/>
      <c r="I200" s="305"/>
      <c r="J200" s="305"/>
      <c r="K200" s="199"/>
    </row>
    <row r="201" spans="1:11" ht="25.5" customHeight="1">
      <c r="A201"/>
      <c r="B201" s="198"/>
      <c r="C201" s="262" t="s">
        <v>1751</v>
      </c>
      <c r="D201" s="262"/>
      <c r="E201" s="262"/>
      <c r="F201" s="262" t="s">
        <v>1752</v>
      </c>
      <c r="G201" s="263"/>
      <c r="H201" s="306" t="s">
        <v>1753</v>
      </c>
      <c r="I201" s="306"/>
      <c r="J201" s="306"/>
      <c r="K201" s="199"/>
    </row>
    <row r="202" spans="1:11" ht="5.25" customHeight="1">
      <c r="A202"/>
      <c r="B202" s="227"/>
      <c r="C202" s="223"/>
      <c r="D202" s="223"/>
      <c r="E202" s="223"/>
      <c r="F202" s="223"/>
      <c r="G202" s="224"/>
      <c r="H202" s="223"/>
      <c r="I202" s="223"/>
      <c r="J202" s="223"/>
      <c r="K202" s="246"/>
    </row>
    <row r="203" spans="1:11" ht="15" customHeight="1">
      <c r="A203"/>
      <c r="B203" s="227"/>
      <c r="C203" s="206" t="s">
        <v>1743</v>
      </c>
      <c r="D203" s="206"/>
      <c r="E203" s="206"/>
      <c r="F203" s="226" t="s">
        <v>42</v>
      </c>
      <c r="G203" s="206"/>
      <c r="H203" s="304" t="s">
        <v>1754</v>
      </c>
      <c r="I203" s="304"/>
      <c r="J203" s="304"/>
      <c r="K203" s="246"/>
    </row>
    <row r="204" spans="1:11" ht="15" customHeight="1">
      <c r="A204"/>
      <c r="B204" s="227"/>
      <c r="C204" s="206"/>
      <c r="D204" s="206"/>
      <c r="E204" s="206"/>
      <c r="F204" s="226" t="s">
        <v>43</v>
      </c>
      <c r="G204" s="206"/>
      <c r="H204" s="304" t="s">
        <v>1755</v>
      </c>
      <c r="I204" s="304"/>
      <c r="J204" s="304"/>
      <c r="K204" s="246"/>
    </row>
    <row r="205" spans="1:11" ht="15" customHeight="1">
      <c r="A205"/>
      <c r="B205" s="227"/>
      <c r="C205" s="206"/>
      <c r="D205" s="206"/>
      <c r="E205" s="206"/>
      <c r="F205" s="226" t="s">
        <v>46</v>
      </c>
      <c r="G205" s="206"/>
      <c r="H205" s="304" t="s">
        <v>1756</v>
      </c>
      <c r="I205" s="304"/>
      <c r="J205" s="304"/>
      <c r="K205" s="246"/>
    </row>
    <row r="206" spans="1:11" ht="15" customHeight="1">
      <c r="A206"/>
      <c r="B206" s="227"/>
      <c r="C206" s="206"/>
      <c r="D206" s="206"/>
      <c r="E206" s="206"/>
      <c r="F206" s="226" t="s">
        <v>44</v>
      </c>
      <c r="G206" s="206"/>
      <c r="H206" s="304" t="s">
        <v>1757</v>
      </c>
      <c r="I206" s="304"/>
      <c r="J206" s="304"/>
      <c r="K206" s="246"/>
    </row>
    <row r="207" spans="1:11" ht="15" customHeight="1">
      <c r="A207"/>
      <c r="B207" s="227"/>
      <c r="C207" s="206"/>
      <c r="D207" s="206"/>
      <c r="E207" s="206"/>
      <c r="F207" s="226" t="s">
        <v>45</v>
      </c>
      <c r="G207" s="206"/>
      <c r="H207" s="304" t="s">
        <v>1758</v>
      </c>
      <c r="I207" s="304"/>
      <c r="J207" s="304"/>
      <c r="K207" s="246"/>
    </row>
    <row r="208" spans="1:11" ht="15" customHeight="1">
      <c r="A208"/>
      <c r="B208" s="227"/>
      <c r="C208" s="206"/>
      <c r="D208" s="206"/>
      <c r="E208" s="206"/>
      <c r="F208" s="226"/>
      <c r="G208" s="206"/>
      <c r="H208" s="206"/>
      <c r="I208" s="206"/>
      <c r="J208" s="206"/>
      <c r="K208" s="246"/>
    </row>
    <row r="209" spans="1:11" ht="15" customHeight="1">
      <c r="A209"/>
      <c r="B209" s="227"/>
      <c r="C209" s="206" t="s">
        <v>1697</v>
      </c>
      <c r="D209" s="206"/>
      <c r="E209" s="206"/>
      <c r="F209" s="226" t="s">
        <v>78</v>
      </c>
      <c r="G209" s="206"/>
      <c r="H209" s="304" t="s">
        <v>1759</v>
      </c>
      <c r="I209" s="304"/>
      <c r="J209" s="304"/>
      <c r="K209" s="246"/>
    </row>
    <row r="210" spans="1:11" ht="15" customHeight="1">
      <c r="A210"/>
      <c r="B210" s="227"/>
      <c r="C210" s="206"/>
      <c r="D210" s="206"/>
      <c r="E210" s="206"/>
      <c r="F210" s="226" t="s">
        <v>1594</v>
      </c>
      <c r="G210" s="206"/>
      <c r="H210" s="304" t="s">
        <v>1595</v>
      </c>
      <c r="I210" s="304"/>
      <c r="J210" s="304"/>
      <c r="K210" s="246"/>
    </row>
    <row r="211" spans="1:11" ht="15" customHeight="1">
      <c r="A211"/>
      <c r="B211" s="227"/>
      <c r="C211" s="206"/>
      <c r="D211" s="206"/>
      <c r="E211" s="206"/>
      <c r="F211" s="226" t="s">
        <v>1592</v>
      </c>
      <c r="G211" s="206"/>
      <c r="H211" s="304" t="s">
        <v>1760</v>
      </c>
      <c r="I211" s="304"/>
      <c r="J211" s="304"/>
      <c r="K211" s="246"/>
    </row>
    <row r="212" spans="1:11" ht="15" customHeight="1">
      <c r="A212"/>
      <c r="B212" s="264"/>
      <c r="C212" s="206"/>
      <c r="D212" s="206"/>
      <c r="E212" s="206"/>
      <c r="F212" s="226" t="s">
        <v>103</v>
      </c>
      <c r="G212" s="259"/>
      <c r="H212" s="303" t="s">
        <v>1596</v>
      </c>
      <c r="I212" s="303"/>
      <c r="J212" s="303"/>
      <c r="K212" s="265"/>
    </row>
    <row r="213" spans="1:11" ht="15" customHeight="1">
      <c r="A213"/>
      <c r="B213" s="264"/>
      <c r="C213" s="206"/>
      <c r="D213" s="206"/>
      <c r="E213" s="206"/>
      <c r="F213" s="226" t="s">
        <v>1597</v>
      </c>
      <c r="G213" s="259"/>
      <c r="H213" s="303" t="s">
        <v>1576</v>
      </c>
      <c r="I213" s="303"/>
      <c r="J213" s="303"/>
      <c r="K213" s="265"/>
    </row>
    <row r="214" spans="1:11" ht="15" customHeight="1">
      <c r="A214"/>
      <c r="B214" s="264"/>
      <c r="C214" s="206"/>
      <c r="D214" s="206"/>
      <c r="E214" s="206"/>
      <c r="F214" s="226"/>
      <c r="G214" s="259"/>
      <c r="H214" s="250"/>
      <c r="I214" s="250"/>
      <c r="J214" s="250"/>
      <c r="K214" s="265"/>
    </row>
    <row r="215" spans="1:11" ht="15" customHeight="1">
      <c r="A215"/>
      <c r="B215" s="264"/>
      <c r="C215" s="206" t="s">
        <v>1721</v>
      </c>
      <c r="D215" s="206"/>
      <c r="E215" s="206"/>
      <c r="F215" s="226">
        <v>1</v>
      </c>
      <c r="G215" s="259"/>
      <c r="H215" s="303" t="s">
        <v>1761</v>
      </c>
      <c r="I215" s="303"/>
      <c r="J215" s="303"/>
      <c r="K215" s="265"/>
    </row>
    <row r="216" spans="1:11" ht="15" customHeight="1">
      <c r="A216"/>
      <c r="B216" s="264"/>
      <c r="C216" s="206"/>
      <c r="D216" s="206"/>
      <c r="E216" s="206"/>
      <c r="F216" s="226">
        <v>2</v>
      </c>
      <c r="G216" s="259"/>
      <c r="H216" s="303" t="s">
        <v>1762</v>
      </c>
      <c r="I216" s="303"/>
      <c r="J216" s="303"/>
      <c r="K216" s="265"/>
    </row>
    <row r="217" spans="1:11" ht="15" customHeight="1">
      <c r="A217"/>
      <c r="B217" s="264"/>
      <c r="C217" s="206"/>
      <c r="D217" s="206"/>
      <c r="E217" s="206"/>
      <c r="F217" s="226">
        <v>3</v>
      </c>
      <c r="G217" s="259"/>
      <c r="H217" s="303" t="s">
        <v>1763</v>
      </c>
      <c r="I217" s="303"/>
      <c r="J217" s="303"/>
      <c r="K217" s="265"/>
    </row>
    <row r="218" spans="1:11" ht="15" customHeight="1">
      <c r="A218"/>
      <c r="B218" s="264"/>
      <c r="C218" s="206"/>
      <c r="D218" s="206"/>
      <c r="E218" s="206"/>
      <c r="F218" s="226">
        <v>4</v>
      </c>
      <c r="G218" s="259"/>
      <c r="H218" s="303" t="s">
        <v>1764</v>
      </c>
      <c r="I218" s="303"/>
      <c r="J218" s="303"/>
      <c r="K218" s="265"/>
    </row>
    <row r="219" spans="1:11" ht="12.75" customHeight="1">
      <c r="A219"/>
      <c r="B219" s="266"/>
      <c r="C219" s="267"/>
      <c r="D219" s="267"/>
      <c r="E219" s="267"/>
      <c r="F219" s="267"/>
      <c r="G219" s="267"/>
      <c r="H219" s="267"/>
      <c r="I219" s="267"/>
      <c r="J219" s="267"/>
      <c r="K219" s="268"/>
    </row>
  </sheetData>
  <mergeCells count="77"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0:J210"/>
    <mergeCell ref="H217:J217"/>
    <mergeCell ref="H218:J218"/>
    <mergeCell ref="H211:J211"/>
    <mergeCell ref="H212:J212"/>
    <mergeCell ref="H213:J213"/>
    <mergeCell ref="H215:J215"/>
    <mergeCell ref="H216:J216"/>
  </mergeCells>
  <pageMargins left="0.59027777777777801" right="0.59027777777777801" top="0.59027777777777801" bottom="0.5902777777777780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21</vt:i4>
      </vt:variant>
    </vt:vector>
  </HeadingPairs>
  <TitlesOfParts>
    <vt:vector size="32" baseType="lpstr">
      <vt:lpstr>Rekapitulace stavby</vt:lpstr>
      <vt:lpstr>01.1 - Nový objekt občers...</vt:lpstr>
      <vt:lpstr>01.2 - Nový objekt veřejn...</vt:lpstr>
      <vt:lpstr>01.3 - Zpevněné plochy</vt:lpstr>
      <vt:lpstr>01.4 - Bourací práce</vt:lpstr>
      <vt:lpstr>02.1 - Vegetační úpravy</vt:lpstr>
      <vt:lpstr>02.2 - Mobiliář</vt:lpstr>
      <vt:lpstr>03 - Zdravotně technické ...</vt:lpstr>
      <vt:lpstr>04 - Elektroinstalace</vt:lpstr>
      <vt:lpstr>VON - Vedlejší a ostatní ...</vt:lpstr>
      <vt:lpstr>Pokyny pro vyplnění</vt:lpstr>
      <vt:lpstr>'01.1 - Nový objekt občers...'!Názvy_tisku</vt:lpstr>
      <vt:lpstr>'01.2 - Nový objekt veřejn...'!Názvy_tisku</vt:lpstr>
      <vt:lpstr>'01.3 - Zpevněné plochy'!Názvy_tisku</vt:lpstr>
      <vt:lpstr>'01.4 - Bourací práce'!Názvy_tisku</vt:lpstr>
      <vt:lpstr>'02.1 - Vegetační úpravy'!Názvy_tisku</vt:lpstr>
      <vt:lpstr>'02.2 - Mobiliář'!Názvy_tisku</vt:lpstr>
      <vt:lpstr>'03 - Zdravotně technické ...'!Názvy_tisku</vt:lpstr>
      <vt:lpstr>'04 - Elektroinstalace'!Názvy_tisku</vt:lpstr>
      <vt:lpstr>'Rekapitulace stavby'!Názvy_tisku</vt:lpstr>
      <vt:lpstr>'VON - Vedlejší a ostatní ...'!Názvy_tisku</vt:lpstr>
      <vt:lpstr>'01.1 - Nový objekt občers...'!Oblast_tisku</vt:lpstr>
      <vt:lpstr>'01.2 - Nový objekt veřejn...'!Oblast_tisku</vt:lpstr>
      <vt:lpstr>'01.3 - Zpevněné plochy'!Oblast_tisku</vt:lpstr>
      <vt:lpstr>'01.4 - Bourací práce'!Oblast_tisku</vt:lpstr>
      <vt:lpstr>'02.1 - Vegetační úpravy'!Oblast_tisku</vt:lpstr>
      <vt:lpstr>'02.2 - Mobiliář'!Oblast_tisku</vt:lpstr>
      <vt:lpstr>'03 - Zdravotně technické ...'!Oblast_tisku</vt:lpstr>
      <vt:lpstr>'04 - Elektroinstalace'!Oblast_tisku</vt:lpstr>
      <vt:lpstr>'Pokyny pro vyplnění'!Oblast_tisku</vt:lpstr>
      <vt:lpstr>'Rekapitulace stavby'!Oblast_tisku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Krčmová</dc:creator>
  <dc:description/>
  <cp:lastModifiedBy>JUDr. Tatiana Jirásková</cp:lastModifiedBy>
  <cp:revision>7</cp:revision>
  <dcterms:created xsi:type="dcterms:W3CDTF">2026-06-24T20:37:51Z</dcterms:created>
  <dcterms:modified xsi:type="dcterms:W3CDTF">2026-08-31T13:02:52Z</dcterms:modified>
  <dc:language>cs-CZ</dc:language>
</cp:coreProperties>
</file>