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bookViews>
    <workbookView xWindow="0" yWindow="0" windowWidth="17280" windowHeight="7212" firstSheet="16" activeTab="19"/>
  </bookViews>
  <sheets>
    <sheet name="Rekapitulace stavby" sheetId="1" r:id="rId1"/>
    <sheet name="D.1.1.1. - vodní nádrž a ..." sheetId="2" r:id="rId2"/>
    <sheet name="D.1.1.2. - vodní nádrž - ..." sheetId="3" r:id="rId3"/>
    <sheet name="D.2.2. - Vodovodní přípoj..." sheetId="4" r:id="rId4"/>
    <sheet name="D.2.3. - Technologie úpra..." sheetId="5" r:id="rId5"/>
    <sheet name="D.2.4. - Dešťová kanaliza..." sheetId="6" r:id="rId6"/>
    <sheet name="D.1.2.1. - vánoční strom+..." sheetId="7" r:id="rId7"/>
    <sheet name="D.1.2.2. - vánoční strom-..." sheetId="8" r:id="rId8"/>
    <sheet name="D.1.3. - OPĚRNÉ ZÍDKY Č.1..." sheetId="9" r:id="rId9"/>
    <sheet name="D.1.4. - LABSKÁ VYHLÍDKA" sheetId="10" r:id="rId10"/>
    <sheet name="D.1.5. - ZRUŠENÍ AKUMULAČ..." sheetId="11" r:id="rId11"/>
    <sheet name="SO02 - ZPEVNĚNÉ PLOCHY" sheetId="12" r:id="rId12"/>
    <sheet name="SO03 - KOMUNIKACE" sheetId="13" r:id="rId13"/>
    <sheet name="SO04.1 - PŘÍPOJKA SPLAŠKO..." sheetId="14" r:id="rId14"/>
    <sheet name="SO04.2 - SPLAŠKOVÁ KANALI..." sheetId="15" r:id="rId15"/>
    <sheet name="SO05 - VEŘEJNÉ OSVĚTLENÍ ..." sheetId="16" r:id="rId16"/>
    <sheet name="SO06 - ZELEŇ" sheetId="17" r:id="rId17"/>
    <sheet name="SO07 - PŘELOŽKA CETIN (ji..." sheetId="18" r:id="rId18"/>
    <sheet name="SO08 - DEŠŤOVÁ KANALIZACE..." sheetId="19" r:id="rId19"/>
    <sheet name="VRN - VEDLEJŠÍ ROZPOČTOVÉ..." sheetId="20" r:id="rId20"/>
    <sheet name="Pokyny pro vyplnění" sheetId="21" r:id="rId21"/>
  </sheets>
  <definedNames>
    <definedName name="_xlnm._FilterDatabase" localSheetId="1" hidden="1">'D.1.1.1. - vodní nádrž a ...'!$C$107:$K$378</definedName>
    <definedName name="_xlnm._FilterDatabase" localSheetId="2" hidden="1">'D.1.1.2. - vodní nádrž - ...'!$C$101:$K$175</definedName>
    <definedName name="_xlnm._FilterDatabase" localSheetId="6" hidden="1">'D.1.2.1. - vánoční strom+...'!$C$104:$K$354</definedName>
    <definedName name="_xlnm._FilterDatabase" localSheetId="7" hidden="1">'D.1.2.2. - vánoční strom-...'!$C$98:$K$139</definedName>
    <definedName name="_xlnm._FilterDatabase" localSheetId="8" hidden="1">'D.1.3. - OPĚRNÉ ZÍDKY Č.1...'!$C$89:$K$219</definedName>
    <definedName name="_xlnm._FilterDatabase" localSheetId="9" hidden="1">'D.1.4. - LABSKÁ VYHLÍDKA'!$C$90:$K$218</definedName>
    <definedName name="_xlnm._FilterDatabase" localSheetId="10" hidden="1">'D.1.5. - ZRUŠENÍ AKUMULAČ...'!$C$86:$K$103</definedName>
    <definedName name="_xlnm._FilterDatabase" localSheetId="3" hidden="1">'D.2.2. - Vodovodní přípoj...'!$C$95:$K$171</definedName>
    <definedName name="_xlnm._FilterDatabase" localSheetId="4" hidden="1">'D.2.3. - Technologie úpra...'!$C$91:$K$104</definedName>
    <definedName name="_xlnm._FilterDatabase" localSheetId="5" hidden="1">'D.2.4. - Dešťová kanaliza...'!$C$93:$K$174</definedName>
    <definedName name="_xlnm._FilterDatabase" localSheetId="11" hidden="1">'SO02 - ZPEVNĚNÉ PLOCHY'!$C$84:$K$439</definedName>
    <definedName name="_xlnm._FilterDatabase" localSheetId="12" hidden="1">'SO03 - KOMUNIKACE'!$C$83:$K$368</definedName>
    <definedName name="_xlnm._FilterDatabase" localSheetId="13" hidden="1">'SO04.1 - PŘÍPOJKA SPLAŠKO...'!$C$86:$K$133</definedName>
    <definedName name="_xlnm._FilterDatabase" localSheetId="14" hidden="1">'SO04.2 - SPLAŠKOVÁ KANALI...'!$C$90:$K$187</definedName>
    <definedName name="_xlnm._FilterDatabase" localSheetId="15" hidden="1">'SO05 - VEŘEJNÉ OSVĚTLENÍ ...'!$C$85:$K$175</definedName>
    <definedName name="_xlnm._FilterDatabase" localSheetId="16" hidden="1">'SO06 - ZELEŇ'!$C$81:$K$167</definedName>
    <definedName name="_xlnm._FilterDatabase" localSheetId="17" hidden="1">'SO07 - PŘELOŽKA CETIN (ji...'!$C$76:$K$79</definedName>
    <definedName name="_xlnm._FilterDatabase" localSheetId="18" hidden="1">'SO08 - DEŠŤOVÁ KANALIZACE...'!$C$82:$K$223</definedName>
    <definedName name="_xlnm._FilterDatabase" localSheetId="19" hidden="1">'VRN - VEDLEJŠÍ ROZPOČTOVÉ...'!$C$79:$K$93</definedName>
    <definedName name="_xlnm.Print_Titles" localSheetId="1">'D.1.1.1. - vodní nádrž a ...'!$107:$107</definedName>
    <definedName name="_xlnm.Print_Titles" localSheetId="2">'D.1.1.2. - vodní nádrž - ...'!$101:$101</definedName>
    <definedName name="_xlnm.Print_Titles" localSheetId="6">'D.1.2.1. - vánoční strom+...'!$104:$104</definedName>
    <definedName name="_xlnm.Print_Titles" localSheetId="7">'D.1.2.2. - vánoční strom-...'!$98:$98</definedName>
    <definedName name="_xlnm.Print_Titles" localSheetId="8">'D.1.3. - OPĚRNÉ ZÍDKY Č.1...'!$89:$89</definedName>
    <definedName name="_xlnm.Print_Titles" localSheetId="9">'D.1.4. - LABSKÁ VYHLÍDKA'!$90:$90</definedName>
    <definedName name="_xlnm.Print_Titles" localSheetId="10">'D.1.5. - ZRUŠENÍ AKUMULAČ...'!$86:$86</definedName>
    <definedName name="_xlnm.Print_Titles" localSheetId="3">'D.2.2. - Vodovodní přípoj...'!$95:$95</definedName>
    <definedName name="_xlnm.Print_Titles" localSheetId="4">'D.2.3. - Technologie úpra...'!$91:$91</definedName>
    <definedName name="_xlnm.Print_Titles" localSheetId="5">'D.2.4. - Dešťová kanaliza...'!$93:$93</definedName>
    <definedName name="_xlnm.Print_Titles" localSheetId="0">'Rekapitulace stavby'!$49:$49</definedName>
    <definedName name="_xlnm.Print_Titles" localSheetId="11">'SO02 - ZPEVNĚNÉ PLOCHY'!$84:$84</definedName>
    <definedName name="_xlnm.Print_Titles" localSheetId="12">'SO03 - KOMUNIKACE'!$83:$83</definedName>
    <definedName name="_xlnm.Print_Titles" localSheetId="13">'SO04.1 - PŘÍPOJKA SPLAŠKO...'!$86:$86</definedName>
    <definedName name="_xlnm.Print_Titles" localSheetId="14">'SO04.2 - SPLAŠKOVÁ KANALI...'!$90:$90</definedName>
    <definedName name="_xlnm.Print_Titles" localSheetId="15">'SO05 - VEŘEJNÉ OSVĚTLENÍ ...'!$85:$85</definedName>
    <definedName name="_xlnm.Print_Titles" localSheetId="16">'SO06 - ZELEŇ'!$81:$81</definedName>
    <definedName name="_xlnm.Print_Titles" localSheetId="17">'SO07 - PŘELOŽKA CETIN (ji...'!$76:$76</definedName>
    <definedName name="_xlnm.Print_Titles" localSheetId="18">'SO08 - DEŠŤOVÁ KANALIZACE...'!$82:$82</definedName>
    <definedName name="_xlnm.Print_Titles" localSheetId="19">'VRN - VEDLEJŠÍ ROZPOČTOVÉ...'!$79:$79</definedName>
    <definedName name="_xlnm.Print_Area" localSheetId="1">'D.1.1.1. - vodní nádrž a ...'!$C$4:$J$40,'D.1.1.1. - vodní nádrž a ...'!$C$46:$J$85,'D.1.1.1. - vodní nádrž a ...'!$C$91:$K$378</definedName>
    <definedName name="_xlnm.Print_Area" localSheetId="2">'D.1.1.2. - vodní nádrž - ...'!$C$4:$J$40,'D.1.1.2. - vodní nádrž - ...'!$C$46:$J$79,'D.1.1.2. - vodní nádrž - ...'!$C$85:$K$175</definedName>
    <definedName name="_xlnm.Print_Area" localSheetId="6">'D.1.2.1. - vánoční strom+...'!$C$4:$J$40,'D.1.2.1. - vánoční strom+...'!$C$46:$J$82,'D.1.2.1. - vánoční strom+...'!$C$88:$K$354</definedName>
    <definedName name="_xlnm.Print_Area" localSheetId="7">'D.1.2.2. - vánoční strom-...'!$C$4:$J$40,'D.1.2.2. - vánoční strom-...'!$C$46:$J$76,'D.1.2.2. - vánoční strom-...'!$C$82:$K$139</definedName>
    <definedName name="_xlnm.Print_Area" localSheetId="8">'D.1.3. - OPĚRNÉ ZÍDKY Č.1...'!$C$4:$J$38,'D.1.3. - OPĚRNÉ ZÍDKY Č.1...'!$C$44:$J$69,'D.1.3. - OPĚRNÉ ZÍDKY Č.1...'!$C$75:$K$219</definedName>
    <definedName name="_xlnm.Print_Area" localSheetId="9">'D.1.4. - LABSKÁ VYHLÍDKA'!$C$4:$J$38,'D.1.4. - LABSKÁ VYHLÍDKA'!$C$44:$J$70,'D.1.4. - LABSKÁ VYHLÍDKA'!$C$76:$K$218</definedName>
    <definedName name="_xlnm.Print_Area" localSheetId="10">'D.1.5. - ZRUŠENÍ AKUMULAČ...'!$C$4:$J$38,'D.1.5. - ZRUŠENÍ AKUMULAČ...'!$C$44:$J$66,'D.1.5. - ZRUŠENÍ AKUMULAČ...'!$C$72:$K$103</definedName>
    <definedName name="_xlnm.Print_Area" localSheetId="3">'D.2.2. - Vodovodní přípoj...'!$C$4:$J$40,'D.2.2. - Vodovodní přípoj...'!$C$46:$J$73,'D.2.2. - Vodovodní přípoj...'!$C$79:$K$171</definedName>
    <definedName name="_xlnm.Print_Area" localSheetId="4">'D.2.3. - Technologie úpra...'!$C$4:$J$40,'D.2.3. - Technologie úpra...'!$C$46:$J$69,'D.2.3. - Technologie úpra...'!$C$75:$K$104</definedName>
    <definedName name="_xlnm.Print_Area" localSheetId="5">'D.2.4. - Dešťová kanaliza...'!$C$4:$J$40,'D.2.4. - Dešťová kanaliza...'!$C$46:$J$71,'D.2.4. - Dešťová kanaliza...'!$C$77:$K$174</definedName>
    <definedName name="_xlnm.Print_Area" localSheetId="20">'Pokyny pro vyplnění'!$B$2:$K$69,'Pokyny pro vyplnění'!$B$72:$K$116,'Pokyny pro vyplnění'!$B$119:$K$188,'Pokyny pro vyplnění'!$B$196:$K$216</definedName>
    <definedName name="_xlnm.Print_Area" localSheetId="0">'Rekapitulace stavby'!$D$4:$AO$33,'Rekapitulace stavby'!$C$39:$AQ$75</definedName>
    <definedName name="_xlnm.Print_Area" localSheetId="11">'SO02 - ZPEVNĚNÉ PLOCHY'!$C$4:$J$36,'SO02 - ZPEVNĚNÉ PLOCHY'!$C$42:$J$66,'SO02 - ZPEVNĚNÉ PLOCHY'!$C$72:$K$439</definedName>
    <definedName name="_xlnm.Print_Area" localSheetId="12">'SO03 - KOMUNIKACE'!$C$4:$J$36,'SO03 - KOMUNIKACE'!$C$42:$J$65,'SO03 - KOMUNIKACE'!$C$71:$K$368</definedName>
    <definedName name="_xlnm.Print_Area" localSheetId="13">'SO04.1 - PŘÍPOJKA SPLAŠKO...'!$C$4:$J$38,'SO04.1 - PŘÍPOJKA SPLAŠKO...'!$C$44:$J$66,'SO04.1 - PŘÍPOJKA SPLAŠKO...'!$C$72:$K$133</definedName>
    <definedName name="_xlnm.Print_Area" localSheetId="14">'SO04.2 - SPLAŠKOVÁ KANALI...'!$C$4:$J$38,'SO04.2 - SPLAŠKOVÁ KANALI...'!$C$44:$J$70,'SO04.2 - SPLAŠKOVÁ KANALI...'!$C$76:$K$187</definedName>
    <definedName name="_xlnm.Print_Area" localSheetId="15">'SO05 - VEŘEJNÉ OSVĚTLENÍ ...'!$C$4:$J$36,'SO05 - VEŘEJNÉ OSVĚTLENÍ ...'!$C$42:$J$67,'SO05 - VEŘEJNÉ OSVĚTLENÍ ...'!$C$73:$K$175</definedName>
    <definedName name="_xlnm.Print_Area" localSheetId="16">'SO06 - ZELEŇ'!$C$4:$J$36,'SO06 - ZELEŇ'!$C$42:$J$63,'SO06 - ZELEŇ'!$C$69:$K$167</definedName>
    <definedName name="_xlnm.Print_Area" localSheetId="17">'SO07 - PŘELOŽKA CETIN (ji...'!$C$4:$J$36,'SO07 - PŘELOŽKA CETIN (ji...'!$C$42:$J$58,'SO07 - PŘELOŽKA CETIN (ji...'!$C$64:$K$79</definedName>
    <definedName name="_xlnm.Print_Area" localSheetId="18">'SO08 - DEŠŤOVÁ KANALIZACE...'!$C$4:$J$36,'SO08 - DEŠŤOVÁ KANALIZACE...'!$C$42:$J$64,'SO08 - DEŠŤOVÁ KANALIZACE...'!$C$70:$K$223</definedName>
    <definedName name="_xlnm.Print_Area" localSheetId="19">'VRN - VEDLEJŠÍ ROZPOČTOVÉ...'!$C$4:$J$36,'VRN - VEDLEJŠÍ ROZPOČTOVÉ...'!$C$42:$J$61,'VRN - VEDLEJŠÍ ROZPOČTOVÉ...'!$C$67:$K$93</definedName>
  </definedNames>
  <calcPr calcId="152511"/>
</workbook>
</file>

<file path=xl/calcChain.xml><?xml version="1.0" encoding="utf-8"?>
<calcChain xmlns="http://schemas.openxmlformats.org/spreadsheetml/2006/main">
  <c r="AY74" i="1" l="1"/>
  <c r="AX74" i="1"/>
  <c r="BI93" i="20"/>
  <c r="BH93" i="20"/>
  <c r="BG93" i="20"/>
  <c r="BF93" i="20"/>
  <c r="T93" i="20"/>
  <c r="R93" i="20"/>
  <c r="P93" i="20"/>
  <c r="BK93" i="20"/>
  <c r="J93" i="20"/>
  <c r="BE93" i="20"/>
  <c r="BI92" i="20"/>
  <c r="BH92" i="20"/>
  <c r="BG92" i="20"/>
  <c r="BF92" i="20"/>
  <c r="T92" i="20"/>
  <c r="T91" i="20"/>
  <c r="R92" i="20"/>
  <c r="R91" i="20"/>
  <c r="P92" i="20"/>
  <c r="P91" i="20"/>
  <c r="BK92" i="20"/>
  <c r="BK91" i="20"/>
  <c r="J91" i="20" s="1"/>
  <c r="J60" i="20" s="1"/>
  <c r="J92" i="20"/>
  <c r="BE92" i="20"/>
  <c r="BI90" i="20"/>
  <c r="BH90" i="20"/>
  <c r="BG90" i="20"/>
  <c r="BF90" i="20"/>
  <c r="T90" i="20"/>
  <c r="R90" i="20"/>
  <c r="P90" i="20"/>
  <c r="BK90" i="20"/>
  <c r="J90" i="20"/>
  <c r="BE90" i="20"/>
  <c r="BI89" i="20"/>
  <c r="BH89" i="20"/>
  <c r="BG89" i="20"/>
  <c r="BF89" i="20"/>
  <c r="T89" i="20"/>
  <c r="R89" i="20"/>
  <c r="P89" i="20"/>
  <c r="BK89" i="20"/>
  <c r="J89" i="20"/>
  <c r="BE89" i="20"/>
  <c r="BI88" i="20"/>
  <c r="BH88" i="20"/>
  <c r="BG88" i="20"/>
  <c r="BF88" i="20"/>
  <c r="T88" i="20"/>
  <c r="T87" i="20"/>
  <c r="R88" i="20"/>
  <c r="R87" i="20"/>
  <c r="P88" i="20"/>
  <c r="P87" i="20"/>
  <c r="BK88" i="20"/>
  <c r="BK87" i="20"/>
  <c r="J87" i="20" s="1"/>
  <c r="J59" i="20" s="1"/>
  <c r="J88" i="20"/>
  <c r="BE88" i="20"/>
  <c r="BI86" i="20"/>
  <c r="BH86" i="20"/>
  <c r="BG86" i="20"/>
  <c r="BF86" i="20"/>
  <c r="T86" i="20"/>
  <c r="R86" i="20"/>
  <c r="P86" i="20"/>
  <c r="BK86" i="20"/>
  <c r="J86" i="20"/>
  <c r="BE86" i="20"/>
  <c r="BI85" i="20"/>
  <c r="BH85" i="20"/>
  <c r="BG85" i="20"/>
  <c r="BF85" i="20"/>
  <c r="T85" i="20"/>
  <c r="R85" i="20"/>
  <c r="R82" i="20" s="1"/>
  <c r="P85" i="20"/>
  <c r="BK85" i="20"/>
  <c r="J85" i="20"/>
  <c r="BE85" i="20"/>
  <c r="BI84" i="20"/>
  <c r="BH84" i="20"/>
  <c r="BG84" i="20"/>
  <c r="BF84" i="20"/>
  <c r="T84" i="20"/>
  <c r="R84" i="20"/>
  <c r="P84" i="20"/>
  <c r="BK84" i="20"/>
  <c r="J84" i="20"/>
  <c r="BE84" i="20"/>
  <c r="BI83" i="20"/>
  <c r="F34" i="20"/>
  <c r="BD74" i="1" s="1"/>
  <c r="BH83" i="20"/>
  <c r="BG83" i="20"/>
  <c r="F32" i="20"/>
  <c r="BB74" i="1" s="1"/>
  <c r="BF83" i="20"/>
  <c r="T83" i="20"/>
  <c r="T82" i="20"/>
  <c r="T81" i="20" s="1"/>
  <c r="T80" i="20"/>
  <c r="R83" i="20"/>
  <c r="P83" i="20"/>
  <c r="P82" i="20"/>
  <c r="P81" i="20" s="1"/>
  <c r="P80" i="20"/>
  <c r="AU74" i="1" s="1"/>
  <c r="BK83" i="20"/>
  <c r="J83" i="20"/>
  <c r="BE83" i="20" s="1"/>
  <c r="J76" i="20"/>
  <c r="F76" i="20"/>
  <c r="F74" i="20"/>
  <c r="E72" i="20"/>
  <c r="J51" i="20"/>
  <c r="F51" i="20"/>
  <c r="F49" i="20"/>
  <c r="E47" i="20"/>
  <c r="J18" i="20"/>
  <c r="E18" i="20"/>
  <c r="F77" i="20" s="1"/>
  <c r="F52" i="20"/>
  <c r="J17" i="20"/>
  <c r="J12" i="20"/>
  <c r="J74" i="20" s="1"/>
  <c r="J49" i="20"/>
  <c r="E7" i="20"/>
  <c r="E70" i="20" s="1"/>
  <c r="AY73" i="1"/>
  <c r="AX73" i="1"/>
  <c r="BI223" i="19"/>
  <c r="BH223" i="19"/>
  <c r="BG223" i="19"/>
  <c r="BF223" i="19"/>
  <c r="T223" i="19"/>
  <c r="T222" i="19" s="1"/>
  <c r="R223" i="19"/>
  <c r="R222" i="19" s="1"/>
  <c r="P223" i="19"/>
  <c r="P222" i="19" s="1"/>
  <c r="BK223" i="19"/>
  <c r="BK222" i="19" s="1"/>
  <c r="J222" i="19" s="1"/>
  <c r="J63" i="19" s="1"/>
  <c r="J223" i="19"/>
  <c r="BE223" i="19"/>
  <c r="BI221" i="19"/>
  <c r="BH221" i="19"/>
  <c r="BG221" i="19"/>
  <c r="BF221" i="19"/>
  <c r="T221" i="19"/>
  <c r="R221" i="19"/>
  <c r="P221" i="19"/>
  <c r="BK221" i="19"/>
  <c r="J221" i="19"/>
  <c r="BE221" i="19"/>
  <c r="BI220" i="19"/>
  <c r="BH220" i="19"/>
  <c r="BG220" i="19"/>
  <c r="BF220" i="19"/>
  <c r="T220" i="19"/>
  <c r="R220" i="19"/>
  <c r="P220" i="19"/>
  <c r="BK220" i="19"/>
  <c r="J220" i="19"/>
  <c r="BE220" i="19" s="1"/>
  <c r="BI219" i="19"/>
  <c r="BH219" i="19"/>
  <c r="BG219" i="19"/>
  <c r="BF219" i="19"/>
  <c r="T219" i="19"/>
  <c r="R219" i="19"/>
  <c r="P219" i="19"/>
  <c r="BK219" i="19"/>
  <c r="J219" i="19"/>
  <c r="BE219" i="19"/>
  <c r="BI217" i="19"/>
  <c r="BH217" i="19"/>
  <c r="BG217" i="19"/>
  <c r="BF217" i="19"/>
  <c r="T217" i="19"/>
  <c r="R217" i="19"/>
  <c r="P217" i="19"/>
  <c r="BK217" i="19"/>
  <c r="J217" i="19"/>
  <c r="BE217" i="19" s="1"/>
  <c r="BI215" i="19"/>
  <c r="BH215" i="19"/>
  <c r="BG215" i="19"/>
  <c r="BF215" i="19"/>
  <c r="T215" i="19"/>
  <c r="R215" i="19"/>
  <c r="P215" i="19"/>
  <c r="BK215" i="19"/>
  <c r="J215" i="19"/>
  <c r="BE215" i="19"/>
  <c r="BI213" i="19"/>
  <c r="BH213" i="19"/>
  <c r="BG213" i="19"/>
  <c r="BF213" i="19"/>
  <c r="T213" i="19"/>
  <c r="R213" i="19"/>
  <c r="P213" i="19"/>
  <c r="BK213" i="19"/>
  <c r="J213" i="19"/>
  <c r="BE213" i="19" s="1"/>
  <c r="BI212" i="19"/>
  <c r="BH212" i="19"/>
  <c r="BG212" i="19"/>
  <c r="BF212" i="19"/>
  <c r="T212" i="19"/>
  <c r="R212" i="19"/>
  <c r="R211" i="19" s="1"/>
  <c r="P212" i="19"/>
  <c r="BK212" i="19"/>
  <c r="BK211" i="19" s="1"/>
  <c r="J211" i="19" s="1"/>
  <c r="J62" i="19" s="1"/>
  <c r="J212" i="19"/>
  <c r="BE212" i="19"/>
  <c r="BI210" i="19"/>
  <c r="BH210" i="19"/>
  <c r="BG210" i="19"/>
  <c r="BF210" i="19"/>
  <c r="T210" i="19"/>
  <c r="R210" i="19"/>
  <c r="P210" i="19"/>
  <c r="BK210" i="19"/>
  <c r="J210" i="19"/>
  <c r="BE210" i="19"/>
  <c r="BI209" i="19"/>
  <c r="BH209" i="19"/>
  <c r="BG209" i="19"/>
  <c r="BF209" i="19"/>
  <c r="T209" i="19"/>
  <c r="R209" i="19"/>
  <c r="P209" i="19"/>
  <c r="BK209" i="19"/>
  <c r="J209" i="19"/>
  <c r="BE209" i="19" s="1"/>
  <c r="BI207" i="19"/>
  <c r="BH207" i="19"/>
  <c r="BG207" i="19"/>
  <c r="BF207" i="19"/>
  <c r="T207" i="19"/>
  <c r="R207" i="19"/>
  <c r="P207" i="19"/>
  <c r="BK207" i="19"/>
  <c r="J207" i="19"/>
  <c r="BE207" i="19"/>
  <c r="BI206" i="19"/>
  <c r="BH206" i="19"/>
  <c r="BG206" i="19"/>
  <c r="BF206" i="19"/>
  <c r="T206" i="19"/>
  <c r="R206" i="19"/>
  <c r="R201" i="19" s="1"/>
  <c r="P206" i="19"/>
  <c r="BK206" i="19"/>
  <c r="J206" i="19"/>
  <c r="BE206" i="19" s="1"/>
  <c r="BI204" i="19"/>
  <c r="BH204" i="19"/>
  <c r="BG204" i="19"/>
  <c r="BF204" i="19"/>
  <c r="T204" i="19"/>
  <c r="R204" i="19"/>
  <c r="P204" i="19"/>
  <c r="BK204" i="19"/>
  <c r="BK201" i="19" s="1"/>
  <c r="J201" i="19" s="1"/>
  <c r="J61" i="19" s="1"/>
  <c r="J204" i="19"/>
  <c r="BE204" i="19"/>
  <c r="BI202" i="19"/>
  <c r="BH202" i="19"/>
  <c r="BG202" i="19"/>
  <c r="BF202" i="19"/>
  <c r="T202" i="19"/>
  <c r="R202" i="19"/>
  <c r="P202" i="19"/>
  <c r="P201" i="19" s="1"/>
  <c r="BK202" i="19"/>
  <c r="J202" i="19"/>
  <c r="BE202" i="19" s="1"/>
  <c r="BI200" i="19"/>
  <c r="BH200" i="19"/>
  <c r="BG200" i="19"/>
  <c r="BF200" i="19"/>
  <c r="T200" i="19"/>
  <c r="R200" i="19"/>
  <c r="P200" i="19"/>
  <c r="BK200" i="19"/>
  <c r="J200" i="19"/>
  <c r="BE200" i="19" s="1"/>
  <c r="BI199" i="19"/>
  <c r="BH199" i="19"/>
  <c r="BG199" i="19"/>
  <c r="BF199" i="19"/>
  <c r="T199" i="19"/>
  <c r="R199" i="19"/>
  <c r="P199" i="19"/>
  <c r="BK199" i="19"/>
  <c r="J199" i="19"/>
  <c r="BE199" i="19" s="1"/>
  <c r="BI195" i="19"/>
  <c r="BH195" i="19"/>
  <c r="BG195" i="19"/>
  <c r="BF195" i="19"/>
  <c r="T195" i="19"/>
  <c r="R195" i="19"/>
  <c r="P195" i="19"/>
  <c r="BK195" i="19"/>
  <c r="J195" i="19"/>
  <c r="BE195" i="19" s="1"/>
  <c r="BI194" i="19"/>
  <c r="BH194" i="19"/>
  <c r="BG194" i="19"/>
  <c r="BF194" i="19"/>
  <c r="T194" i="19"/>
  <c r="R194" i="19"/>
  <c r="R193" i="19" s="1"/>
  <c r="P194" i="19"/>
  <c r="P193" i="19" s="1"/>
  <c r="BK194" i="19"/>
  <c r="BK193" i="19" s="1"/>
  <c r="J193" i="19" s="1"/>
  <c r="J60" i="19" s="1"/>
  <c r="J194" i="19"/>
  <c r="BE194" i="19"/>
  <c r="BI191" i="19"/>
  <c r="BH191" i="19"/>
  <c r="BG191" i="19"/>
  <c r="BF191" i="19"/>
  <c r="T191" i="19"/>
  <c r="R191" i="19"/>
  <c r="P191" i="19"/>
  <c r="P181" i="19" s="1"/>
  <c r="BK191" i="19"/>
  <c r="J191" i="19"/>
  <c r="BE191" i="19"/>
  <c r="BI190" i="19"/>
  <c r="BH190" i="19"/>
  <c r="BG190" i="19"/>
  <c r="BF190" i="19"/>
  <c r="T190" i="19"/>
  <c r="T181" i="19" s="1"/>
  <c r="R190" i="19"/>
  <c r="P190" i="19"/>
  <c r="BK190" i="19"/>
  <c r="J190" i="19"/>
  <c r="BE190" i="19" s="1"/>
  <c r="BI182" i="19"/>
  <c r="BH182" i="19"/>
  <c r="BG182" i="19"/>
  <c r="BF182" i="19"/>
  <c r="T182" i="19"/>
  <c r="R182" i="19"/>
  <c r="R181" i="19" s="1"/>
  <c r="P182" i="19"/>
  <c r="BK182" i="19"/>
  <c r="BK181" i="19" s="1"/>
  <c r="J181" i="19" s="1"/>
  <c r="J59" i="19" s="1"/>
  <c r="J182" i="19"/>
  <c r="BE182" i="19"/>
  <c r="BI179" i="19"/>
  <c r="BH179" i="19"/>
  <c r="BG179" i="19"/>
  <c r="BF179" i="19"/>
  <c r="T179" i="19"/>
  <c r="R179" i="19"/>
  <c r="P179" i="19"/>
  <c r="BK179" i="19"/>
  <c r="J179" i="19"/>
  <c r="BE179" i="19"/>
  <c r="BI171" i="19"/>
  <c r="BH171" i="19"/>
  <c r="BG171" i="19"/>
  <c r="BF171" i="19"/>
  <c r="T171" i="19"/>
  <c r="R171" i="19"/>
  <c r="P171" i="19"/>
  <c r="BK171" i="19"/>
  <c r="J171" i="19"/>
  <c r="BE171" i="19" s="1"/>
  <c r="BI169" i="19"/>
  <c r="BH169" i="19"/>
  <c r="BG169" i="19"/>
  <c r="BF169" i="19"/>
  <c r="T169" i="19"/>
  <c r="R169" i="19"/>
  <c r="P169" i="19"/>
  <c r="BK169" i="19"/>
  <c r="J169" i="19"/>
  <c r="BE169" i="19"/>
  <c r="BI153" i="19"/>
  <c r="BH153" i="19"/>
  <c r="BG153" i="19"/>
  <c r="BF153" i="19"/>
  <c r="T153" i="19"/>
  <c r="R153" i="19"/>
  <c r="P153" i="19"/>
  <c r="BK153" i="19"/>
  <c r="J153" i="19"/>
  <c r="BE153" i="19" s="1"/>
  <c r="BI151" i="19"/>
  <c r="BH151" i="19"/>
  <c r="BG151" i="19"/>
  <c r="BF151" i="19"/>
  <c r="T151" i="19"/>
  <c r="R151" i="19"/>
  <c r="P151" i="19"/>
  <c r="BK151" i="19"/>
  <c r="J151" i="19"/>
  <c r="BE151" i="19"/>
  <c r="BI136" i="19"/>
  <c r="BH136" i="19"/>
  <c r="BG136" i="19"/>
  <c r="BF136" i="19"/>
  <c r="T136" i="19"/>
  <c r="R136" i="19"/>
  <c r="P136" i="19"/>
  <c r="BK136" i="19"/>
  <c r="J136" i="19"/>
  <c r="BE136" i="19" s="1"/>
  <c r="BI134" i="19"/>
  <c r="BH134" i="19"/>
  <c r="BG134" i="19"/>
  <c r="BF134" i="19"/>
  <c r="T134" i="19"/>
  <c r="R134" i="19"/>
  <c r="P134" i="19"/>
  <c r="BK134" i="19"/>
  <c r="J134" i="19"/>
  <c r="BE134" i="19"/>
  <c r="BI133" i="19"/>
  <c r="BH133" i="19"/>
  <c r="BG133" i="19"/>
  <c r="BF133" i="19"/>
  <c r="T133" i="19"/>
  <c r="R133" i="19"/>
  <c r="P133" i="19"/>
  <c r="BK133" i="19"/>
  <c r="J133" i="19"/>
  <c r="BE133" i="19" s="1"/>
  <c r="BI118" i="19"/>
  <c r="BH118" i="19"/>
  <c r="BG118" i="19"/>
  <c r="BF118" i="19"/>
  <c r="T118" i="19"/>
  <c r="R118" i="19"/>
  <c r="P118" i="19"/>
  <c r="BK118" i="19"/>
  <c r="J118" i="19"/>
  <c r="BE118" i="19"/>
  <c r="BI102" i="19"/>
  <c r="BH102" i="19"/>
  <c r="BG102" i="19"/>
  <c r="BF102" i="19"/>
  <c r="T102" i="19"/>
  <c r="R102" i="19"/>
  <c r="P102" i="19"/>
  <c r="BK102" i="19"/>
  <c r="J102" i="19"/>
  <c r="BE102" i="19" s="1"/>
  <c r="BI86" i="19"/>
  <c r="BH86" i="19"/>
  <c r="F33" i="19" s="1"/>
  <c r="BC73" i="1" s="1"/>
  <c r="BG86" i="19"/>
  <c r="F32" i="19" s="1"/>
  <c r="BB73" i="1" s="1"/>
  <c r="BF86" i="19"/>
  <c r="F31" i="19" s="1"/>
  <c r="BA73" i="1" s="1"/>
  <c r="J31" i="19"/>
  <c r="AW73" i="1" s="1"/>
  <c r="T86" i="19"/>
  <c r="R86" i="19"/>
  <c r="R85" i="19" s="1"/>
  <c r="R84" i="19" s="1"/>
  <c r="R83" i="19" s="1"/>
  <c r="P86" i="19"/>
  <c r="P85" i="19" s="1"/>
  <c r="BK86" i="19"/>
  <c r="BK85" i="19" s="1"/>
  <c r="J85" i="19" s="1"/>
  <c r="J58" i="19" s="1"/>
  <c r="BK84" i="19"/>
  <c r="J86" i="19"/>
  <c r="BE86" i="19"/>
  <c r="J79" i="19"/>
  <c r="F79" i="19"/>
  <c r="F77" i="19"/>
  <c r="E75" i="19"/>
  <c r="J51" i="19"/>
  <c r="F51" i="19"/>
  <c r="F49" i="19"/>
  <c r="E47" i="19"/>
  <c r="J18" i="19"/>
  <c r="E18" i="19"/>
  <c r="F80" i="19" s="1"/>
  <c r="J17" i="19"/>
  <c r="J12" i="19"/>
  <c r="J77" i="19" s="1"/>
  <c r="E7" i="19"/>
  <c r="AY72" i="1"/>
  <c r="AX72" i="1"/>
  <c r="BI79" i="18"/>
  <c r="F34" i="18" s="1"/>
  <c r="BD72" i="1" s="1"/>
  <c r="BH79" i="18"/>
  <c r="F33" i="18" s="1"/>
  <c r="BC72" i="1" s="1"/>
  <c r="BG79" i="18"/>
  <c r="F32" i="18"/>
  <c r="BB72" i="1" s="1"/>
  <c r="BF79" i="18"/>
  <c r="J31" i="18"/>
  <c r="AW72" i="1"/>
  <c r="F31" i="18"/>
  <c r="BA72" i="1" s="1"/>
  <c r="T79" i="18"/>
  <c r="T78" i="18"/>
  <c r="T77" i="18" s="1"/>
  <c r="R79" i="18"/>
  <c r="R78" i="18"/>
  <c r="R77" i="18"/>
  <c r="P79" i="18"/>
  <c r="P78" i="18" s="1"/>
  <c r="P77" i="18" s="1"/>
  <c r="AU72" i="1" s="1"/>
  <c r="BK79" i="18"/>
  <c r="BK78" i="18" s="1"/>
  <c r="J78" i="18" s="1"/>
  <c r="J57" i="18" s="1"/>
  <c r="BK77" i="18"/>
  <c r="J77" i="18" s="1"/>
  <c r="J79" i="18"/>
  <c r="BE79" i="18" s="1"/>
  <c r="J73" i="18"/>
  <c r="F73" i="18"/>
  <c r="F71" i="18"/>
  <c r="E69" i="18"/>
  <c r="J51" i="18"/>
  <c r="F51" i="18"/>
  <c r="F49" i="18"/>
  <c r="E47" i="18"/>
  <c r="J18" i="18"/>
  <c r="E18" i="18"/>
  <c r="F74" i="18" s="1"/>
  <c r="F52" i="18"/>
  <c r="J17" i="18"/>
  <c r="J12" i="18"/>
  <c r="J71" i="18" s="1"/>
  <c r="J49" i="18"/>
  <c r="E7" i="18"/>
  <c r="E67" i="18" s="1"/>
  <c r="AY71" i="1"/>
  <c r="AX71" i="1"/>
  <c r="BI166" i="17"/>
  <c r="BH166" i="17"/>
  <c r="BG166" i="17"/>
  <c r="BF166" i="17"/>
  <c r="T166" i="17"/>
  <c r="R166" i="17"/>
  <c r="P166" i="17"/>
  <c r="BK166" i="17"/>
  <c r="J166" i="17"/>
  <c r="BE166" i="17"/>
  <c r="BI164" i="17"/>
  <c r="BH164" i="17"/>
  <c r="BG164" i="17"/>
  <c r="BF164" i="17"/>
  <c r="T164" i="17"/>
  <c r="R164" i="17"/>
  <c r="P164" i="17"/>
  <c r="BK164" i="17"/>
  <c r="J164" i="17"/>
  <c r="BE164" i="17" s="1"/>
  <c r="BI163" i="17"/>
  <c r="BH163" i="17"/>
  <c r="BG163" i="17"/>
  <c r="BF163" i="17"/>
  <c r="T163" i="17"/>
  <c r="R163" i="17"/>
  <c r="P163" i="17"/>
  <c r="BK163" i="17"/>
  <c r="J163" i="17"/>
  <c r="BE163" i="17"/>
  <c r="BI162" i="17"/>
  <c r="BH162" i="17"/>
  <c r="BG162" i="17"/>
  <c r="BF162" i="17"/>
  <c r="T162" i="17"/>
  <c r="R162" i="17"/>
  <c r="P162" i="17"/>
  <c r="BK162" i="17"/>
  <c r="J162" i="17"/>
  <c r="BE162" i="17" s="1"/>
  <c r="BI160" i="17"/>
  <c r="BH160" i="17"/>
  <c r="BG160" i="17"/>
  <c r="BF160" i="17"/>
  <c r="T160" i="17"/>
  <c r="R160" i="17"/>
  <c r="R159" i="17" s="1"/>
  <c r="P160" i="17"/>
  <c r="BK160" i="17"/>
  <c r="BK159" i="17" s="1"/>
  <c r="J159" i="17" s="1"/>
  <c r="J62" i="17" s="1"/>
  <c r="J160" i="17"/>
  <c r="BE160" i="17"/>
  <c r="BI158" i="17"/>
  <c r="BH158" i="17"/>
  <c r="BG158" i="17"/>
  <c r="BF158" i="17"/>
  <c r="T158" i="17"/>
  <c r="R158" i="17"/>
  <c r="P158" i="17"/>
  <c r="P155" i="17" s="1"/>
  <c r="BK158" i="17"/>
  <c r="J158" i="17"/>
  <c r="BE158" i="17"/>
  <c r="BI157" i="17"/>
  <c r="BH157" i="17"/>
  <c r="BG157" i="17"/>
  <c r="BF157" i="17"/>
  <c r="T157" i="17"/>
  <c r="T155" i="17" s="1"/>
  <c r="R157" i="17"/>
  <c r="P157" i="17"/>
  <c r="BK157" i="17"/>
  <c r="J157" i="17"/>
  <c r="BE157" i="17" s="1"/>
  <c r="BI156" i="17"/>
  <c r="BH156" i="17"/>
  <c r="BG156" i="17"/>
  <c r="BF156" i="17"/>
  <c r="T156" i="17"/>
  <c r="R156" i="17"/>
  <c r="R155" i="17" s="1"/>
  <c r="P156" i="17"/>
  <c r="BK156" i="17"/>
  <c r="BK155" i="17" s="1"/>
  <c r="J155" i="17" s="1"/>
  <c r="J61" i="17" s="1"/>
  <c r="J156" i="17"/>
  <c r="BE156" i="17"/>
  <c r="BI154" i="17"/>
  <c r="BH154" i="17"/>
  <c r="BG154" i="17"/>
  <c r="BF154" i="17"/>
  <c r="T154" i="17"/>
  <c r="R154" i="17"/>
  <c r="P154" i="17"/>
  <c r="BK154" i="17"/>
  <c r="J154" i="17"/>
  <c r="BE154" i="17"/>
  <c r="BI153" i="17"/>
  <c r="BH153" i="17"/>
  <c r="BG153" i="17"/>
  <c r="BF153" i="17"/>
  <c r="T153" i="17"/>
  <c r="R153" i="17"/>
  <c r="P153" i="17"/>
  <c r="BK153" i="17"/>
  <c r="J153" i="17"/>
  <c r="BE153" i="17" s="1"/>
  <c r="BI152" i="17"/>
  <c r="BH152" i="17"/>
  <c r="BG152" i="17"/>
  <c r="BF152" i="17"/>
  <c r="T152" i="17"/>
  <c r="R152" i="17"/>
  <c r="P152" i="17"/>
  <c r="BK152" i="17"/>
  <c r="J152" i="17"/>
  <c r="BE152" i="17"/>
  <c r="BI150" i="17"/>
  <c r="BH150" i="17"/>
  <c r="BG150" i="17"/>
  <c r="BF150" i="17"/>
  <c r="T150" i="17"/>
  <c r="R150" i="17"/>
  <c r="P150" i="17"/>
  <c r="BK150" i="17"/>
  <c r="J150" i="17"/>
  <c r="BE150" i="17" s="1"/>
  <c r="BI149" i="17"/>
  <c r="BH149" i="17"/>
  <c r="BG149" i="17"/>
  <c r="BF149" i="17"/>
  <c r="T149" i="17"/>
  <c r="R149" i="17"/>
  <c r="P149" i="17"/>
  <c r="BK149" i="17"/>
  <c r="J149" i="17"/>
  <c r="BE149" i="17"/>
  <c r="BI148" i="17"/>
  <c r="BH148" i="17"/>
  <c r="BG148" i="17"/>
  <c r="BF148" i="17"/>
  <c r="T148" i="17"/>
  <c r="R148" i="17"/>
  <c r="P148" i="17"/>
  <c r="BK148" i="17"/>
  <c r="J148" i="17"/>
  <c r="BE148" i="17" s="1"/>
  <c r="BI147" i="17"/>
  <c r="BH147" i="17"/>
  <c r="BG147" i="17"/>
  <c r="BF147" i="17"/>
  <c r="T147" i="17"/>
  <c r="R147" i="17"/>
  <c r="P147" i="17"/>
  <c r="BK147" i="17"/>
  <c r="J147" i="17"/>
  <c r="BE147" i="17"/>
  <c r="BI146" i="17"/>
  <c r="BH146" i="17"/>
  <c r="BG146" i="17"/>
  <c r="BF146" i="17"/>
  <c r="T146" i="17"/>
  <c r="R146" i="17"/>
  <c r="P146" i="17"/>
  <c r="BK146" i="17"/>
  <c r="J146" i="17"/>
  <c r="BE146" i="17" s="1"/>
  <c r="BI145" i="17"/>
  <c r="BH145" i="17"/>
  <c r="BG145" i="17"/>
  <c r="BF145" i="17"/>
  <c r="T145" i="17"/>
  <c r="R145" i="17"/>
  <c r="R144" i="17" s="1"/>
  <c r="P145" i="17"/>
  <c r="BK145" i="17"/>
  <c r="BK144" i="17" s="1"/>
  <c r="J144" i="17" s="1"/>
  <c r="J60" i="17" s="1"/>
  <c r="J145" i="17"/>
  <c r="BE145" i="17"/>
  <c r="BI143" i="17"/>
  <c r="BH143" i="17"/>
  <c r="BG143" i="17"/>
  <c r="BF143" i="17"/>
  <c r="T143" i="17"/>
  <c r="R143" i="17"/>
  <c r="P143" i="17"/>
  <c r="BK143" i="17"/>
  <c r="J143" i="17"/>
  <c r="BE143" i="17"/>
  <c r="BI139" i="17"/>
  <c r="BH139" i="17"/>
  <c r="BG139" i="17"/>
  <c r="BF139" i="17"/>
  <c r="T139" i="17"/>
  <c r="R139" i="17"/>
  <c r="P139" i="17"/>
  <c r="BK139" i="17"/>
  <c r="J139" i="17"/>
  <c r="BE139" i="17" s="1"/>
  <c r="BI137" i="17"/>
  <c r="BH137" i="17"/>
  <c r="BG137" i="17"/>
  <c r="BF137" i="17"/>
  <c r="T137" i="17"/>
  <c r="R137" i="17"/>
  <c r="P137" i="17"/>
  <c r="BK137" i="17"/>
  <c r="J137" i="17"/>
  <c r="BE137" i="17"/>
  <c r="BI133" i="17"/>
  <c r="BH133" i="17"/>
  <c r="BG133" i="17"/>
  <c r="BF133" i="17"/>
  <c r="T133" i="17"/>
  <c r="R133" i="17"/>
  <c r="P133" i="17"/>
  <c r="BK133" i="17"/>
  <c r="J133" i="17"/>
  <c r="BE133" i="17" s="1"/>
  <c r="BI131" i="17"/>
  <c r="BH131" i="17"/>
  <c r="BG131" i="17"/>
  <c r="BF131" i="17"/>
  <c r="T131" i="17"/>
  <c r="R131" i="17"/>
  <c r="P131" i="17"/>
  <c r="BK131" i="17"/>
  <c r="J131" i="17"/>
  <c r="BE131" i="17"/>
  <c r="BI129" i="17"/>
  <c r="BH129" i="17"/>
  <c r="BG129" i="17"/>
  <c r="BF129" i="17"/>
  <c r="T129" i="17"/>
  <c r="R129" i="17"/>
  <c r="P129" i="17"/>
  <c r="BK129" i="17"/>
  <c r="J129" i="17"/>
  <c r="BE129" i="17" s="1"/>
  <c r="BI128" i="17"/>
  <c r="BH128" i="17"/>
  <c r="BG128" i="17"/>
  <c r="BF128" i="17"/>
  <c r="T128" i="17"/>
  <c r="R128" i="17"/>
  <c r="P128" i="17"/>
  <c r="BK128" i="17"/>
  <c r="J128" i="17"/>
  <c r="BE128" i="17"/>
  <c r="BI127" i="17"/>
  <c r="BH127" i="17"/>
  <c r="BG127" i="17"/>
  <c r="BF127" i="17"/>
  <c r="T127" i="17"/>
  <c r="R127" i="17"/>
  <c r="P127" i="17"/>
  <c r="BK127" i="17"/>
  <c r="J127" i="17"/>
  <c r="BE127" i="17" s="1"/>
  <c r="BI125" i="17"/>
  <c r="BH125" i="17"/>
  <c r="BG125" i="17"/>
  <c r="BF125" i="17"/>
  <c r="T125" i="17"/>
  <c r="R125" i="17"/>
  <c r="P125" i="17"/>
  <c r="BK125" i="17"/>
  <c r="J125" i="17"/>
  <c r="BE125" i="17"/>
  <c r="BI123" i="17"/>
  <c r="BH123" i="17"/>
  <c r="BG123" i="17"/>
  <c r="BF123" i="17"/>
  <c r="T123" i="17"/>
  <c r="R123" i="17"/>
  <c r="P123" i="17"/>
  <c r="BK123" i="17"/>
  <c r="J123" i="17"/>
  <c r="BE123" i="17" s="1"/>
  <c r="BI121" i="17"/>
  <c r="BH121" i="17"/>
  <c r="BG121" i="17"/>
  <c r="BF121" i="17"/>
  <c r="T121" i="17"/>
  <c r="R121" i="17"/>
  <c r="P121" i="17"/>
  <c r="BK121" i="17"/>
  <c r="J121" i="17"/>
  <c r="BE121" i="17"/>
  <c r="BI120" i="17"/>
  <c r="BH120" i="17"/>
  <c r="BG120" i="17"/>
  <c r="BF120" i="17"/>
  <c r="T120" i="17"/>
  <c r="R120" i="17"/>
  <c r="P120" i="17"/>
  <c r="BK120" i="17"/>
  <c r="J120" i="17"/>
  <c r="BE120" i="17" s="1"/>
  <c r="BI119" i="17"/>
  <c r="BH119" i="17"/>
  <c r="BG119" i="17"/>
  <c r="BF119" i="17"/>
  <c r="T119" i="17"/>
  <c r="R119" i="17"/>
  <c r="P119" i="17"/>
  <c r="BK119" i="17"/>
  <c r="J119" i="17"/>
  <c r="BE119" i="17"/>
  <c r="BI118" i="17"/>
  <c r="BH118" i="17"/>
  <c r="BG118" i="17"/>
  <c r="BF118" i="17"/>
  <c r="T118" i="17"/>
  <c r="R118" i="17"/>
  <c r="P118" i="17"/>
  <c r="BK118" i="17"/>
  <c r="J118" i="17"/>
  <c r="BE118" i="17" s="1"/>
  <c r="BI117" i="17"/>
  <c r="BH117" i="17"/>
  <c r="BG117" i="17"/>
  <c r="BF117" i="17"/>
  <c r="T117" i="17"/>
  <c r="R117" i="17"/>
  <c r="P117" i="17"/>
  <c r="BK117" i="17"/>
  <c r="J117" i="17"/>
  <c r="BE117" i="17"/>
  <c r="BI116" i="17"/>
  <c r="BH116" i="17"/>
  <c r="BG116" i="17"/>
  <c r="BF116" i="17"/>
  <c r="T116" i="17"/>
  <c r="R116" i="17"/>
  <c r="P116" i="17"/>
  <c r="BK116" i="17"/>
  <c r="J116" i="17"/>
  <c r="BE116" i="17" s="1"/>
  <c r="BI115" i="17"/>
  <c r="BH115" i="17"/>
  <c r="BG115" i="17"/>
  <c r="BF115" i="17"/>
  <c r="T115" i="17"/>
  <c r="R115" i="17"/>
  <c r="P115" i="17"/>
  <c r="BK115" i="17"/>
  <c r="J115" i="17"/>
  <c r="BE115" i="17"/>
  <c r="BI114" i="17"/>
  <c r="BH114" i="17"/>
  <c r="BG114" i="17"/>
  <c r="BF114" i="17"/>
  <c r="T114" i="17"/>
  <c r="R114" i="17"/>
  <c r="P114" i="17"/>
  <c r="BK114" i="17"/>
  <c r="J114" i="17"/>
  <c r="BE114" i="17" s="1"/>
  <c r="BI113" i="17"/>
  <c r="BH113" i="17"/>
  <c r="BG113" i="17"/>
  <c r="BF113" i="17"/>
  <c r="T113" i="17"/>
  <c r="R113" i="17"/>
  <c r="P113" i="17"/>
  <c r="BK113" i="17"/>
  <c r="J113" i="17"/>
  <c r="BE113" i="17"/>
  <c r="BI112" i="17"/>
  <c r="BH112" i="17"/>
  <c r="BG112" i="17"/>
  <c r="BF112" i="17"/>
  <c r="T112" i="17"/>
  <c r="R112" i="17"/>
  <c r="P112" i="17"/>
  <c r="BK112" i="17"/>
  <c r="J112" i="17"/>
  <c r="BE112" i="17" s="1"/>
  <c r="BI111" i="17"/>
  <c r="BH111" i="17"/>
  <c r="BG111" i="17"/>
  <c r="BF111" i="17"/>
  <c r="T111" i="17"/>
  <c r="R111" i="17"/>
  <c r="P111" i="17"/>
  <c r="BK111" i="17"/>
  <c r="J111" i="17"/>
  <c r="BE111" i="17"/>
  <c r="BI110" i="17"/>
  <c r="BH110" i="17"/>
  <c r="BG110" i="17"/>
  <c r="BF110" i="17"/>
  <c r="T110" i="17"/>
  <c r="R110" i="17"/>
  <c r="P110" i="17"/>
  <c r="BK110" i="17"/>
  <c r="J110" i="17"/>
  <c r="BE110" i="17" s="1"/>
  <c r="BI109" i="17"/>
  <c r="BH109" i="17"/>
  <c r="BG109" i="17"/>
  <c r="BF109" i="17"/>
  <c r="T109" i="17"/>
  <c r="R109" i="17"/>
  <c r="P109" i="17"/>
  <c r="BK109" i="17"/>
  <c r="J109" i="17"/>
  <c r="BE109" i="17"/>
  <c r="BI108" i="17"/>
  <c r="BH108" i="17"/>
  <c r="BG108" i="17"/>
  <c r="BF108" i="17"/>
  <c r="T108" i="17"/>
  <c r="R108" i="17"/>
  <c r="P108" i="17"/>
  <c r="BK108" i="17"/>
  <c r="J108" i="17"/>
  <c r="BE108" i="17" s="1"/>
  <c r="BI107" i="17"/>
  <c r="BH107" i="17"/>
  <c r="BG107" i="17"/>
  <c r="BF107" i="17"/>
  <c r="T107" i="17"/>
  <c r="R107" i="17"/>
  <c r="P107" i="17"/>
  <c r="BK107" i="17"/>
  <c r="J107" i="17"/>
  <c r="BE107" i="17"/>
  <c r="BI106" i="17"/>
  <c r="BH106" i="17"/>
  <c r="BG106" i="17"/>
  <c r="BF106" i="17"/>
  <c r="T106" i="17"/>
  <c r="R106" i="17"/>
  <c r="P106" i="17"/>
  <c r="BK106" i="17"/>
  <c r="J106" i="17"/>
  <c r="BE106" i="17" s="1"/>
  <c r="BI105" i="17"/>
  <c r="BH105" i="17"/>
  <c r="BG105" i="17"/>
  <c r="BF105" i="17"/>
  <c r="T105" i="17"/>
  <c r="R105" i="17"/>
  <c r="P105" i="17"/>
  <c r="BK105" i="17"/>
  <c r="J105" i="17"/>
  <c r="BE105" i="17"/>
  <c r="BI104" i="17"/>
  <c r="BH104" i="17"/>
  <c r="BG104" i="17"/>
  <c r="BF104" i="17"/>
  <c r="T104" i="17"/>
  <c r="R104" i="17"/>
  <c r="P104" i="17"/>
  <c r="BK104" i="17"/>
  <c r="J104" i="17"/>
  <c r="BE104" i="17" s="1"/>
  <c r="BI102" i="17"/>
  <c r="BH102" i="17"/>
  <c r="BG102" i="17"/>
  <c r="BF102" i="17"/>
  <c r="T102" i="17"/>
  <c r="R102" i="17"/>
  <c r="P102" i="17"/>
  <c r="BK102" i="17"/>
  <c r="J102" i="17"/>
  <c r="BE102" i="17"/>
  <c r="BI101" i="17"/>
  <c r="BH101" i="17"/>
  <c r="BG101" i="17"/>
  <c r="BF101" i="17"/>
  <c r="T101" i="17"/>
  <c r="R101" i="17"/>
  <c r="P101" i="17"/>
  <c r="BK101" i="17"/>
  <c r="J101" i="17"/>
  <c r="BE101" i="17" s="1"/>
  <c r="BI99" i="17"/>
  <c r="BH99" i="17"/>
  <c r="BG99" i="17"/>
  <c r="BF99" i="17"/>
  <c r="T99" i="17"/>
  <c r="R99" i="17"/>
  <c r="P99" i="17"/>
  <c r="BK99" i="17"/>
  <c r="J99" i="17"/>
  <c r="BE99" i="17"/>
  <c r="BI98" i="17"/>
  <c r="BH98" i="17"/>
  <c r="BG98" i="17"/>
  <c r="BF98" i="17"/>
  <c r="T98" i="17"/>
  <c r="R98" i="17"/>
  <c r="R94" i="17" s="1"/>
  <c r="P98" i="17"/>
  <c r="BK98" i="17"/>
  <c r="J98" i="17"/>
  <c r="BE98" i="17" s="1"/>
  <c r="BI96" i="17"/>
  <c r="BH96" i="17"/>
  <c r="BG96" i="17"/>
  <c r="BF96" i="17"/>
  <c r="T96" i="17"/>
  <c r="R96" i="17"/>
  <c r="P96" i="17"/>
  <c r="BK96" i="17"/>
  <c r="BK94" i="17" s="1"/>
  <c r="J94" i="17" s="1"/>
  <c r="J59" i="17" s="1"/>
  <c r="J96" i="17"/>
  <c r="BE96" i="17"/>
  <c r="BI95" i="17"/>
  <c r="BH95" i="17"/>
  <c r="BG95" i="17"/>
  <c r="BF95" i="17"/>
  <c r="T95" i="17"/>
  <c r="R95" i="17"/>
  <c r="P95" i="17"/>
  <c r="BK95" i="17"/>
  <c r="J95" i="17"/>
  <c r="BE95" i="17" s="1"/>
  <c r="BI92" i="17"/>
  <c r="BH92" i="17"/>
  <c r="BG92" i="17"/>
  <c r="BF92" i="17"/>
  <c r="T92" i="17"/>
  <c r="R92" i="17"/>
  <c r="R87" i="17" s="1"/>
  <c r="P92" i="17"/>
  <c r="BK92" i="17"/>
  <c r="J92" i="17"/>
  <c r="BE92" i="17" s="1"/>
  <c r="BI90" i="17"/>
  <c r="BH90" i="17"/>
  <c r="BG90" i="17"/>
  <c r="BF90" i="17"/>
  <c r="T90" i="17"/>
  <c r="R90" i="17"/>
  <c r="P90" i="17"/>
  <c r="P87" i="17" s="1"/>
  <c r="BK90" i="17"/>
  <c r="BK87" i="17" s="1"/>
  <c r="J90" i="17"/>
  <c r="BE90" i="17"/>
  <c r="BI88" i="17"/>
  <c r="BH88" i="17"/>
  <c r="BG88" i="17"/>
  <c r="BF88" i="17"/>
  <c r="T88" i="17"/>
  <c r="T87" i="17" s="1"/>
  <c r="R88" i="17"/>
  <c r="P88" i="17"/>
  <c r="BK88" i="17"/>
  <c r="J87" i="17"/>
  <c r="J58" i="17" s="1"/>
  <c r="J88" i="17"/>
  <c r="BE88" i="17" s="1"/>
  <c r="BI86" i="17"/>
  <c r="BH86" i="17"/>
  <c r="BG86" i="17"/>
  <c r="BF86" i="17"/>
  <c r="T86" i="17"/>
  <c r="R86" i="17"/>
  <c r="P86" i="17"/>
  <c r="BK86" i="17"/>
  <c r="J86" i="17"/>
  <c r="BE86" i="17" s="1"/>
  <c r="BI85" i="17"/>
  <c r="BH85" i="17"/>
  <c r="BG85" i="17"/>
  <c r="BF85" i="17"/>
  <c r="T85" i="17"/>
  <c r="R85" i="17"/>
  <c r="P85" i="17"/>
  <c r="BK85" i="17"/>
  <c r="J85" i="17"/>
  <c r="BE85" i="17"/>
  <c r="BI84" i="17"/>
  <c r="BH84" i="17"/>
  <c r="F33" i="17"/>
  <c r="BC71" i="1" s="1"/>
  <c r="BG84" i="17"/>
  <c r="BF84" i="17"/>
  <c r="J31" i="17" s="1"/>
  <c r="AW71" i="1" s="1"/>
  <c r="F31" i="17"/>
  <c r="BA71" i="1" s="1"/>
  <c r="T84" i="17"/>
  <c r="R84" i="17"/>
  <c r="R83" i="17" s="1"/>
  <c r="R82" i="17" s="1"/>
  <c r="P84" i="17"/>
  <c r="P83" i="17"/>
  <c r="BK84" i="17"/>
  <c r="BK83" i="17"/>
  <c r="J84" i="17"/>
  <c r="BE84" i="17"/>
  <c r="J30" i="17" s="1"/>
  <c r="AV71" i="1" s="1"/>
  <c r="J78" i="17"/>
  <c r="F78" i="17"/>
  <c r="F76" i="17"/>
  <c r="E74" i="17"/>
  <c r="J51" i="17"/>
  <c r="F51" i="17"/>
  <c r="F49" i="17"/>
  <c r="E47" i="17"/>
  <c r="J18" i="17"/>
  <c r="E18" i="17"/>
  <c r="F52" i="17" s="1"/>
  <c r="F79" i="17"/>
  <c r="J17" i="17"/>
  <c r="J12" i="17"/>
  <c r="J49" i="17" s="1"/>
  <c r="E7" i="17"/>
  <c r="E72" i="17"/>
  <c r="E45" i="17"/>
  <c r="J87" i="16"/>
  <c r="AY70" i="1"/>
  <c r="AX70" i="1"/>
  <c r="BI173" i="16"/>
  <c r="BH173" i="16"/>
  <c r="BG173" i="16"/>
  <c r="BF173" i="16"/>
  <c r="T173" i="16"/>
  <c r="T172" i="16" s="1"/>
  <c r="R173" i="16"/>
  <c r="R172" i="16"/>
  <c r="P173" i="16"/>
  <c r="P172" i="16" s="1"/>
  <c r="BK173" i="16"/>
  <c r="BK172" i="16"/>
  <c r="J172" i="16"/>
  <c r="J66" i="16" s="1"/>
  <c r="J173" i="16"/>
  <c r="BE173" i="16"/>
  <c r="BI171" i="16"/>
  <c r="BH171" i="16"/>
  <c r="BG171" i="16"/>
  <c r="BF171" i="16"/>
  <c r="T171" i="16"/>
  <c r="T170" i="16" s="1"/>
  <c r="R171" i="16"/>
  <c r="R170" i="16"/>
  <c r="P171" i="16"/>
  <c r="P170" i="16" s="1"/>
  <c r="BK171" i="16"/>
  <c r="BK170" i="16"/>
  <c r="J170" i="16" s="1"/>
  <c r="J65" i="16" s="1"/>
  <c r="J171" i="16"/>
  <c r="BE171" i="16"/>
  <c r="BI169" i="16"/>
  <c r="BH169" i="16"/>
  <c r="BG169" i="16"/>
  <c r="BF169" i="16"/>
  <c r="T169" i="16"/>
  <c r="R169" i="16"/>
  <c r="P169" i="16"/>
  <c r="BK169" i="16"/>
  <c r="J169" i="16"/>
  <c r="BE169" i="16" s="1"/>
  <c r="BI168" i="16"/>
  <c r="BH168" i="16"/>
  <c r="BG168" i="16"/>
  <c r="BF168" i="16"/>
  <c r="T168" i="16"/>
  <c r="T167" i="16"/>
  <c r="R168" i="16"/>
  <c r="R167" i="16" s="1"/>
  <c r="P168" i="16"/>
  <c r="P167" i="16"/>
  <c r="BK168" i="16"/>
  <c r="J168" i="16"/>
  <c r="BE168" i="16" s="1"/>
  <c r="BI166" i="16"/>
  <c r="BH166" i="16"/>
  <c r="BG166" i="16"/>
  <c r="BF166" i="16"/>
  <c r="T166" i="16"/>
  <c r="R166" i="16"/>
  <c r="P166" i="16"/>
  <c r="BK166" i="16"/>
  <c r="J166" i="16"/>
  <c r="BE166" i="16"/>
  <c r="BI165" i="16"/>
  <c r="BH165" i="16"/>
  <c r="BG165" i="16"/>
  <c r="BF165" i="16"/>
  <c r="T165" i="16"/>
  <c r="R165" i="16"/>
  <c r="P165" i="16"/>
  <c r="BK165" i="16"/>
  <c r="J165" i="16"/>
  <c r="BE165" i="16" s="1"/>
  <c r="BI164" i="16"/>
  <c r="BH164" i="16"/>
  <c r="BG164" i="16"/>
  <c r="BF164" i="16"/>
  <c r="T164" i="16"/>
  <c r="R164" i="16"/>
  <c r="P164" i="16"/>
  <c r="BK164" i="16"/>
  <c r="J164" i="16"/>
  <c r="BE164" i="16"/>
  <c r="BI163" i="16"/>
  <c r="BH163" i="16"/>
  <c r="BG163" i="16"/>
  <c r="BF163" i="16"/>
  <c r="T163" i="16"/>
  <c r="R163" i="16"/>
  <c r="P163" i="16"/>
  <c r="BK163" i="16"/>
  <c r="J163" i="16"/>
  <c r="BE163" i="16" s="1"/>
  <c r="BI162" i="16"/>
  <c r="BH162" i="16"/>
  <c r="BG162" i="16"/>
  <c r="BF162" i="16"/>
  <c r="T162" i="16"/>
  <c r="R162" i="16"/>
  <c r="P162" i="16"/>
  <c r="BK162" i="16"/>
  <c r="J162" i="16"/>
  <c r="BE162" i="16"/>
  <c r="BI161" i="16"/>
  <c r="BH161" i="16"/>
  <c r="BG161" i="16"/>
  <c r="BF161" i="16"/>
  <c r="T161" i="16"/>
  <c r="R161" i="16"/>
  <c r="P161" i="16"/>
  <c r="BK161" i="16"/>
  <c r="J161" i="16"/>
  <c r="BE161" i="16" s="1"/>
  <c r="BI160" i="16"/>
  <c r="BH160" i="16"/>
  <c r="BG160" i="16"/>
  <c r="BF160" i="16"/>
  <c r="T160" i="16"/>
  <c r="R160" i="16"/>
  <c r="P160" i="16"/>
  <c r="BK160" i="16"/>
  <c r="J160" i="16"/>
  <c r="BE160" i="16"/>
  <c r="BI159" i="16"/>
  <c r="BH159" i="16"/>
  <c r="BG159" i="16"/>
  <c r="BF159" i="16"/>
  <c r="T159" i="16"/>
  <c r="R159" i="16"/>
  <c r="P159" i="16"/>
  <c r="BK159" i="16"/>
  <c r="J159" i="16"/>
  <c r="BE159" i="16" s="1"/>
  <c r="BI158" i="16"/>
  <c r="BH158" i="16"/>
  <c r="BG158" i="16"/>
  <c r="BF158" i="16"/>
  <c r="T158" i="16"/>
  <c r="R158" i="16"/>
  <c r="P158" i="16"/>
  <c r="BK158" i="16"/>
  <c r="J158" i="16"/>
  <c r="BE158" i="16"/>
  <c r="BI157" i="16"/>
  <c r="BH157" i="16"/>
  <c r="BG157" i="16"/>
  <c r="BF157" i="16"/>
  <c r="T157" i="16"/>
  <c r="T149" i="16" s="1"/>
  <c r="R157" i="16"/>
  <c r="P157" i="16"/>
  <c r="BK157" i="16"/>
  <c r="J157" i="16"/>
  <c r="BE157" i="16" s="1"/>
  <c r="BI156" i="16"/>
  <c r="BH156" i="16"/>
  <c r="BG156" i="16"/>
  <c r="BF156" i="16"/>
  <c r="T156" i="16"/>
  <c r="R156" i="16"/>
  <c r="P156" i="16"/>
  <c r="BK156" i="16"/>
  <c r="J156" i="16"/>
  <c r="BE156" i="16"/>
  <c r="BI155" i="16"/>
  <c r="BH155" i="16"/>
  <c r="BG155" i="16"/>
  <c r="BF155" i="16"/>
  <c r="T155" i="16"/>
  <c r="R155" i="16"/>
  <c r="P155" i="16"/>
  <c r="BK155" i="16"/>
  <c r="J155" i="16"/>
  <c r="BE155" i="16" s="1"/>
  <c r="BI154" i="16"/>
  <c r="BH154" i="16"/>
  <c r="BG154" i="16"/>
  <c r="BF154" i="16"/>
  <c r="T154" i="16"/>
  <c r="R154" i="16"/>
  <c r="P154" i="16"/>
  <c r="BK154" i="16"/>
  <c r="J154" i="16"/>
  <c r="BE154" i="16"/>
  <c r="BI153" i="16"/>
  <c r="BH153" i="16"/>
  <c r="BG153" i="16"/>
  <c r="BF153" i="16"/>
  <c r="T153" i="16"/>
  <c r="R153" i="16"/>
  <c r="P153" i="16"/>
  <c r="BK153" i="16"/>
  <c r="J153" i="16"/>
  <c r="BE153" i="16" s="1"/>
  <c r="BI152" i="16"/>
  <c r="BH152" i="16"/>
  <c r="BG152" i="16"/>
  <c r="BF152" i="16"/>
  <c r="T152" i="16"/>
  <c r="R152" i="16"/>
  <c r="P152" i="16"/>
  <c r="BK152" i="16"/>
  <c r="J152" i="16"/>
  <c r="BE152" i="16"/>
  <c r="BI151" i="16"/>
  <c r="BH151" i="16"/>
  <c r="BG151" i="16"/>
  <c r="BF151" i="16"/>
  <c r="T151" i="16"/>
  <c r="R151" i="16"/>
  <c r="P151" i="16"/>
  <c r="BK151" i="16"/>
  <c r="J151" i="16"/>
  <c r="BE151" i="16" s="1"/>
  <c r="BI150" i="16"/>
  <c r="BH150" i="16"/>
  <c r="BG150" i="16"/>
  <c r="BF150" i="16"/>
  <c r="T150" i="16"/>
  <c r="R150" i="16"/>
  <c r="R149" i="16" s="1"/>
  <c r="P150" i="16"/>
  <c r="BK150" i="16"/>
  <c r="J150" i="16"/>
  <c r="BE150" i="16" s="1"/>
  <c r="BI148" i="16"/>
  <c r="BH148" i="16"/>
  <c r="BG148" i="16"/>
  <c r="BF148" i="16"/>
  <c r="T148" i="16"/>
  <c r="R148" i="16"/>
  <c r="P148" i="16"/>
  <c r="BK148" i="16"/>
  <c r="J148" i="16"/>
  <c r="BE148" i="16"/>
  <c r="BI147" i="16"/>
  <c r="BH147" i="16"/>
  <c r="BG147" i="16"/>
  <c r="BF147" i="16"/>
  <c r="T147" i="16"/>
  <c r="R147" i="16"/>
  <c r="P147" i="16"/>
  <c r="BK147" i="16"/>
  <c r="J147" i="16"/>
  <c r="BE147" i="16" s="1"/>
  <c r="BI146" i="16"/>
  <c r="BH146" i="16"/>
  <c r="BG146" i="16"/>
  <c r="BF146" i="16"/>
  <c r="T146" i="16"/>
  <c r="R146" i="16"/>
  <c r="P146" i="16"/>
  <c r="BK146" i="16"/>
  <c r="J146" i="16"/>
  <c r="BE146" i="16"/>
  <c r="BI145" i="16"/>
  <c r="BH145" i="16"/>
  <c r="BG145" i="16"/>
  <c r="BF145" i="16"/>
  <c r="T145" i="16"/>
  <c r="R145" i="16"/>
  <c r="P145" i="16"/>
  <c r="BK145" i="16"/>
  <c r="J145" i="16"/>
  <c r="BE145" i="16" s="1"/>
  <c r="BI144" i="16"/>
  <c r="BH144" i="16"/>
  <c r="BG144" i="16"/>
  <c r="BF144" i="16"/>
  <c r="T144" i="16"/>
  <c r="R144" i="16"/>
  <c r="P144" i="16"/>
  <c r="BK144" i="16"/>
  <c r="J144" i="16"/>
  <c r="BE144" i="16"/>
  <c r="BI143" i="16"/>
  <c r="BH143" i="16"/>
  <c r="BG143" i="16"/>
  <c r="BF143" i="16"/>
  <c r="T143" i="16"/>
  <c r="R143" i="16"/>
  <c r="P143" i="16"/>
  <c r="BK143" i="16"/>
  <c r="J143" i="16"/>
  <c r="BE143" i="16" s="1"/>
  <c r="BI142" i="16"/>
  <c r="BH142" i="16"/>
  <c r="BG142" i="16"/>
  <c r="BF142" i="16"/>
  <c r="T142" i="16"/>
  <c r="R142" i="16"/>
  <c r="P142" i="16"/>
  <c r="BK142" i="16"/>
  <c r="J142" i="16"/>
  <c r="BE142" i="16"/>
  <c r="BI141" i="16"/>
  <c r="BH141" i="16"/>
  <c r="BG141" i="16"/>
  <c r="BF141" i="16"/>
  <c r="T141" i="16"/>
  <c r="R141" i="16"/>
  <c r="P141" i="16"/>
  <c r="BK141" i="16"/>
  <c r="BK138" i="16" s="1"/>
  <c r="J138" i="16" s="1"/>
  <c r="J62" i="16" s="1"/>
  <c r="J141" i="16"/>
  <c r="BE141" i="16" s="1"/>
  <c r="BI140" i="16"/>
  <c r="BH140" i="16"/>
  <c r="BG140" i="16"/>
  <c r="BF140" i="16"/>
  <c r="T140" i="16"/>
  <c r="R140" i="16"/>
  <c r="R138" i="16" s="1"/>
  <c r="P140" i="16"/>
  <c r="BK140" i="16"/>
  <c r="J140" i="16"/>
  <c r="BE140" i="16"/>
  <c r="BI139" i="16"/>
  <c r="BH139" i="16"/>
  <c r="BG139" i="16"/>
  <c r="BF139" i="16"/>
  <c r="T139" i="16"/>
  <c r="T138" i="16" s="1"/>
  <c r="R139" i="16"/>
  <c r="P139" i="16"/>
  <c r="BK139" i="16"/>
  <c r="J139" i="16"/>
  <c r="BE139" i="16"/>
  <c r="BI137" i="16"/>
  <c r="BH137" i="16"/>
  <c r="BG137" i="16"/>
  <c r="BF137" i="16"/>
  <c r="T137" i="16"/>
  <c r="R137" i="16"/>
  <c r="P137" i="16"/>
  <c r="BK137" i="16"/>
  <c r="J137" i="16"/>
  <c r="BE137" i="16" s="1"/>
  <c r="BI136" i="16"/>
  <c r="BH136" i="16"/>
  <c r="BG136" i="16"/>
  <c r="BF136" i="16"/>
  <c r="T136" i="16"/>
  <c r="R136" i="16"/>
  <c r="P136" i="16"/>
  <c r="BK136" i="16"/>
  <c r="J136" i="16"/>
  <c r="BE136" i="16"/>
  <c r="BI135" i="16"/>
  <c r="BH135" i="16"/>
  <c r="BG135" i="16"/>
  <c r="BF135" i="16"/>
  <c r="T135" i="16"/>
  <c r="R135" i="16"/>
  <c r="P135" i="16"/>
  <c r="BK135" i="16"/>
  <c r="J135" i="16"/>
  <c r="BE135" i="16" s="1"/>
  <c r="BI134" i="16"/>
  <c r="BH134" i="16"/>
  <c r="BG134" i="16"/>
  <c r="BF134" i="16"/>
  <c r="T134" i="16"/>
  <c r="R134" i="16"/>
  <c r="P134" i="16"/>
  <c r="BK134" i="16"/>
  <c r="J134" i="16"/>
  <c r="BE134" i="16"/>
  <c r="BI133" i="16"/>
  <c r="BH133" i="16"/>
  <c r="BG133" i="16"/>
  <c r="BF133" i="16"/>
  <c r="T133" i="16"/>
  <c r="R133" i="16"/>
  <c r="P133" i="16"/>
  <c r="BK133" i="16"/>
  <c r="J133" i="16"/>
  <c r="BE133" i="16" s="1"/>
  <c r="BI132" i="16"/>
  <c r="BH132" i="16"/>
  <c r="BG132" i="16"/>
  <c r="BF132" i="16"/>
  <c r="T132" i="16"/>
  <c r="R132" i="16"/>
  <c r="P132" i="16"/>
  <c r="BK132" i="16"/>
  <c r="J132" i="16"/>
  <c r="BE132" i="16"/>
  <c r="BI131" i="16"/>
  <c r="BH131" i="16"/>
  <c r="BG131" i="16"/>
  <c r="BF131" i="16"/>
  <c r="T131" i="16"/>
  <c r="R131" i="16"/>
  <c r="P131" i="16"/>
  <c r="BK131" i="16"/>
  <c r="J131" i="16"/>
  <c r="BE131" i="16" s="1"/>
  <c r="BI130" i="16"/>
  <c r="BH130" i="16"/>
  <c r="BG130" i="16"/>
  <c r="BF130" i="16"/>
  <c r="T130" i="16"/>
  <c r="R130" i="16"/>
  <c r="P130" i="16"/>
  <c r="BK130" i="16"/>
  <c r="J130" i="16"/>
  <c r="BE130" i="16"/>
  <c r="BI129" i="16"/>
  <c r="BH129" i="16"/>
  <c r="BG129" i="16"/>
  <c r="BF129" i="16"/>
  <c r="T129" i="16"/>
  <c r="R129" i="16"/>
  <c r="P129" i="16"/>
  <c r="BK129" i="16"/>
  <c r="J129" i="16"/>
  <c r="BE129" i="16" s="1"/>
  <c r="BI128" i="16"/>
  <c r="BH128" i="16"/>
  <c r="BG128" i="16"/>
  <c r="BF128" i="16"/>
  <c r="T128" i="16"/>
  <c r="R128" i="16"/>
  <c r="P128" i="16"/>
  <c r="BK128" i="16"/>
  <c r="J128" i="16"/>
  <c r="BE128" i="16"/>
  <c r="BI127" i="16"/>
  <c r="BH127" i="16"/>
  <c r="BG127" i="16"/>
  <c r="BF127" i="16"/>
  <c r="T127" i="16"/>
  <c r="R127" i="16"/>
  <c r="P127" i="16"/>
  <c r="BK127" i="16"/>
  <c r="J127" i="16"/>
  <c r="BE127" i="16" s="1"/>
  <c r="BI126" i="16"/>
  <c r="BH126" i="16"/>
  <c r="BG126" i="16"/>
  <c r="BF126" i="16"/>
  <c r="T126" i="16"/>
  <c r="R126" i="16"/>
  <c r="P126" i="16"/>
  <c r="BK126" i="16"/>
  <c r="J126" i="16"/>
  <c r="BE126" i="16"/>
  <c r="BI125" i="16"/>
  <c r="BH125" i="16"/>
  <c r="BG125" i="16"/>
  <c r="BF125" i="16"/>
  <c r="T125" i="16"/>
  <c r="R125" i="16"/>
  <c r="P125" i="16"/>
  <c r="BK125" i="16"/>
  <c r="J125" i="16"/>
  <c r="BE125" i="16" s="1"/>
  <c r="BI124" i="16"/>
  <c r="BH124" i="16"/>
  <c r="BG124" i="16"/>
  <c r="BF124" i="16"/>
  <c r="T124" i="16"/>
  <c r="R124" i="16"/>
  <c r="P124" i="16"/>
  <c r="BK124" i="16"/>
  <c r="J124" i="16"/>
  <c r="BE124" i="16"/>
  <c r="BI123" i="16"/>
  <c r="BH123" i="16"/>
  <c r="BG123" i="16"/>
  <c r="BF123" i="16"/>
  <c r="T123" i="16"/>
  <c r="R123" i="16"/>
  <c r="P123" i="16"/>
  <c r="BK123" i="16"/>
  <c r="J123" i="16"/>
  <c r="BE123" i="16" s="1"/>
  <c r="BI122" i="16"/>
  <c r="BH122" i="16"/>
  <c r="BG122" i="16"/>
  <c r="BF122" i="16"/>
  <c r="T122" i="16"/>
  <c r="R122" i="16"/>
  <c r="P122" i="16"/>
  <c r="BK122" i="16"/>
  <c r="J122" i="16"/>
  <c r="BE122" i="16"/>
  <c r="BI121" i="16"/>
  <c r="BH121" i="16"/>
  <c r="BG121" i="16"/>
  <c r="BF121" i="16"/>
  <c r="T121" i="16"/>
  <c r="R121" i="16"/>
  <c r="P121" i="16"/>
  <c r="BK121" i="16"/>
  <c r="BK118" i="16" s="1"/>
  <c r="J118" i="16" s="1"/>
  <c r="J61" i="16" s="1"/>
  <c r="J121" i="16"/>
  <c r="BE121" i="16" s="1"/>
  <c r="BI120" i="16"/>
  <c r="BH120" i="16"/>
  <c r="BG120" i="16"/>
  <c r="BF120" i="16"/>
  <c r="T120" i="16"/>
  <c r="R120" i="16"/>
  <c r="R118" i="16" s="1"/>
  <c r="P120" i="16"/>
  <c r="BK120" i="16"/>
  <c r="J120" i="16"/>
  <c r="BE120" i="16"/>
  <c r="BI119" i="16"/>
  <c r="BH119" i="16"/>
  <c r="BG119" i="16"/>
  <c r="BF119" i="16"/>
  <c r="T119" i="16"/>
  <c r="R119" i="16"/>
  <c r="P119" i="16"/>
  <c r="P118" i="16" s="1"/>
  <c r="BK119" i="16"/>
  <c r="J119" i="16"/>
  <c r="BE119" i="16"/>
  <c r="BI117" i="16"/>
  <c r="BH117" i="16"/>
  <c r="BG117" i="16"/>
  <c r="BF117" i="16"/>
  <c r="T117" i="16"/>
  <c r="R117" i="16"/>
  <c r="P117" i="16"/>
  <c r="BK117" i="16"/>
  <c r="J117" i="16"/>
  <c r="BE117" i="16" s="1"/>
  <c r="BI116" i="16"/>
  <c r="BH116" i="16"/>
  <c r="BG116" i="16"/>
  <c r="BF116" i="16"/>
  <c r="T116" i="16"/>
  <c r="R116" i="16"/>
  <c r="P116" i="16"/>
  <c r="BK116" i="16"/>
  <c r="J116" i="16"/>
  <c r="BE116" i="16"/>
  <c r="BI115" i="16"/>
  <c r="BH115" i="16"/>
  <c r="BG115" i="16"/>
  <c r="BF115" i="16"/>
  <c r="T115" i="16"/>
  <c r="R115" i="16"/>
  <c r="P115" i="16"/>
  <c r="BK115" i="16"/>
  <c r="J115" i="16"/>
  <c r="BE115" i="16" s="1"/>
  <c r="BI114" i="16"/>
  <c r="BH114" i="16"/>
  <c r="BG114" i="16"/>
  <c r="BF114" i="16"/>
  <c r="T114" i="16"/>
  <c r="R114" i="16"/>
  <c r="P114" i="16"/>
  <c r="BK114" i="16"/>
  <c r="J114" i="16"/>
  <c r="BE114" i="16"/>
  <c r="BI113" i="16"/>
  <c r="BH113" i="16"/>
  <c r="BG113" i="16"/>
  <c r="BF113" i="16"/>
  <c r="T113" i="16"/>
  <c r="R113" i="16"/>
  <c r="P113" i="16"/>
  <c r="BK113" i="16"/>
  <c r="J113" i="16"/>
  <c r="BE113" i="16" s="1"/>
  <c r="BI112" i="16"/>
  <c r="BH112" i="16"/>
  <c r="BG112" i="16"/>
  <c r="BF112" i="16"/>
  <c r="T112" i="16"/>
  <c r="R112" i="16"/>
  <c r="R108" i="16" s="1"/>
  <c r="P112" i="16"/>
  <c r="BK112" i="16"/>
  <c r="J112" i="16"/>
  <c r="BE112" i="16"/>
  <c r="BI111" i="16"/>
  <c r="BH111" i="16"/>
  <c r="BG111" i="16"/>
  <c r="BF111" i="16"/>
  <c r="T111" i="16"/>
  <c r="R111" i="16"/>
  <c r="P111" i="16"/>
  <c r="BK111" i="16"/>
  <c r="J111" i="16"/>
  <c r="BE111" i="16" s="1"/>
  <c r="BI110" i="16"/>
  <c r="BH110" i="16"/>
  <c r="BG110" i="16"/>
  <c r="BF110" i="16"/>
  <c r="T110" i="16"/>
  <c r="R110" i="16"/>
  <c r="P110" i="16"/>
  <c r="BK110" i="16"/>
  <c r="J110" i="16"/>
  <c r="BE110" i="16"/>
  <c r="BI109" i="16"/>
  <c r="BH109" i="16"/>
  <c r="BG109" i="16"/>
  <c r="BF109" i="16"/>
  <c r="T109" i="16"/>
  <c r="R109" i="16"/>
  <c r="P109" i="16"/>
  <c r="BK109" i="16"/>
  <c r="BK108" i="16"/>
  <c r="J108" i="16" s="1"/>
  <c r="J109" i="16"/>
  <c r="BE109" i="16"/>
  <c r="J60" i="16"/>
  <c r="BI107" i="16"/>
  <c r="BH107" i="16"/>
  <c r="BG107" i="16"/>
  <c r="BF107" i="16"/>
  <c r="T107" i="16"/>
  <c r="R107" i="16"/>
  <c r="P107" i="16"/>
  <c r="BK107" i="16"/>
  <c r="J107" i="16"/>
  <c r="BE107" i="16" s="1"/>
  <c r="BI106" i="16"/>
  <c r="BH106" i="16"/>
  <c r="BG106" i="16"/>
  <c r="BF106" i="16"/>
  <c r="T106" i="16"/>
  <c r="R106" i="16"/>
  <c r="P106" i="16"/>
  <c r="BK106" i="16"/>
  <c r="J106" i="16"/>
  <c r="BE106" i="16"/>
  <c r="BI105" i="16"/>
  <c r="BH105" i="16"/>
  <c r="BG105" i="16"/>
  <c r="BF105" i="16"/>
  <c r="T105" i="16"/>
  <c r="R105" i="16"/>
  <c r="P105" i="16"/>
  <c r="BK105" i="16"/>
  <c r="J105" i="16"/>
  <c r="BE105" i="16" s="1"/>
  <c r="BI104" i="16"/>
  <c r="BH104" i="16"/>
  <c r="BG104" i="16"/>
  <c r="BF104" i="16"/>
  <c r="T104" i="16"/>
  <c r="R104" i="16"/>
  <c r="P104" i="16"/>
  <c r="BK104" i="16"/>
  <c r="J104" i="16"/>
  <c r="BE104" i="16"/>
  <c r="BI103" i="16"/>
  <c r="BH103" i="16"/>
  <c r="BG103" i="16"/>
  <c r="BF103" i="16"/>
  <c r="T103" i="16"/>
  <c r="R103" i="16"/>
  <c r="P103" i="16"/>
  <c r="BK103" i="16"/>
  <c r="J103" i="16"/>
  <c r="BE103" i="16" s="1"/>
  <c r="BI102" i="16"/>
  <c r="BH102" i="16"/>
  <c r="BG102" i="16"/>
  <c r="BF102" i="16"/>
  <c r="T102" i="16"/>
  <c r="R102" i="16"/>
  <c r="P102" i="16"/>
  <c r="BK102" i="16"/>
  <c r="J102" i="16"/>
  <c r="BE102" i="16"/>
  <c r="BI101" i="16"/>
  <c r="BH101" i="16"/>
  <c r="BG101" i="16"/>
  <c r="BF101" i="16"/>
  <c r="T101" i="16"/>
  <c r="R101" i="16"/>
  <c r="P101" i="16"/>
  <c r="BK101" i="16"/>
  <c r="J101" i="16"/>
  <c r="BE101" i="16" s="1"/>
  <c r="BI100" i="16"/>
  <c r="BH100" i="16"/>
  <c r="BG100" i="16"/>
  <c r="BF100" i="16"/>
  <c r="T100" i="16"/>
  <c r="R100" i="16"/>
  <c r="P100" i="16"/>
  <c r="BK100" i="16"/>
  <c r="J100" i="16"/>
  <c r="BE100" i="16"/>
  <c r="BI99" i="16"/>
  <c r="BH99" i="16"/>
  <c r="BG99" i="16"/>
  <c r="BF99" i="16"/>
  <c r="T99" i="16"/>
  <c r="R99" i="16"/>
  <c r="P99" i="16"/>
  <c r="BK99" i="16"/>
  <c r="J99" i="16"/>
  <c r="BE99" i="16" s="1"/>
  <c r="BI98" i="16"/>
  <c r="BH98" i="16"/>
  <c r="BG98" i="16"/>
  <c r="BF98" i="16"/>
  <c r="T98" i="16"/>
  <c r="R98" i="16"/>
  <c r="P98" i="16"/>
  <c r="BK98" i="16"/>
  <c r="J98" i="16"/>
  <c r="BE98" i="16"/>
  <c r="BI97" i="16"/>
  <c r="F34" i="16" s="1"/>
  <c r="BD70" i="1" s="1"/>
  <c r="BH97" i="16"/>
  <c r="BG97" i="16"/>
  <c r="BF97" i="16"/>
  <c r="T97" i="16"/>
  <c r="R97" i="16"/>
  <c r="P97" i="16"/>
  <c r="BK97" i="16"/>
  <c r="J97" i="16"/>
  <c r="BE97" i="16" s="1"/>
  <c r="BI96" i="16"/>
  <c r="BH96" i="16"/>
  <c r="BG96" i="16"/>
  <c r="BF96" i="16"/>
  <c r="T96" i="16"/>
  <c r="R96" i="16"/>
  <c r="P96" i="16"/>
  <c r="BK96" i="16"/>
  <c r="J96" i="16"/>
  <c r="BE96" i="16"/>
  <c r="BI95" i="16"/>
  <c r="BH95" i="16"/>
  <c r="BG95" i="16"/>
  <c r="BF95" i="16"/>
  <c r="T95" i="16"/>
  <c r="R95" i="16"/>
  <c r="P95" i="16"/>
  <c r="BK95" i="16"/>
  <c r="J95" i="16"/>
  <c r="BE95" i="16" s="1"/>
  <c r="BI94" i="16"/>
  <c r="BH94" i="16"/>
  <c r="BG94" i="16"/>
  <c r="BF94" i="16"/>
  <c r="T94" i="16"/>
  <c r="R94" i="16"/>
  <c r="P94" i="16"/>
  <c r="BK94" i="16"/>
  <c r="J94" i="16"/>
  <c r="BE94" i="16"/>
  <c r="BI93" i="16"/>
  <c r="BH93" i="16"/>
  <c r="BG93" i="16"/>
  <c r="BF93" i="16"/>
  <c r="T93" i="16"/>
  <c r="R93" i="16"/>
  <c r="P93" i="16"/>
  <c r="BK93" i="16"/>
  <c r="J93" i="16"/>
  <c r="BE93" i="16" s="1"/>
  <c r="BI92" i="16"/>
  <c r="BH92" i="16"/>
  <c r="F33" i="16" s="1"/>
  <c r="BC70" i="1" s="1"/>
  <c r="BG92" i="16"/>
  <c r="BF92" i="16"/>
  <c r="T92" i="16"/>
  <c r="R92" i="16"/>
  <c r="P92" i="16"/>
  <c r="BK92" i="16"/>
  <c r="J92" i="16"/>
  <c r="BE92" i="16"/>
  <c r="BI91" i="16"/>
  <c r="BH91" i="16"/>
  <c r="BG91" i="16"/>
  <c r="BF91" i="16"/>
  <c r="T91" i="16"/>
  <c r="R91" i="16"/>
  <c r="P91" i="16"/>
  <c r="BK91" i="16"/>
  <c r="BK89" i="16" s="1"/>
  <c r="J91" i="16"/>
  <c r="BE91" i="16" s="1"/>
  <c r="BI90" i="16"/>
  <c r="BH90" i="16"/>
  <c r="BG90" i="16"/>
  <c r="BF90" i="16"/>
  <c r="T90" i="16"/>
  <c r="R90" i="16"/>
  <c r="P90" i="16"/>
  <c r="BK90" i="16"/>
  <c r="J90" i="16"/>
  <c r="BE90" i="16"/>
  <c r="J57" i="16"/>
  <c r="J82" i="16"/>
  <c r="F82" i="16"/>
  <c r="F80" i="16"/>
  <c r="E78" i="16"/>
  <c r="J51" i="16"/>
  <c r="F51" i="16"/>
  <c r="F49" i="16"/>
  <c r="E47" i="16"/>
  <c r="J18" i="16"/>
  <c r="E18" i="16"/>
  <c r="F83" i="16"/>
  <c r="F52" i="16"/>
  <c r="J17" i="16"/>
  <c r="J12" i="16"/>
  <c r="J80" i="16"/>
  <c r="J49" i="16"/>
  <c r="E7" i="16"/>
  <c r="E76" i="16"/>
  <c r="E45" i="16"/>
  <c r="AY69" i="1"/>
  <c r="AX69" i="1"/>
  <c r="BI187" i="15"/>
  <c r="BH187" i="15"/>
  <c r="BG187" i="15"/>
  <c r="BF187" i="15"/>
  <c r="T187" i="15"/>
  <c r="T186" i="15"/>
  <c r="R187" i="15"/>
  <c r="R186" i="15" s="1"/>
  <c r="P187" i="15"/>
  <c r="P186" i="15"/>
  <c r="BK187" i="15"/>
  <c r="BK186" i="15" s="1"/>
  <c r="J186" i="15" s="1"/>
  <c r="J69" i="15" s="1"/>
  <c r="J187" i="15"/>
  <c r="BE187" i="15" s="1"/>
  <c r="BI185" i="15"/>
  <c r="BH185" i="15"/>
  <c r="BG185" i="15"/>
  <c r="BF185" i="15"/>
  <c r="T185" i="15"/>
  <c r="R185" i="15"/>
  <c r="P185" i="15"/>
  <c r="P181" i="15" s="1"/>
  <c r="BK185" i="15"/>
  <c r="J185" i="15"/>
  <c r="BE185" i="15"/>
  <c r="BI183" i="15"/>
  <c r="BH183" i="15"/>
  <c r="BG183" i="15"/>
  <c r="BF183" i="15"/>
  <c r="T183" i="15"/>
  <c r="T181" i="15" s="1"/>
  <c r="R183" i="15"/>
  <c r="P183" i="15"/>
  <c r="BK183" i="15"/>
  <c r="J183" i="15"/>
  <c r="BE183" i="15" s="1"/>
  <c r="BI182" i="15"/>
  <c r="BH182" i="15"/>
  <c r="BG182" i="15"/>
  <c r="BF182" i="15"/>
  <c r="T182" i="15"/>
  <c r="R182" i="15"/>
  <c r="R181" i="15" s="1"/>
  <c r="P182" i="15"/>
  <c r="BK182" i="15"/>
  <c r="J182" i="15"/>
  <c r="BE182" i="15"/>
  <c r="BI177" i="15"/>
  <c r="BH177" i="15"/>
  <c r="BG177" i="15"/>
  <c r="BF177" i="15"/>
  <c r="T177" i="15"/>
  <c r="R177" i="15"/>
  <c r="P177" i="15"/>
  <c r="BK177" i="15"/>
  <c r="J177" i="15"/>
  <c r="BE177" i="15"/>
  <c r="BI176" i="15"/>
  <c r="BH176" i="15"/>
  <c r="BG176" i="15"/>
  <c r="BF176" i="15"/>
  <c r="T176" i="15"/>
  <c r="T175" i="15" s="1"/>
  <c r="T174" i="15" s="1"/>
  <c r="R176" i="15"/>
  <c r="R175" i="15" s="1"/>
  <c r="R174" i="15" s="1"/>
  <c r="P176" i="15"/>
  <c r="P175" i="15"/>
  <c r="P174" i="15"/>
  <c r="BK176" i="15"/>
  <c r="BK175" i="15"/>
  <c r="J175" i="15"/>
  <c r="BK174" i="15"/>
  <c r="J174" i="15" s="1"/>
  <c r="J66" i="15" s="1"/>
  <c r="J176" i="15"/>
  <c r="BE176" i="15"/>
  <c r="J67" i="15"/>
  <c r="BI173" i="15"/>
  <c r="BH173" i="15"/>
  <c r="BG173" i="15"/>
  <c r="BF173" i="15"/>
  <c r="T173" i="15"/>
  <c r="R173" i="15"/>
  <c r="P173" i="15"/>
  <c r="BK173" i="15"/>
  <c r="J173" i="15"/>
  <c r="BE173" i="15"/>
  <c r="BI172" i="15"/>
  <c r="BH172" i="15"/>
  <c r="BG172" i="15"/>
  <c r="BF172" i="15"/>
  <c r="T172" i="15"/>
  <c r="R172" i="15"/>
  <c r="P172" i="15"/>
  <c r="BK172" i="15"/>
  <c r="J172" i="15"/>
  <c r="BE172" i="15" s="1"/>
  <c r="BI170" i="15"/>
  <c r="BH170" i="15"/>
  <c r="BG170" i="15"/>
  <c r="BF170" i="15"/>
  <c r="T170" i="15"/>
  <c r="R170" i="15"/>
  <c r="P170" i="15"/>
  <c r="BK170" i="15"/>
  <c r="J170" i="15"/>
  <c r="BE170" i="15"/>
  <c r="BI168" i="15"/>
  <c r="BH168" i="15"/>
  <c r="BG168" i="15"/>
  <c r="BF168" i="15"/>
  <c r="T168" i="15"/>
  <c r="R168" i="15"/>
  <c r="P168" i="15"/>
  <c r="BK168" i="15"/>
  <c r="BK164" i="15" s="1"/>
  <c r="J164" i="15" s="1"/>
  <c r="J65" i="15" s="1"/>
  <c r="J168" i="15"/>
  <c r="BE168" i="15" s="1"/>
  <c r="BI166" i="15"/>
  <c r="BH166" i="15"/>
  <c r="BG166" i="15"/>
  <c r="BF166" i="15"/>
  <c r="T166" i="15"/>
  <c r="R166" i="15"/>
  <c r="R164" i="15" s="1"/>
  <c r="P166" i="15"/>
  <c r="BK166" i="15"/>
  <c r="J166" i="15"/>
  <c r="BE166" i="15"/>
  <c r="BI165" i="15"/>
  <c r="BH165" i="15"/>
  <c r="BG165" i="15"/>
  <c r="BF165" i="15"/>
  <c r="T165" i="15"/>
  <c r="T164" i="15" s="1"/>
  <c r="R165" i="15"/>
  <c r="P165" i="15"/>
  <c r="BK165" i="15"/>
  <c r="J165" i="15"/>
  <c r="BE165" i="15"/>
  <c r="BI163" i="15"/>
  <c r="BH163" i="15"/>
  <c r="BG163" i="15"/>
  <c r="BF163" i="15"/>
  <c r="T163" i="15"/>
  <c r="R163" i="15"/>
  <c r="P163" i="15"/>
  <c r="BK163" i="15"/>
  <c r="J163" i="15"/>
  <c r="BE163" i="15" s="1"/>
  <c r="BI162" i="15"/>
  <c r="BH162" i="15"/>
  <c r="BG162" i="15"/>
  <c r="BF162" i="15"/>
  <c r="T162" i="15"/>
  <c r="R162" i="15"/>
  <c r="P162" i="15"/>
  <c r="BK162" i="15"/>
  <c r="J162" i="15"/>
  <c r="BE162" i="15"/>
  <c r="BI161" i="15"/>
  <c r="BH161" i="15"/>
  <c r="BG161" i="15"/>
  <c r="BF161" i="15"/>
  <c r="T161" i="15"/>
  <c r="R161" i="15"/>
  <c r="P161" i="15"/>
  <c r="BK161" i="15"/>
  <c r="BK157" i="15" s="1"/>
  <c r="J157" i="15" s="1"/>
  <c r="J64" i="15" s="1"/>
  <c r="J161" i="15"/>
  <c r="BE161" i="15" s="1"/>
  <c r="BI159" i="15"/>
  <c r="BH159" i="15"/>
  <c r="BG159" i="15"/>
  <c r="BF159" i="15"/>
  <c r="T159" i="15"/>
  <c r="R159" i="15"/>
  <c r="R157" i="15" s="1"/>
  <c r="P159" i="15"/>
  <c r="BK159" i="15"/>
  <c r="J159" i="15"/>
  <c r="BE159" i="15"/>
  <c r="BI158" i="15"/>
  <c r="BH158" i="15"/>
  <c r="BG158" i="15"/>
  <c r="BF158" i="15"/>
  <c r="T158" i="15"/>
  <c r="T157" i="15" s="1"/>
  <c r="R158" i="15"/>
  <c r="P158" i="15"/>
  <c r="BK158" i="15"/>
  <c r="J158" i="15"/>
  <c r="BE158" i="15"/>
  <c r="BI152" i="15"/>
  <c r="BH152" i="15"/>
  <c r="BG152" i="15"/>
  <c r="BF152" i="15"/>
  <c r="T152" i="15"/>
  <c r="T151" i="15" s="1"/>
  <c r="R152" i="15"/>
  <c r="R151" i="15"/>
  <c r="P152" i="15"/>
  <c r="P151" i="15" s="1"/>
  <c r="BK152" i="15"/>
  <c r="BK151" i="15"/>
  <c r="J151" i="15"/>
  <c r="J63" i="15" s="1"/>
  <c r="J152" i="15"/>
  <c r="BE152" i="15"/>
  <c r="BI149" i="15"/>
  <c r="BH149" i="15"/>
  <c r="BG149" i="15"/>
  <c r="BF149" i="15"/>
  <c r="T149" i="15"/>
  <c r="R149" i="15"/>
  <c r="P149" i="15"/>
  <c r="BK149" i="15"/>
  <c r="J149" i="15"/>
  <c r="BE149" i="15" s="1"/>
  <c r="BI144" i="15"/>
  <c r="BH144" i="15"/>
  <c r="BG144" i="15"/>
  <c r="BF144" i="15"/>
  <c r="T144" i="15"/>
  <c r="R144" i="15"/>
  <c r="P144" i="15"/>
  <c r="BK144" i="15"/>
  <c r="J144" i="15"/>
  <c r="BE144" i="15"/>
  <c r="BI142" i="15"/>
  <c r="BH142" i="15"/>
  <c r="BG142" i="15"/>
  <c r="BF142" i="15"/>
  <c r="T142" i="15"/>
  <c r="R142" i="15"/>
  <c r="P142" i="15"/>
  <c r="BK142" i="15"/>
  <c r="J142" i="15"/>
  <c r="BE142" i="15" s="1"/>
  <c r="BI130" i="15"/>
  <c r="BH130" i="15"/>
  <c r="BG130" i="15"/>
  <c r="BF130" i="15"/>
  <c r="T130" i="15"/>
  <c r="R130" i="15"/>
  <c r="P130" i="15"/>
  <c r="BK130" i="15"/>
  <c r="J130" i="15"/>
  <c r="BE130" i="15"/>
  <c r="BI128" i="15"/>
  <c r="BH128" i="15"/>
  <c r="BG128" i="15"/>
  <c r="BF128" i="15"/>
  <c r="T128" i="15"/>
  <c r="R128" i="15"/>
  <c r="P128" i="15"/>
  <c r="BK128" i="15"/>
  <c r="J128" i="15"/>
  <c r="BE128" i="15" s="1"/>
  <c r="BI122" i="15"/>
  <c r="BH122" i="15"/>
  <c r="BG122" i="15"/>
  <c r="BF122" i="15"/>
  <c r="T122" i="15"/>
  <c r="R122" i="15"/>
  <c r="R93" i="15" s="1"/>
  <c r="R92" i="15" s="1"/>
  <c r="R91" i="15" s="1"/>
  <c r="P122" i="15"/>
  <c r="BK122" i="15"/>
  <c r="J122" i="15"/>
  <c r="BE122" i="15"/>
  <c r="BI120" i="15"/>
  <c r="BH120" i="15"/>
  <c r="BG120" i="15"/>
  <c r="BF120" i="15"/>
  <c r="F33" i="15" s="1"/>
  <c r="BA69" i="1" s="1"/>
  <c r="T120" i="15"/>
  <c r="R120" i="15"/>
  <c r="P120" i="15"/>
  <c r="BK120" i="15"/>
  <c r="J120" i="15"/>
  <c r="BE120" i="15" s="1"/>
  <c r="BI114" i="15"/>
  <c r="BH114" i="15"/>
  <c r="BG114" i="15"/>
  <c r="F34" i="15" s="1"/>
  <c r="BB69" i="1" s="1"/>
  <c r="BF114" i="15"/>
  <c r="T114" i="15"/>
  <c r="R114" i="15"/>
  <c r="P114" i="15"/>
  <c r="P93" i="15" s="1"/>
  <c r="BK114" i="15"/>
  <c r="J114" i="15"/>
  <c r="BE114" i="15"/>
  <c r="BI108" i="15"/>
  <c r="BH108" i="15"/>
  <c r="BG108" i="15"/>
  <c r="BF108" i="15"/>
  <c r="T108" i="15"/>
  <c r="T93" i="15" s="1"/>
  <c r="T92" i="15" s="1"/>
  <c r="T91" i="15" s="1"/>
  <c r="R108" i="15"/>
  <c r="P108" i="15"/>
  <c r="BK108" i="15"/>
  <c r="J108" i="15"/>
  <c r="BE108" i="15" s="1"/>
  <c r="J32" i="15" s="1"/>
  <c r="AV69" i="1" s="1"/>
  <c r="BI101" i="15"/>
  <c r="BH101" i="15"/>
  <c r="BG101" i="15"/>
  <c r="BF101" i="15"/>
  <c r="T101" i="15"/>
  <c r="R101" i="15"/>
  <c r="P101" i="15"/>
  <c r="BK101" i="15"/>
  <c r="J101" i="15"/>
  <c r="BE101" i="15"/>
  <c r="BI94" i="15"/>
  <c r="BH94" i="15"/>
  <c r="F35" i="15" s="1"/>
  <c r="BC69" i="1" s="1"/>
  <c r="BG94" i="15"/>
  <c r="BF94" i="15"/>
  <c r="T94" i="15"/>
  <c r="R94" i="15"/>
  <c r="P94" i="15"/>
  <c r="BK94" i="15"/>
  <c r="J94" i="15"/>
  <c r="BE94" i="15"/>
  <c r="J87" i="15"/>
  <c r="F87" i="15"/>
  <c r="F85" i="15"/>
  <c r="E83" i="15"/>
  <c r="J55" i="15"/>
  <c r="F55" i="15"/>
  <c r="F53" i="15"/>
  <c r="E51" i="15"/>
  <c r="J20" i="15"/>
  <c r="E20" i="15"/>
  <c r="F56" i="15" s="1"/>
  <c r="F88" i="15"/>
  <c r="J19" i="15"/>
  <c r="J14" i="15"/>
  <c r="J53" i="15" s="1"/>
  <c r="E7" i="15"/>
  <c r="E79" i="15"/>
  <c r="E47" i="15"/>
  <c r="AY68" i="1"/>
  <c r="AX68" i="1"/>
  <c r="BI133" i="14"/>
  <c r="F36" i="14" s="1"/>
  <c r="BD68" i="1" s="1"/>
  <c r="BH133" i="14"/>
  <c r="BG133" i="14"/>
  <c r="BF133" i="14"/>
  <c r="T133" i="14"/>
  <c r="T132" i="14" s="1"/>
  <c r="R133" i="14"/>
  <c r="R132" i="14"/>
  <c r="P133" i="14"/>
  <c r="P132" i="14" s="1"/>
  <c r="BK133" i="14"/>
  <c r="BK132" i="14"/>
  <c r="J132" i="14"/>
  <c r="J65" i="14" s="1"/>
  <c r="J133" i="14"/>
  <c r="BE133" i="14" s="1"/>
  <c r="BI131" i="14"/>
  <c r="BH131" i="14"/>
  <c r="BG131" i="14"/>
  <c r="BF131" i="14"/>
  <c r="T131" i="14"/>
  <c r="R131" i="14"/>
  <c r="P131" i="14"/>
  <c r="BK131" i="14"/>
  <c r="J131" i="14"/>
  <c r="BE131" i="14"/>
  <c r="BI130" i="14"/>
  <c r="BH130" i="14"/>
  <c r="BG130" i="14"/>
  <c r="BF130" i="14"/>
  <c r="T130" i="14"/>
  <c r="R130" i="14"/>
  <c r="P130" i="14"/>
  <c r="BK130" i="14"/>
  <c r="J130" i="14"/>
  <c r="BE130" i="14"/>
  <c r="BI129" i="14"/>
  <c r="BH129" i="14"/>
  <c r="BG129" i="14"/>
  <c r="BF129" i="14"/>
  <c r="T129" i="14"/>
  <c r="R129" i="14"/>
  <c r="R125" i="14" s="1"/>
  <c r="P129" i="14"/>
  <c r="BK129" i="14"/>
  <c r="J129" i="14"/>
  <c r="BE129" i="14"/>
  <c r="BI127" i="14"/>
  <c r="BH127" i="14"/>
  <c r="BG127" i="14"/>
  <c r="BF127" i="14"/>
  <c r="T127" i="14"/>
  <c r="R127" i="14"/>
  <c r="P127" i="14"/>
  <c r="BK127" i="14"/>
  <c r="BK125" i="14" s="1"/>
  <c r="J127" i="14"/>
  <c r="BE127" i="14"/>
  <c r="BI126" i="14"/>
  <c r="BH126" i="14"/>
  <c r="BG126" i="14"/>
  <c r="BF126" i="14"/>
  <c r="T126" i="14"/>
  <c r="T125" i="14"/>
  <c r="R126" i="14"/>
  <c r="P126" i="14"/>
  <c r="P125" i="14" s="1"/>
  <c r="BK126" i="14"/>
  <c r="J125" i="14"/>
  <c r="J64" i="14" s="1"/>
  <c r="J126" i="14"/>
  <c r="BE126" i="14" s="1"/>
  <c r="BI123" i="14"/>
  <c r="BH123" i="14"/>
  <c r="BG123" i="14"/>
  <c r="BF123" i="14"/>
  <c r="T123" i="14"/>
  <c r="T122" i="14"/>
  <c r="R123" i="14"/>
  <c r="R122" i="14"/>
  <c r="P123" i="14"/>
  <c r="P122" i="14"/>
  <c r="BK123" i="14"/>
  <c r="BK122" i="14" s="1"/>
  <c r="J122" i="14" s="1"/>
  <c r="J63" i="14" s="1"/>
  <c r="J123" i="14"/>
  <c r="BE123" i="14" s="1"/>
  <c r="BI120" i="14"/>
  <c r="BH120" i="14"/>
  <c r="BG120" i="14"/>
  <c r="BF120" i="14"/>
  <c r="T120" i="14"/>
  <c r="R120" i="14"/>
  <c r="P120" i="14"/>
  <c r="BK120" i="14"/>
  <c r="J120" i="14"/>
  <c r="BE120" i="14"/>
  <c r="BI118" i="14"/>
  <c r="BH118" i="14"/>
  <c r="BG118" i="14"/>
  <c r="BF118" i="14"/>
  <c r="T118" i="14"/>
  <c r="R118" i="14"/>
  <c r="P118" i="14"/>
  <c r="BK118" i="14"/>
  <c r="J118" i="14"/>
  <c r="BE118" i="14" s="1"/>
  <c r="BI116" i="14"/>
  <c r="BH116" i="14"/>
  <c r="BG116" i="14"/>
  <c r="BF116" i="14"/>
  <c r="T116" i="14"/>
  <c r="R116" i="14"/>
  <c r="P116" i="14"/>
  <c r="BK116" i="14"/>
  <c r="J116" i="14"/>
  <c r="BE116" i="14"/>
  <c r="BI106" i="14"/>
  <c r="BH106" i="14"/>
  <c r="BG106" i="14"/>
  <c r="BF106" i="14"/>
  <c r="T106" i="14"/>
  <c r="R106" i="14"/>
  <c r="P106" i="14"/>
  <c r="BK106" i="14"/>
  <c r="J106" i="14"/>
  <c r="BE106" i="14"/>
  <c r="BI104" i="14"/>
  <c r="BH104" i="14"/>
  <c r="BG104" i="14"/>
  <c r="BF104" i="14"/>
  <c r="T104" i="14"/>
  <c r="R104" i="14"/>
  <c r="P104" i="14"/>
  <c r="BK104" i="14"/>
  <c r="J104" i="14"/>
  <c r="BE104" i="14"/>
  <c r="BI103" i="14"/>
  <c r="BH103" i="14"/>
  <c r="BG103" i="14"/>
  <c r="BF103" i="14"/>
  <c r="T103" i="14"/>
  <c r="R103" i="14"/>
  <c r="P103" i="14"/>
  <c r="BK103" i="14"/>
  <c r="J103" i="14"/>
  <c r="BE103" i="14"/>
  <c r="BI101" i="14"/>
  <c r="BH101" i="14"/>
  <c r="BG101" i="14"/>
  <c r="BF101" i="14"/>
  <c r="T101" i="14"/>
  <c r="R101" i="14"/>
  <c r="P101" i="14"/>
  <c r="BK101" i="14"/>
  <c r="J101" i="14"/>
  <c r="BE101" i="14"/>
  <c r="BI100" i="14"/>
  <c r="BH100" i="14"/>
  <c r="BG100" i="14"/>
  <c r="BF100" i="14"/>
  <c r="T100" i="14"/>
  <c r="R100" i="14"/>
  <c r="P100" i="14"/>
  <c r="BK100" i="14"/>
  <c r="J100" i="14"/>
  <c r="BE100" i="14"/>
  <c r="BI98" i="14"/>
  <c r="BH98" i="14"/>
  <c r="BG98" i="14"/>
  <c r="BF98" i="14"/>
  <c r="T98" i="14"/>
  <c r="R98" i="14"/>
  <c r="P98" i="14"/>
  <c r="BK98" i="14"/>
  <c r="J98" i="14"/>
  <c r="BE98" i="14"/>
  <c r="BI94" i="14"/>
  <c r="BH94" i="14"/>
  <c r="BG94" i="14"/>
  <c r="BF94" i="14"/>
  <c r="T94" i="14"/>
  <c r="R94" i="14"/>
  <c r="P94" i="14"/>
  <c r="BK94" i="14"/>
  <c r="J94" i="14"/>
  <c r="BE94" i="14"/>
  <c r="BI90" i="14"/>
  <c r="BH90" i="14"/>
  <c r="BG90" i="14"/>
  <c r="BF90" i="14"/>
  <c r="T90" i="14"/>
  <c r="R90" i="14"/>
  <c r="P90" i="14"/>
  <c r="BK90" i="14"/>
  <c r="J90" i="14"/>
  <c r="BE90" i="14" s="1"/>
  <c r="J83" i="14"/>
  <c r="F83" i="14"/>
  <c r="F81" i="14"/>
  <c r="E79" i="14"/>
  <c r="J55" i="14"/>
  <c r="F55" i="14"/>
  <c r="F53" i="14"/>
  <c r="E51" i="14"/>
  <c r="J20" i="14"/>
  <c r="E20" i="14"/>
  <c r="F84" i="14"/>
  <c r="F56" i="14"/>
  <c r="J19" i="14"/>
  <c r="J14" i="14"/>
  <c r="J81" i="14"/>
  <c r="J53" i="14"/>
  <c r="E7" i="14"/>
  <c r="E75" i="14"/>
  <c r="E47" i="14"/>
  <c r="AY66" i="1"/>
  <c r="AX66" i="1"/>
  <c r="BI368" i="13"/>
  <c r="BH368" i="13"/>
  <c r="BG368" i="13"/>
  <c r="BF368" i="13"/>
  <c r="T368" i="13"/>
  <c r="R368" i="13"/>
  <c r="P368" i="13"/>
  <c r="BK368" i="13"/>
  <c r="J368" i="13"/>
  <c r="BE368" i="13"/>
  <c r="BI366" i="13"/>
  <c r="BH366" i="13"/>
  <c r="BG366" i="13"/>
  <c r="BF366" i="13"/>
  <c r="T366" i="13"/>
  <c r="R366" i="13"/>
  <c r="P366" i="13"/>
  <c r="BK366" i="13"/>
  <c r="J366" i="13"/>
  <c r="BE366" i="13" s="1"/>
  <c r="BI362" i="13"/>
  <c r="BH362" i="13"/>
  <c r="BG362" i="13"/>
  <c r="BF362" i="13"/>
  <c r="T362" i="13"/>
  <c r="R362" i="13"/>
  <c r="P362" i="13"/>
  <c r="BK362" i="13"/>
  <c r="J362" i="13"/>
  <c r="BE362" i="13"/>
  <c r="BI360" i="13"/>
  <c r="BH360" i="13"/>
  <c r="BG360" i="13"/>
  <c r="BF360" i="13"/>
  <c r="T360" i="13"/>
  <c r="R360" i="13"/>
  <c r="P360" i="13"/>
  <c r="BK360" i="13"/>
  <c r="J360" i="13"/>
  <c r="BE360" i="13" s="1"/>
  <c r="BI354" i="13"/>
  <c r="BH354" i="13"/>
  <c r="BG354" i="13"/>
  <c r="BF354" i="13"/>
  <c r="T354" i="13"/>
  <c r="R354" i="13"/>
  <c r="P354" i="13"/>
  <c r="BK354" i="13"/>
  <c r="J354" i="13"/>
  <c r="BE354" i="13"/>
  <c r="BI350" i="13"/>
  <c r="BH350" i="13"/>
  <c r="BG350" i="13"/>
  <c r="BF350" i="13"/>
  <c r="T350" i="13"/>
  <c r="R350" i="13"/>
  <c r="P350" i="13"/>
  <c r="BK350" i="13"/>
  <c r="BK340" i="13" s="1"/>
  <c r="J340" i="13" s="1"/>
  <c r="J64" i="13" s="1"/>
  <c r="J350" i="13"/>
  <c r="BE350" i="13" s="1"/>
  <c r="BI345" i="13"/>
  <c r="BH345" i="13"/>
  <c r="BG345" i="13"/>
  <c r="BF345" i="13"/>
  <c r="T345" i="13"/>
  <c r="R345" i="13"/>
  <c r="P345" i="13"/>
  <c r="BK345" i="13"/>
  <c r="J345" i="13"/>
  <c r="BE345" i="13"/>
  <c r="BI341" i="13"/>
  <c r="BH341" i="13"/>
  <c r="BG341" i="13"/>
  <c r="BF341" i="13"/>
  <c r="T341" i="13"/>
  <c r="T340" i="13" s="1"/>
  <c r="R341" i="13"/>
  <c r="P341" i="13"/>
  <c r="BK341" i="13"/>
  <c r="J341" i="13"/>
  <c r="BE341" i="13"/>
  <c r="BI338" i="13"/>
  <c r="BH338" i="13"/>
  <c r="BG338" i="13"/>
  <c r="BF338" i="13"/>
  <c r="T338" i="13"/>
  <c r="R338" i="13"/>
  <c r="P338" i="13"/>
  <c r="BK338" i="13"/>
  <c r="J338" i="13"/>
  <c r="BE338" i="13" s="1"/>
  <c r="BI336" i="13"/>
  <c r="BH336" i="13"/>
  <c r="BG336" i="13"/>
  <c r="BF336" i="13"/>
  <c r="T336" i="13"/>
  <c r="R336" i="13"/>
  <c r="P336" i="13"/>
  <c r="BK336" i="13"/>
  <c r="J336" i="13"/>
  <c r="BE336" i="13"/>
  <c r="BI334" i="13"/>
  <c r="BH334" i="13"/>
  <c r="BG334" i="13"/>
  <c r="BF334" i="13"/>
  <c r="T334" i="13"/>
  <c r="R334" i="13"/>
  <c r="P334" i="13"/>
  <c r="BK334" i="13"/>
  <c r="J334" i="13"/>
  <c r="BE334" i="13" s="1"/>
  <c r="BI332" i="13"/>
  <c r="BH332" i="13"/>
  <c r="BG332" i="13"/>
  <c r="BF332" i="13"/>
  <c r="T332" i="13"/>
  <c r="R332" i="13"/>
  <c r="P332" i="13"/>
  <c r="BK332" i="13"/>
  <c r="J332" i="13"/>
  <c r="BE332" i="13"/>
  <c r="BI330" i="13"/>
  <c r="BH330" i="13"/>
  <c r="BG330" i="13"/>
  <c r="BF330" i="13"/>
  <c r="T330" i="13"/>
  <c r="R330" i="13"/>
  <c r="P330" i="13"/>
  <c r="BK330" i="13"/>
  <c r="J330" i="13"/>
  <c r="BE330" i="13" s="1"/>
  <c r="BI328" i="13"/>
  <c r="BH328" i="13"/>
  <c r="BG328" i="13"/>
  <c r="BF328" i="13"/>
  <c r="T328" i="13"/>
  <c r="R328" i="13"/>
  <c r="P328" i="13"/>
  <c r="BK328" i="13"/>
  <c r="J328" i="13"/>
  <c r="BE328" i="13"/>
  <c r="BI326" i="13"/>
  <c r="BH326" i="13"/>
  <c r="BG326" i="13"/>
  <c r="BF326" i="13"/>
  <c r="T326" i="13"/>
  <c r="R326" i="13"/>
  <c r="P326" i="13"/>
  <c r="BK326" i="13"/>
  <c r="J326" i="13"/>
  <c r="BE326" i="13" s="1"/>
  <c r="BI324" i="13"/>
  <c r="BH324" i="13"/>
  <c r="BG324" i="13"/>
  <c r="BF324" i="13"/>
  <c r="T324" i="13"/>
  <c r="R324" i="13"/>
  <c r="P324" i="13"/>
  <c r="BK324" i="13"/>
  <c r="J324" i="13"/>
  <c r="BE324" i="13"/>
  <c r="BI322" i="13"/>
  <c r="BH322" i="13"/>
  <c r="BG322" i="13"/>
  <c r="BF322" i="13"/>
  <c r="T322" i="13"/>
  <c r="R322" i="13"/>
  <c r="P322" i="13"/>
  <c r="BK322" i="13"/>
  <c r="J322" i="13"/>
  <c r="BE322" i="13" s="1"/>
  <c r="BI320" i="13"/>
  <c r="BH320" i="13"/>
  <c r="BG320" i="13"/>
  <c r="BF320" i="13"/>
  <c r="T320" i="13"/>
  <c r="R320" i="13"/>
  <c r="P320" i="13"/>
  <c r="BK320" i="13"/>
  <c r="J320" i="13"/>
  <c r="BE320" i="13"/>
  <c r="BI318" i="13"/>
  <c r="BH318" i="13"/>
  <c r="BG318" i="13"/>
  <c r="BF318" i="13"/>
  <c r="T318" i="13"/>
  <c r="R318" i="13"/>
  <c r="P318" i="13"/>
  <c r="BK318" i="13"/>
  <c r="J318" i="13"/>
  <c r="BE318" i="13" s="1"/>
  <c r="BI316" i="13"/>
  <c r="BH316" i="13"/>
  <c r="BG316" i="13"/>
  <c r="BF316" i="13"/>
  <c r="T316" i="13"/>
  <c r="R316" i="13"/>
  <c r="P316" i="13"/>
  <c r="BK316" i="13"/>
  <c r="J316" i="13"/>
  <c r="BE316" i="13"/>
  <c r="BI314" i="13"/>
  <c r="BH314" i="13"/>
  <c r="BG314" i="13"/>
  <c r="BF314" i="13"/>
  <c r="T314" i="13"/>
  <c r="R314" i="13"/>
  <c r="P314" i="13"/>
  <c r="BK314" i="13"/>
  <c r="J314" i="13"/>
  <c r="BE314" i="13" s="1"/>
  <c r="BI312" i="13"/>
  <c r="BH312" i="13"/>
  <c r="BG312" i="13"/>
  <c r="BF312" i="13"/>
  <c r="T312" i="13"/>
  <c r="R312" i="13"/>
  <c r="P312" i="13"/>
  <c r="BK312" i="13"/>
  <c r="J312" i="13"/>
  <c r="BE312" i="13"/>
  <c r="BI310" i="13"/>
  <c r="BH310" i="13"/>
  <c r="BG310" i="13"/>
  <c r="BF310" i="13"/>
  <c r="T310" i="13"/>
  <c r="R310" i="13"/>
  <c r="P310" i="13"/>
  <c r="BK310" i="13"/>
  <c r="J310" i="13"/>
  <c r="BE310" i="13" s="1"/>
  <c r="BI308" i="13"/>
  <c r="BH308" i="13"/>
  <c r="BG308" i="13"/>
  <c r="BF308" i="13"/>
  <c r="T308" i="13"/>
  <c r="R308" i="13"/>
  <c r="P308" i="13"/>
  <c r="BK308" i="13"/>
  <c r="J308" i="13"/>
  <c r="BE308" i="13"/>
  <c r="BI302" i="13"/>
  <c r="BH302" i="13"/>
  <c r="BG302" i="13"/>
  <c r="BF302" i="13"/>
  <c r="T302" i="13"/>
  <c r="R302" i="13"/>
  <c r="P302" i="13"/>
  <c r="BK302" i="13"/>
  <c r="J302" i="13"/>
  <c r="BE302" i="13" s="1"/>
  <c r="BI297" i="13"/>
  <c r="BH297" i="13"/>
  <c r="BG297" i="13"/>
  <c r="BF297" i="13"/>
  <c r="T297" i="13"/>
  <c r="R297" i="13"/>
  <c r="P297" i="13"/>
  <c r="BK297" i="13"/>
  <c r="J297" i="13"/>
  <c r="BE297" i="13"/>
  <c r="BI295" i="13"/>
  <c r="BH295" i="13"/>
  <c r="BG295" i="13"/>
  <c r="BF295" i="13"/>
  <c r="T295" i="13"/>
  <c r="R295" i="13"/>
  <c r="P295" i="13"/>
  <c r="BK295" i="13"/>
  <c r="J295" i="13"/>
  <c r="BE295" i="13" s="1"/>
  <c r="BI293" i="13"/>
  <c r="BH293" i="13"/>
  <c r="BG293" i="13"/>
  <c r="BF293" i="13"/>
  <c r="T293" i="13"/>
  <c r="R293" i="13"/>
  <c r="P293" i="13"/>
  <c r="BK293" i="13"/>
  <c r="J293" i="13"/>
  <c r="BE293" i="13"/>
  <c r="BI291" i="13"/>
  <c r="BH291" i="13"/>
  <c r="BG291" i="13"/>
  <c r="BF291" i="13"/>
  <c r="T291" i="13"/>
  <c r="R291" i="13"/>
  <c r="P291" i="13"/>
  <c r="BK291" i="13"/>
  <c r="J291" i="13"/>
  <c r="BE291" i="13" s="1"/>
  <c r="BI287" i="13"/>
  <c r="BH287" i="13"/>
  <c r="BG287" i="13"/>
  <c r="BF287" i="13"/>
  <c r="T287" i="13"/>
  <c r="R287" i="13"/>
  <c r="P287" i="13"/>
  <c r="BK287" i="13"/>
  <c r="J287" i="13"/>
  <c r="BE287" i="13"/>
  <c r="BI283" i="13"/>
  <c r="BH283" i="13"/>
  <c r="BG283" i="13"/>
  <c r="BF283" i="13"/>
  <c r="T283" i="13"/>
  <c r="R283" i="13"/>
  <c r="P283" i="13"/>
  <c r="BK283" i="13"/>
  <c r="J283" i="13"/>
  <c r="BE283" i="13" s="1"/>
  <c r="BI281" i="13"/>
  <c r="BH281" i="13"/>
  <c r="BG281" i="13"/>
  <c r="BF281" i="13"/>
  <c r="T281" i="13"/>
  <c r="R281" i="13"/>
  <c r="P281" i="13"/>
  <c r="BK281" i="13"/>
  <c r="J281" i="13"/>
  <c r="BE281" i="13" s="1"/>
  <c r="BI277" i="13"/>
  <c r="BH277" i="13"/>
  <c r="BG277" i="13"/>
  <c r="BF277" i="13"/>
  <c r="T277" i="13"/>
  <c r="R277" i="13"/>
  <c r="P277" i="13"/>
  <c r="BK277" i="13"/>
  <c r="J277" i="13"/>
  <c r="BE277" i="13" s="1"/>
  <c r="BI272" i="13"/>
  <c r="BH272" i="13"/>
  <c r="BG272" i="13"/>
  <c r="BF272" i="13"/>
  <c r="T272" i="13"/>
  <c r="R272" i="13"/>
  <c r="P272" i="13"/>
  <c r="BK272" i="13"/>
  <c r="J272" i="13"/>
  <c r="BE272" i="13"/>
  <c r="BI270" i="13"/>
  <c r="BH270" i="13"/>
  <c r="BG270" i="13"/>
  <c r="BF270" i="13"/>
  <c r="T270" i="13"/>
  <c r="R270" i="13"/>
  <c r="P270" i="13"/>
  <c r="BK270" i="13"/>
  <c r="J270" i="13"/>
  <c r="BE270" i="13" s="1"/>
  <c r="BI268" i="13"/>
  <c r="BH268" i="13"/>
  <c r="BG268" i="13"/>
  <c r="BF268" i="13"/>
  <c r="T268" i="13"/>
  <c r="R268" i="13"/>
  <c r="P268" i="13"/>
  <c r="BK268" i="13"/>
  <c r="J268" i="13"/>
  <c r="BE268" i="13"/>
  <c r="BI266" i="13"/>
  <c r="BH266" i="13"/>
  <c r="BG266" i="13"/>
  <c r="BF266" i="13"/>
  <c r="T266" i="13"/>
  <c r="R266" i="13"/>
  <c r="P266" i="13"/>
  <c r="BK266" i="13"/>
  <c r="J266" i="13"/>
  <c r="BE266" i="13" s="1"/>
  <c r="BI264" i="13"/>
  <c r="BH264" i="13"/>
  <c r="BG264" i="13"/>
  <c r="BF264" i="13"/>
  <c r="T264" i="13"/>
  <c r="R264" i="13"/>
  <c r="P264" i="13"/>
  <c r="BK264" i="13"/>
  <c r="J264" i="13"/>
  <c r="BE264" i="13"/>
  <c r="BI262" i="13"/>
  <c r="BH262" i="13"/>
  <c r="BG262" i="13"/>
  <c r="BF262" i="13"/>
  <c r="T262" i="13"/>
  <c r="R262" i="13"/>
  <c r="P262" i="13"/>
  <c r="BK262" i="13"/>
  <c r="J262" i="13"/>
  <c r="BE262" i="13" s="1"/>
  <c r="BI260" i="13"/>
  <c r="BH260" i="13"/>
  <c r="BG260" i="13"/>
  <c r="BF260" i="13"/>
  <c r="T260" i="13"/>
  <c r="R260" i="13"/>
  <c r="P260" i="13"/>
  <c r="BK260" i="13"/>
  <c r="J260" i="13"/>
  <c r="BE260" i="13" s="1"/>
  <c r="BI258" i="13"/>
  <c r="BH258" i="13"/>
  <c r="BG258" i="13"/>
  <c r="BF258" i="13"/>
  <c r="T258" i="13"/>
  <c r="R258" i="13"/>
  <c r="P258" i="13"/>
  <c r="BK258" i="13"/>
  <c r="J258" i="13"/>
  <c r="BE258" i="13" s="1"/>
  <c r="BI253" i="13"/>
  <c r="BH253" i="13"/>
  <c r="BG253" i="13"/>
  <c r="BF253" i="13"/>
  <c r="T253" i="13"/>
  <c r="R253" i="13"/>
  <c r="P253" i="13"/>
  <c r="BK253" i="13"/>
  <c r="J253" i="13"/>
  <c r="BE253" i="13"/>
  <c r="BI249" i="13"/>
  <c r="BH249" i="13"/>
  <c r="BG249" i="13"/>
  <c r="BF249" i="13"/>
  <c r="T249" i="13"/>
  <c r="R249" i="13"/>
  <c r="P249" i="13"/>
  <c r="BK249" i="13"/>
  <c r="J249" i="13"/>
  <c r="BE249" i="13" s="1"/>
  <c r="BI247" i="13"/>
  <c r="BH247" i="13"/>
  <c r="BG247" i="13"/>
  <c r="BF247" i="13"/>
  <c r="T247" i="13"/>
  <c r="R247" i="13"/>
  <c r="P247" i="13"/>
  <c r="BK247" i="13"/>
  <c r="J247" i="13"/>
  <c r="BE247" i="13"/>
  <c r="BI243" i="13"/>
  <c r="BH243" i="13"/>
  <c r="BG243" i="13"/>
  <c r="BF243" i="13"/>
  <c r="T243" i="13"/>
  <c r="R243" i="13"/>
  <c r="P243" i="13"/>
  <c r="BK243" i="13"/>
  <c r="J243" i="13"/>
  <c r="BE243" i="13"/>
  <c r="BI240" i="13"/>
  <c r="BH240" i="13"/>
  <c r="BG240" i="13"/>
  <c r="BF240" i="13"/>
  <c r="T240" i="13"/>
  <c r="R240" i="13"/>
  <c r="P240" i="13"/>
  <c r="BK240" i="13"/>
  <c r="J240" i="13"/>
  <c r="BE240" i="13" s="1"/>
  <c r="BI238" i="13"/>
  <c r="BH238" i="13"/>
  <c r="BG238" i="13"/>
  <c r="BF238" i="13"/>
  <c r="T238" i="13"/>
  <c r="R238" i="13"/>
  <c r="P238" i="13"/>
  <c r="BK238" i="13"/>
  <c r="J238" i="13"/>
  <c r="BE238" i="13"/>
  <c r="BI236" i="13"/>
  <c r="BH236" i="13"/>
  <c r="BG236" i="13"/>
  <c r="BF236" i="13"/>
  <c r="T236" i="13"/>
  <c r="R236" i="13"/>
  <c r="P236" i="13"/>
  <c r="BK236" i="13"/>
  <c r="J236" i="13"/>
  <c r="BE236" i="13" s="1"/>
  <c r="BI234" i="13"/>
  <c r="BH234" i="13"/>
  <c r="BG234" i="13"/>
  <c r="BF234" i="13"/>
  <c r="T234" i="13"/>
  <c r="R234" i="13"/>
  <c r="P234" i="13"/>
  <c r="BK234" i="13"/>
  <c r="J234" i="13"/>
  <c r="BE234" i="13"/>
  <c r="BI232" i="13"/>
  <c r="BH232" i="13"/>
  <c r="BG232" i="13"/>
  <c r="BF232" i="13"/>
  <c r="T232" i="13"/>
  <c r="R232" i="13"/>
  <c r="P232" i="13"/>
  <c r="BK232" i="13"/>
  <c r="J232" i="13"/>
  <c r="BE232" i="13" s="1"/>
  <c r="BI230" i="13"/>
  <c r="BH230" i="13"/>
  <c r="BG230" i="13"/>
  <c r="BF230" i="13"/>
  <c r="T230" i="13"/>
  <c r="R230" i="13"/>
  <c r="P230" i="13"/>
  <c r="BK230" i="13"/>
  <c r="J230" i="13"/>
  <c r="BE230" i="13"/>
  <c r="BI228" i="13"/>
  <c r="BH228" i="13"/>
  <c r="BG228" i="13"/>
  <c r="BF228" i="13"/>
  <c r="T228" i="13"/>
  <c r="R228" i="13"/>
  <c r="P228" i="13"/>
  <c r="BK228" i="13"/>
  <c r="J228" i="13"/>
  <c r="BE228" i="13" s="1"/>
  <c r="BI226" i="13"/>
  <c r="BH226" i="13"/>
  <c r="BG226" i="13"/>
  <c r="BF226" i="13"/>
  <c r="T226" i="13"/>
  <c r="R226" i="13"/>
  <c r="P226" i="13"/>
  <c r="BK226" i="13"/>
  <c r="J226" i="13"/>
  <c r="BE226" i="13" s="1"/>
  <c r="BI224" i="13"/>
  <c r="BH224" i="13"/>
  <c r="BG224" i="13"/>
  <c r="BF224" i="13"/>
  <c r="T224" i="13"/>
  <c r="R224" i="13"/>
  <c r="P224" i="13"/>
  <c r="BK224" i="13"/>
  <c r="J224" i="13"/>
  <c r="BE224" i="13" s="1"/>
  <c r="BI222" i="13"/>
  <c r="BH222" i="13"/>
  <c r="BG222" i="13"/>
  <c r="BF222" i="13"/>
  <c r="T222" i="13"/>
  <c r="R222" i="13"/>
  <c r="P222" i="13"/>
  <c r="BK222" i="13"/>
  <c r="J222" i="13"/>
  <c r="BE222" i="13"/>
  <c r="BI220" i="13"/>
  <c r="BH220" i="13"/>
  <c r="BG220" i="13"/>
  <c r="BF220" i="13"/>
  <c r="T220" i="13"/>
  <c r="R220" i="13"/>
  <c r="P220" i="13"/>
  <c r="BK220" i="13"/>
  <c r="J220" i="13"/>
  <c r="BE220" i="13" s="1"/>
  <c r="BI218" i="13"/>
  <c r="BH218" i="13"/>
  <c r="BG218" i="13"/>
  <c r="BF218" i="13"/>
  <c r="T218" i="13"/>
  <c r="R218" i="13"/>
  <c r="P218" i="13"/>
  <c r="BK218" i="13"/>
  <c r="J218" i="13"/>
  <c r="BE218" i="13"/>
  <c r="BI216" i="13"/>
  <c r="BH216" i="13"/>
  <c r="BG216" i="13"/>
  <c r="BF216" i="13"/>
  <c r="T216" i="13"/>
  <c r="R216" i="13"/>
  <c r="P216" i="13"/>
  <c r="BK216" i="13"/>
  <c r="BK203" i="13" s="1"/>
  <c r="J203" i="13" s="1"/>
  <c r="J62" i="13" s="1"/>
  <c r="J216" i="13"/>
  <c r="BE216" i="13" s="1"/>
  <c r="BI214" i="13"/>
  <c r="BH214" i="13"/>
  <c r="BG214" i="13"/>
  <c r="BF214" i="13"/>
  <c r="T214" i="13"/>
  <c r="R214" i="13"/>
  <c r="P214" i="13"/>
  <c r="BK214" i="13"/>
  <c r="J214" i="13"/>
  <c r="BE214" i="13"/>
  <c r="BI212" i="13"/>
  <c r="BH212" i="13"/>
  <c r="BG212" i="13"/>
  <c r="BF212" i="13"/>
  <c r="T212" i="13"/>
  <c r="R212" i="13"/>
  <c r="P212" i="13"/>
  <c r="BK212" i="13"/>
  <c r="J212" i="13"/>
  <c r="BE212" i="13" s="1"/>
  <c r="BI210" i="13"/>
  <c r="BH210" i="13"/>
  <c r="BG210" i="13"/>
  <c r="BF210" i="13"/>
  <c r="T210" i="13"/>
  <c r="R210" i="13"/>
  <c r="P210" i="13"/>
  <c r="BK210" i="13"/>
  <c r="J210" i="13"/>
  <c r="BE210" i="13" s="1"/>
  <c r="BI208" i="13"/>
  <c r="BH208" i="13"/>
  <c r="BG208" i="13"/>
  <c r="BF208" i="13"/>
  <c r="T208" i="13"/>
  <c r="R208" i="13"/>
  <c r="P208" i="13"/>
  <c r="BK208" i="13"/>
  <c r="J208" i="13"/>
  <c r="BE208" i="13" s="1"/>
  <c r="BI206" i="13"/>
  <c r="BH206" i="13"/>
  <c r="BG206" i="13"/>
  <c r="BF206" i="13"/>
  <c r="T206" i="13"/>
  <c r="R206" i="13"/>
  <c r="R203" i="13" s="1"/>
  <c r="P206" i="13"/>
  <c r="BK206" i="13"/>
  <c r="J206" i="13"/>
  <c r="BE206" i="13"/>
  <c r="BI204" i="13"/>
  <c r="BH204" i="13"/>
  <c r="BG204" i="13"/>
  <c r="BF204" i="13"/>
  <c r="T204" i="13"/>
  <c r="R204" i="13"/>
  <c r="P204" i="13"/>
  <c r="BK204" i="13"/>
  <c r="J204" i="13"/>
  <c r="BE204" i="13"/>
  <c r="BI201" i="13"/>
  <c r="BH201" i="13"/>
  <c r="BG201" i="13"/>
  <c r="BF201" i="13"/>
  <c r="T201" i="13"/>
  <c r="R201" i="13"/>
  <c r="P201" i="13"/>
  <c r="BK201" i="13"/>
  <c r="J201" i="13"/>
  <c r="BE201" i="13" s="1"/>
  <c r="BI199" i="13"/>
  <c r="BH199" i="13"/>
  <c r="BG199" i="13"/>
  <c r="BF199" i="13"/>
  <c r="T199" i="13"/>
  <c r="T170" i="13" s="1"/>
  <c r="R199" i="13"/>
  <c r="P199" i="13"/>
  <c r="BK199" i="13"/>
  <c r="J199" i="13"/>
  <c r="BE199" i="13" s="1"/>
  <c r="BI197" i="13"/>
  <c r="BH197" i="13"/>
  <c r="BG197" i="13"/>
  <c r="BF197" i="13"/>
  <c r="T197" i="13"/>
  <c r="R197" i="13"/>
  <c r="P197" i="13"/>
  <c r="P170" i="13" s="1"/>
  <c r="BK197" i="13"/>
  <c r="J197" i="13"/>
  <c r="BE197" i="13" s="1"/>
  <c r="BI195" i="13"/>
  <c r="BH195" i="13"/>
  <c r="BG195" i="13"/>
  <c r="BF195" i="13"/>
  <c r="T195" i="13"/>
  <c r="R195" i="13"/>
  <c r="P195" i="13"/>
  <c r="BK195" i="13"/>
  <c r="J195" i="13"/>
  <c r="BE195" i="13"/>
  <c r="BI193" i="13"/>
  <c r="BH193" i="13"/>
  <c r="BG193" i="13"/>
  <c r="BF193" i="13"/>
  <c r="T193" i="13"/>
  <c r="R193" i="13"/>
  <c r="P193" i="13"/>
  <c r="BK193" i="13"/>
  <c r="J193" i="13"/>
  <c r="BE193" i="13"/>
  <c r="BI191" i="13"/>
  <c r="BH191" i="13"/>
  <c r="BG191" i="13"/>
  <c r="BF191" i="13"/>
  <c r="T191" i="13"/>
  <c r="R191" i="13"/>
  <c r="P191" i="13"/>
  <c r="BK191" i="13"/>
  <c r="J191" i="13"/>
  <c r="BE191" i="13"/>
  <c r="BI187" i="13"/>
  <c r="BH187" i="13"/>
  <c r="BG187" i="13"/>
  <c r="BF187" i="13"/>
  <c r="T187" i="13"/>
  <c r="R187" i="13"/>
  <c r="P187" i="13"/>
  <c r="BK187" i="13"/>
  <c r="J187" i="13"/>
  <c r="BE187" i="13"/>
  <c r="BI183" i="13"/>
  <c r="BH183" i="13"/>
  <c r="BG183" i="13"/>
  <c r="BF183" i="13"/>
  <c r="T183" i="13"/>
  <c r="R183" i="13"/>
  <c r="P183" i="13"/>
  <c r="BK183" i="13"/>
  <c r="J183" i="13"/>
  <c r="BE183" i="13"/>
  <c r="BI181" i="13"/>
  <c r="BH181" i="13"/>
  <c r="BG181" i="13"/>
  <c r="BF181" i="13"/>
  <c r="T181" i="13"/>
  <c r="R181" i="13"/>
  <c r="P181" i="13"/>
  <c r="BK181" i="13"/>
  <c r="J181" i="13"/>
  <c r="BE181" i="13"/>
  <c r="BI179" i="13"/>
  <c r="BH179" i="13"/>
  <c r="BG179" i="13"/>
  <c r="BF179" i="13"/>
  <c r="T179" i="13"/>
  <c r="R179" i="13"/>
  <c r="R170" i="13" s="1"/>
  <c r="P179" i="13"/>
  <c r="BK179" i="13"/>
  <c r="J179" i="13"/>
  <c r="BE179" i="13"/>
  <c r="BI175" i="13"/>
  <c r="BH175" i="13"/>
  <c r="BG175" i="13"/>
  <c r="BF175" i="13"/>
  <c r="T175" i="13"/>
  <c r="R175" i="13"/>
  <c r="P175" i="13"/>
  <c r="BK175" i="13"/>
  <c r="BK170" i="13" s="1"/>
  <c r="J170" i="13" s="1"/>
  <c r="J61" i="13" s="1"/>
  <c r="J175" i="13"/>
  <c r="BE175" i="13"/>
  <c r="BI171" i="13"/>
  <c r="BH171" i="13"/>
  <c r="BG171" i="13"/>
  <c r="BF171" i="13"/>
  <c r="T171" i="13"/>
  <c r="R171" i="13"/>
  <c r="P171" i="13"/>
  <c r="BK171" i="13"/>
  <c r="J171" i="13"/>
  <c r="BE171" i="13" s="1"/>
  <c r="BI168" i="13"/>
  <c r="BH168" i="13"/>
  <c r="BG168" i="13"/>
  <c r="BF168" i="13"/>
  <c r="T168" i="13"/>
  <c r="R168" i="13"/>
  <c r="P168" i="13"/>
  <c r="BK168" i="13"/>
  <c r="J168" i="13"/>
  <c r="BE168" i="13"/>
  <c r="BI166" i="13"/>
  <c r="BH166" i="13"/>
  <c r="BG166" i="13"/>
  <c r="BF166" i="13"/>
  <c r="T166" i="13"/>
  <c r="R166" i="13"/>
  <c r="P166" i="13"/>
  <c r="P161" i="13" s="1"/>
  <c r="BK166" i="13"/>
  <c r="J166" i="13"/>
  <c r="BE166" i="13"/>
  <c r="BI164" i="13"/>
  <c r="BH164" i="13"/>
  <c r="BG164" i="13"/>
  <c r="BF164" i="13"/>
  <c r="T164" i="13"/>
  <c r="T161" i="13" s="1"/>
  <c r="R164" i="13"/>
  <c r="P164" i="13"/>
  <c r="BK164" i="13"/>
  <c r="J164" i="13"/>
  <c r="BE164" i="13"/>
  <c r="BI162" i="13"/>
  <c r="BH162" i="13"/>
  <c r="BG162" i="13"/>
  <c r="BF162" i="13"/>
  <c r="T162" i="13"/>
  <c r="R162" i="13"/>
  <c r="R161" i="13"/>
  <c r="P162" i="13"/>
  <c r="BK162" i="13"/>
  <c r="BK161" i="13"/>
  <c r="J161" i="13" s="1"/>
  <c r="J60" i="13" s="1"/>
  <c r="J162" i="13"/>
  <c r="BE162" i="13"/>
  <c r="BI159" i="13"/>
  <c r="BH159" i="13"/>
  <c r="BG159" i="13"/>
  <c r="BF159" i="13"/>
  <c r="T159" i="13"/>
  <c r="R159" i="13"/>
  <c r="P159" i="13"/>
  <c r="BK159" i="13"/>
  <c r="J159" i="13"/>
  <c r="BE159" i="13"/>
  <c r="BI157" i="13"/>
  <c r="BH157" i="13"/>
  <c r="BG157" i="13"/>
  <c r="BF157" i="13"/>
  <c r="T157" i="13"/>
  <c r="R157" i="13"/>
  <c r="P157" i="13"/>
  <c r="BK157" i="13"/>
  <c r="J157" i="13"/>
  <c r="BE157" i="13"/>
  <c r="BI155" i="13"/>
  <c r="BH155" i="13"/>
  <c r="BG155" i="13"/>
  <c r="BF155" i="13"/>
  <c r="T155" i="13"/>
  <c r="R155" i="13"/>
  <c r="P155" i="13"/>
  <c r="P150" i="13" s="1"/>
  <c r="BK155" i="13"/>
  <c r="BK150" i="13" s="1"/>
  <c r="J150" i="13" s="1"/>
  <c r="J59" i="13" s="1"/>
  <c r="J155" i="13"/>
  <c r="BE155" i="13"/>
  <c r="BI153" i="13"/>
  <c r="BH153" i="13"/>
  <c r="BG153" i="13"/>
  <c r="BF153" i="13"/>
  <c r="T153" i="13"/>
  <c r="T150" i="13" s="1"/>
  <c r="R153" i="13"/>
  <c r="R150" i="13" s="1"/>
  <c r="P153" i="13"/>
  <c r="BK153" i="13"/>
  <c r="J153" i="13"/>
  <c r="BE153" i="13"/>
  <c r="BI151" i="13"/>
  <c r="BH151" i="13"/>
  <c r="BG151" i="13"/>
  <c r="BF151" i="13"/>
  <c r="T151" i="13"/>
  <c r="R151" i="13"/>
  <c r="P151" i="13"/>
  <c r="BK151" i="13"/>
  <c r="J151" i="13"/>
  <c r="BE151" i="13"/>
  <c r="BI148" i="13"/>
  <c r="BH148" i="13"/>
  <c r="BG148" i="13"/>
  <c r="BF148" i="13"/>
  <c r="T148" i="13"/>
  <c r="R148" i="13"/>
  <c r="P148" i="13"/>
  <c r="BK148" i="13"/>
  <c r="J148" i="13"/>
  <c r="BE148" i="13"/>
  <c r="BI144" i="13"/>
  <c r="BH144" i="13"/>
  <c r="BG144" i="13"/>
  <c r="BF144" i="13"/>
  <c r="T144" i="13"/>
  <c r="R144" i="13"/>
  <c r="P144" i="13"/>
  <c r="BK144" i="13"/>
  <c r="J144" i="13"/>
  <c r="BE144" i="13"/>
  <c r="BI142" i="13"/>
  <c r="BH142" i="13"/>
  <c r="BG142" i="13"/>
  <c r="BF142" i="13"/>
  <c r="T142" i="13"/>
  <c r="R142" i="13"/>
  <c r="P142" i="13"/>
  <c r="BK142" i="13"/>
  <c r="J142" i="13"/>
  <c r="BE142" i="13"/>
  <c r="BI140" i="13"/>
  <c r="BH140" i="13"/>
  <c r="BG140" i="13"/>
  <c r="BF140" i="13"/>
  <c r="T140" i="13"/>
  <c r="R140" i="13"/>
  <c r="P140" i="13"/>
  <c r="BK140" i="13"/>
  <c r="J140" i="13"/>
  <c r="BE140" i="13"/>
  <c r="BI134" i="13"/>
  <c r="BH134" i="13"/>
  <c r="BG134" i="13"/>
  <c r="BF134" i="13"/>
  <c r="T134" i="13"/>
  <c r="R134" i="13"/>
  <c r="P134" i="13"/>
  <c r="BK134" i="13"/>
  <c r="J134" i="13"/>
  <c r="BE134" i="13"/>
  <c r="BI128" i="13"/>
  <c r="BH128" i="13"/>
  <c r="BG128" i="13"/>
  <c r="BF128" i="13"/>
  <c r="T128" i="13"/>
  <c r="R128" i="13"/>
  <c r="P128" i="13"/>
  <c r="BK128" i="13"/>
  <c r="J128" i="13"/>
  <c r="BE128" i="13"/>
  <c r="BI126" i="13"/>
  <c r="BH126" i="13"/>
  <c r="BG126" i="13"/>
  <c r="BF126" i="13"/>
  <c r="T126" i="13"/>
  <c r="R126" i="13"/>
  <c r="P126" i="13"/>
  <c r="BK126" i="13"/>
  <c r="J126" i="13"/>
  <c r="BE126" i="13"/>
  <c r="BI121" i="13"/>
  <c r="BH121" i="13"/>
  <c r="BG121" i="13"/>
  <c r="BF121" i="13"/>
  <c r="T121" i="13"/>
  <c r="R121" i="13"/>
  <c r="P121" i="13"/>
  <c r="BK121" i="13"/>
  <c r="J121" i="13"/>
  <c r="BE121" i="13"/>
  <c r="BI119" i="13"/>
  <c r="BH119" i="13"/>
  <c r="BG119" i="13"/>
  <c r="BF119" i="13"/>
  <c r="T119" i="13"/>
  <c r="R119" i="13"/>
  <c r="P119" i="13"/>
  <c r="BK119" i="13"/>
  <c r="J119" i="13"/>
  <c r="BE119" i="13"/>
  <c r="BI117" i="13"/>
  <c r="BH117" i="13"/>
  <c r="BG117" i="13"/>
  <c r="BF117" i="13"/>
  <c r="T117" i="13"/>
  <c r="R117" i="13"/>
  <c r="P117" i="13"/>
  <c r="BK117" i="13"/>
  <c r="J117" i="13"/>
  <c r="BE117" i="13"/>
  <c r="BI115" i="13"/>
  <c r="BH115" i="13"/>
  <c r="BG115" i="13"/>
  <c r="BF115" i="13"/>
  <c r="T115" i="13"/>
  <c r="R115" i="13"/>
  <c r="P115" i="13"/>
  <c r="BK115" i="13"/>
  <c r="J115" i="13"/>
  <c r="BE115" i="13"/>
  <c r="BI113" i="13"/>
  <c r="BH113" i="13"/>
  <c r="BG113" i="13"/>
  <c r="BF113" i="13"/>
  <c r="T113" i="13"/>
  <c r="R113" i="13"/>
  <c r="P113" i="13"/>
  <c r="BK113" i="13"/>
  <c r="J113" i="13"/>
  <c r="BE113" i="13"/>
  <c r="BI111" i="13"/>
  <c r="BH111" i="13"/>
  <c r="BG111" i="13"/>
  <c r="BF111" i="13"/>
  <c r="T111" i="13"/>
  <c r="R111" i="13"/>
  <c r="P111" i="13"/>
  <c r="BK111" i="13"/>
  <c r="J111" i="13"/>
  <c r="BE111" i="13"/>
  <c r="BI109" i="13"/>
  <c r="BH109" i="13"/>
  <c r="BG109" i="13"/>
  <c r="BF109" i="13"/>
  <c r="T109" i="13"/>
  <c r="R109" i="13"/>
  <c r="P109" i="13"/>
  <c r="BK109" i="13"/>
  <c r="J109" i="13"/>
  <c r="BE109" i="13"/>
  <c r="BI107" i="13"/>
  <c r="BH107" i="13"/>
  <c r="BG107" i="13"/>
  <c r="BF107" i="13"/>
  <c r="T107" i="13"/>
  <c r="R107" i="13"/>
  <c r="P107" i="13"/>
  <c r="BK107" i="13"/>
  <c r="J107" i="13"/>
  <c r="BE107" i="13"/>
  <c r="BI105" i="13"/>
  <c r="BH105" i="13"/>
  <c r="BG105" i="13"/>
  <c r="BF105" i="13"/>
  <c r="T105" i="13"/>
  <c r="R105" i="13"/>
  <c r="P105" i="13"/>
  <c r="BK105" i="13"/>
  <c r="J105" i="13"/>
  <c r="BE105" i="13"/>
  <c r="BI103" i="13"/>
  <c r="BH103" i="13"/>
  <c r="BG103" i="13"/>
  <c r="BF103" i="13"/>
  <c r="T103" i="13"/>
  <c r="R103" i="13"/>
  <c r="P103" i="13"/>
  <c r="BK103" i="13"/>
  <c r="J103" i="13"/>
  <c r="BE103" i="13"/>
  <c r="BI101" i="13"/>
  <c r="BH101" i="13"/>
  <c r="BG101" i="13"/>
  <c r="BF101" i="13"/>
  <c r="T101" i="13"/>
  <c r="R101" i="13"/>
  <c r="P101" i="13"/>
  <c r="BK101" i="13"/>
  <c r="J101" i="13"/>
  <c r="BE101" i="13"/>
  <c r="BI99" i="13"/>
  <c r="BH99" i="13"/>
  <c r="BG99" i="13"/>
  <c r="BF99" i="13"/>
  <c r="T99" i="13"/>
  <c r="R99" i="13"/>
  <c r="P99" i="13"/>
  <c r="BK99" i="13"/>
  <c r="J99" i="13"/>
  <c r="BE99" i="13"/>
  <c r="BI97" i="13"/>
  <c r="BH97" i="13"/>
  <c r="BG97" i="13"/>
  <c r="BF97" i="13"/>
  <c r="T97" i="13"/>
  <c r="R97" i="13"/>
  <c r="P97" i="13"/>
  <c r="BK97" i="13"/>
  <c r="J97" i="13"/>
  <c r="BE97" i="13"/>
  <c r="BI95" i="13"/>
  <c r="BH95" i="13"/>
  <c r="BG95" i="13"/>
  <c r="BF95" i="13"/>
  <c r="T95" i="13"/>
  <c r="R95" i="13"/>
  <c r="P95" i="13"/>
  <c r="BK95" i="13"/>
  <c r="J95" i="13"/>
  <c r="BE95" i="13"/>
  <c r="BI93" i="13"/>
  <c r="BH93" i="13"/>
  <c r="BG93" i="13"/>
  <c r="BF93" i="13"/>
  <c r="T93" i="13"/>
  <c r="R93" i="13"/>
  <c r="P93" i="13"/>
  <c r="BK93" i="13"/>
  <c r="J93" i="13"/>
  <c r="BE93" i="13"/>
  <c r="BI91" i="13"/>
  <c r="BH91" i="13"/>
  <c r="BG91" i="13"/>
  <c r="BF91" i="13"/>
  <c r="J31" i="13" s="1"/>
  <c r="AW66" i="1" s="1"/>
  <c r="T91" i="13"/>
  <c r="R91" i="13"/>
  <c r="P91" i="13"/>
  <c r="BK91" i="13"/>
  <c r="J91" i="13"/>
  <c r="BE91" i="13"/>
  <c r="BI89" i="13"/>
  <c r="BH89" i="13"/>
  <c r="BG89" i="13"/>
  <c r="BF89" i="13"/>
  <c r="T89" i="13"/>
  <c r="R89" i="13"/>
  <c r="R86" i="13" s="1"/>
  <c r="P89" i="13"/>
  <c r="BK89" i="13"/>
  <c r="J89" i="13"/>
  <c r="BE89" i="13"/>
  <c r="J30" i="13" s="1"/>
  <c r="AV66" i="1" s="1"/>
  <c r="BI87" i="13"/>
  <c r="BH87" i="13"/>
  <c r="BG87" i="13"/>
  <c r="F32" i="13"/>
  <c r="BB66" i="1" s="1"/>
  <c r="BF87" i="13"/>
  <c r="T87" i="13"/>
  <c r="T86" i="13"/>
  <c r="R87" i="13"/>
  <c r="P87" i="13"/>
  <c r="P86" i="13"/>
  <c r="BK87" i="13"/>
  <c r="J87" i="13"/>
  <c r="BE87" i="13"/>
  <c r="J80" i="13"/>
  <c r="F80" i="13"/>
  <c r="F78" i="13"/>
  <c r="E76" i="13"/>
  <c r="J51" i="13"/>
  <c r="F51" i="13"/>
  <c r="F49" i="13"/>
  <c r="E47" i="13"/>
  <c r="J18" i="13"/>
  <c r="E18" i="13"/>
  <c r="J17" i="13"/>
  <c r="J12" i="13"/>
  <c r="E7" i="13"/>
  <c r="E45" i="13" s="1"/>
  <c r="E74" i="13"/>
  <c r="AY65" i="1"/>
  <c r="AX65" i="1"/>
  <c r="BI438" i="12"/>
  <c r="BH438" i="12"/>
  <c r="BG438" i="12"/>
  <c r="BF438" i="12"/>
  <c r="T438" i="12"/>
  <c r="T437" i="12" s="1"/>
  <c r="R438" i="12"/>
  <c r="R437" i="12"/>
  <c r="P438" i="12"/>
  <c r="P437" i="12" s="1"/>
  <c r="BK438" i="12"/>
  <c r="BK437" i="12"/>
  <c r="J437" i="12"/>
  <c r="J65" i="12" s="1"/>
  <c r="J438" i="12"/>
  <c r="BE438" i="12"/>
  <c r="BI436" i="12"/>
  <c r="BH436" i="12"/>
  <c r="BG436" i="12"/>
  <c r="BF436" i="12"/>
  <c r="T436" i="12"/>
  <c r="R436" i="12"/>
  <c r="P436" i="12"/>
  <c r="BK436" i="12"/>
  <c r="J436" i="12"/>
  <c r="BE436" i="12" s="1"/>
  <c r="BI434" i="12"/>
  <c r="BH434" i="12"/>
  <c r="BG434" i="12"/>
  <c r="BF434" i="12"/>
  <c r="T434" i="12"/>
  <c r="R434" i="12"/>
  <c r="P434" i="12"/>
  <c r="BK434" i="12"/>
  <c r="J434" i="12"/>
  <c r="BE434" i="12"/>
  <c r="BI432" i="12"/>
  <c r="BH432" i="12"/>
  <c r="BG432" i="12"/>
  <c r="BF432" i="12"/>
  <c r="T432" i="12"/>
  <c r="R432" i="12"/>
  <c r="P432" i="12"/>
  <c r="BK432" i="12"/>
  <c r="J432" i="12"/>
  <c r="BE432" i="12" s="1"/>
  <c r="BI427" i="12"/>
  <c r="BH427" i="12"/>
  <c r="BG427" i="12"/>
  <c r="BF427" i="12"/>
  <c r="T427" i="12"/>
  <c r="R427" i="12"/>
  <c r="P427" i="12"/>
  <c r="BK427" i="12"/>
  <c r="J427" i="12"/>
  <c r="BE427" i="12"/>
  <c r="BI423" i="12"/>
  <c r="BH423" i="12"/>
  <c r="BG423" i="12"/>
  <c r="BF423" i="12"/>
  <c r="T423" i="12"/>
  <c r="R423" i="12"/>
  <c r="P423" i="12"/>
  <c r="BK423" i="12"/>
  <c r="J423" i="12"/>
  <c r="BE423" i="12" s="1"/>
  <c r="BI418" i="12"/>
  <c r="BH418" i="12"/>
  <c r="BG418" i="12"/>
  <c r="BF418" i="12"/>
  <c r="T418" i="12"/>
  <c r="R418" i="12"/>
  <c r="P418" i="12"/>
  <c r="BK418" i="12"/>
  <c r="J418" i="12"/>
  <c r="BE418" i="12"/>
  <c r="BI413" i="12"/>
  <c r="BH413" i="12"/>
  <c r="BG413" i="12"/>
  <c r="BF413" i="12"/>
  <c r="T413" i="12"/>
  <c r="R413" i="12"/>
  <c r="P413" i="12"/>
  <c r="BK413" i="12"/>
  <c r="J413" i="12"/>
  <c r="BE413" i="12" s="1"/>
  <c r="BI411" i="12"/>
  <c r="BH411" i="12"/>
  <c r="BG411" i="12"/>
  <c r="BF411" i="12"/>
  <c r="T411" i="12"/>
  <c r="R411" i="12"/>
  <c r="P411" i="12"/>
  <c r="BK411" i="12"/>
  <c r="J411" i="12"/>
  <c r="BE411" i="12"/>
  <c r="BI406" i="12"/>
  <c r="BH406" i="12"/>
  <c r="BG406" i="12"/>
  <c r="BF406" i="12"/>
  <c r="T406" i="12"/>
  <c r="R406" i="12"/>
  <c r="R405" i="12"/>
  <c r="P406" i="12"/>
  <c r="P405" i="12" s="1"/>
  <c r="BK406" i="12"/>
  <c r="BK405" i="12"/>
  <c r="J405" i="12"/>
  <c r="J64" i="12" s="1"/>
  <c r="J406" i="12"/>
  <c r="BE406" i="12"/>
  <c r="BI403" i="12"/>
  <c r="BH403" i="12"/>
  <c r="BG403" i="12"/>
  <c r="BF403" i="12"/>
  <c r="T403" i="12"/>
  <c r="R403" i="12"/>
  <c r="P403" i="12"/>
  <c r="BK403" i="12"/>
  <c r="J403" i="12"/>
  <c r="BE403" i="12" s="1"/>
  <c r="BI401" i="12"/>
  <c r="BH401" i="12"/>
  <c r="BG401" i="12"/>
  <c r="BF401" i="12"/>
  <c r="T401" i="12"/>
  <c r="R401" i="12"/>
  <c r="P401" i="12"/>
  <c r="BK401" i="12"/>
  <c r="J401" i="12"/>
  <c r="BE401" i="12"/>
  <c r="BI399" i="12"/>
  <c r="BH399" i="12"/>
  <c r="BG399" i="12"/>
  <c r="BF399" i="12"/>
  <c r="T399" i="12"/>
  <c r="R399" i="12"/>
  <c r="P399" i="12"/>
  <c r="BK399" i="12"/>
  <c r="J399" i="12"/>
  <c r="BE399" i="12" s="1"/>
  <c r="BI397" i="12"/>
  <c r="BH397" i="12"/>
  <c r="BG397" i="12"/>
  <c r="BF397" i="12"/>
  <c r="T397" i="12"/>
  <c r="R397" i="12"/>
  <c r="P397" i="12"/>
  <c r="BK397" i="12"/>
  <c r="J397" i="12"/>
  <c r="BE397" i="12"/>
  <c r="BI395" i="12"/>
  <c r="BH395" i="12"/>
  <c r="BG395" i="12"/>
  <c r="BF395" i="12"/>
  <c r="T395" i="12"/>
  <c r="R395" i="12"/>
  <c r="P395" i="12"/>
  <c r="BK395" i="12"/>
  <c r="J395" i="12"/>
  <c r="BE395" i="12" s="1"/>
  <c r="BI393" i="12"/>
  <c r="BH393" i="12"/>
  <c r="BG393" i="12"/>
  <c r="BF393" i="12"/>
  <c r="T393" i="12"/>
  <c r="R393" i="12"/>
  <c r="P393" i="12"/>
  <c r="BK393" i="12"/>
  <c r="J393" i="12"/>
  <c r="BE393" i="12"/>
  <c r="BI391" i="12"/>
  <c r="BH391" i="12"/>
  <c r="BG391" i="12"/>
  <c r="BF391" i="12"/>
  <c r="T391" i="12"/>
  <c r="R391" i="12"/>
  <c r="P391" i="12"/>
  <c r="BK391" i="12"/>
  <c r="J391" i="12"/>
  <c r="BE391" i="12" s="1"/>
  <c r="BI389" i="12"/>
  <c r="BH389" i="12"/>
  <c r="BG389" i="12"/>
  <c r="BF389" i="12"/>
  <c r="T389" i="12"/>
  <c r="R389" i="12"/>
  <c r="P389" i="12"/>
  <c r="BK389" i="12"/>
  <c r="J389" i="12"/>
  <c r="BE389" i="12"/>
  <c r="BI387" i="12"/>
  <c r="BH387" i="12"/>
  <c r="BG387" i="12"/>
  <c r="BF387" i="12"/>
  <c r="T387" i="12"/>
  <c r="R387" i="12"/>
  <c r="P387" i="12"/>
  <c r="BK387" i="12"/>
  <c r="J387" i="12"/>
  <c r="BE387" i="12" s="1"/>
  <c r="BI385" i="12"/>
  <c r="BH385" i="12"/>
  <c r="BG385" i="12"/>
  <c r="BF385" i="12"/>
  <c r="T385" i="12"/>
  <c r="R385" i="12"/>
  <c r="P385" i="12"/>
  <c r="BK385" i="12"/>
  <c r="J385" i="12"/>
  <c r="BE385" i="12"/>
  <c r="BI383" i="12"/>
  <c r="BH383" i="12"/>
  <c r="BG383" i="12"/>
  <c r="BF383" i="12"/>
  <c r="T383" i="12"/>
  <c r="R383" i="12"/>
  <c r="P383" i="12"/>
  <c r="BK383" i="12"/>
  <c r="J383" i="12"/>
  <c r="BE383" i="12" s="1"/>
  <c r="BI381" i="12"/>
  <c r="BH381" i="12"/>
  <c r="BG381" i="12"/>
  <c r="BF381" i="12"/>
  <c r="T381" i="12"/>
  <c r="R381" i="12"/>
  <c r="P381" i="12"/>
  <c r="BK381" i="12"/>
  <c r="J381" i="12"/>
  <c r="BE381" i="12"/>
  <c r="BI379" i="12"/>
  <c r="BH379" i="12"/>
  <c r="BG379" i="12"/>
  <c r="BF379" i="12"/>
  <c r="T379" i="12"/>
  <c r="R379" i="12"/>
  <c r="P379" i="12"/>
  <c r="BK379" i="12"/>
  <c r="J379" i="12"/>
  <c r="BE379" i="12" s="1"/>
  <c r="BI377" i="12"/>
  <c r="BH377" i="12"/>
  <c r="BG377" i="12"/>
  <c r="BF377" i="12"/>
  <c r="T377" i="12"/>
  <c r="R377" i="12"/>
  <c r="P377" i="12"/>
  <c r="BK377" i="12"/>
  <c r="J377" i="12"/>
  <c r="BE377" i="12"/>
  <c r="BI375" i="12"/>
  <c r="BH375" i="12"/>
  <c r="BG375" i="12"/>
  <c r="BF375" i="12"/>
  <c r="T375" i="12"/>
  <c r="R375" i="12"/>
  <c r="P375" i="12"/>
  <c r="BK375" i="12"/>
  <c r="J375" i="12"/>
  <c r="BE375" i="12" s="1"/>
  <c r="BI373" i="12"/>
  <c r="BH373" i="12"/>
  <c r="BG373" i="12"/>
  <c r="BF373" i="12"/>
  <c r="T373" i="12"/>
  <c r="R373" i="12"/>
  <c r="P373" i="12"/>
  <c r="BK373" i="12"/>
  <c r="J373" i="12"/>
  <c r="BE373" i="12"/>
  <c r="BI371" i="12"/>
  <c r="BH371" i="12"/>
  <c r="BG371" i="12"/>
  <c r="BF371" i="12"/>
  <c r="T371" i="12"/>
  <c r="R371" i="12"/>
  <c r="P371" i="12"/>
  <c r="BK371" i="12"/>
  <c r="J371" i="12"/>
  <c r="BE371" i="12" s="1"/>
  <c r="BI369" i="12"/>
  <c r="BH369" i="12"/>
  <c r="BG369" i="12"/>
  <c r="BF369" i="12"/>
  <c r="T369" i="12"/>
  <c r="R369" i="12"/>
  <c r="P369" i="12"/>
  <c r="BK369" i="12"/>
  <c r="J369" i="12"/>
  <c r="BE369" i="12"/>
  <c r="BI367" i="12"/>
  <c r="BH367" i="12"/>
  <c r="BG367" i="12"/>
  <c r="BF367" i="12"/>
  <c r="T367" i="12"/>
  <c r="R367" i="12"/>
  <c r="P367" i="12"/>
  <c r="BK367" i="12"/>
  <c r="J367" i="12"/>
  <c r="BE367" i="12" s="1"/>
  <c r="BI365" i="12"/>
  <c r="BH365" i="12"/>
  <c r="BG365" i="12"/>
  <c r="BF365" i="12"/>
  <c r="T365" i="12"/>
  <c r="R365" i="12"/>
  <c r="P365" i="12"/>
  <c r="BK365" i="12"/>
  <c r="J365" i="12"/>
  <c r="BE365" i="12"/>
  <c r="BI363" i="12"/>
  <c r="BH363" i="12"/>
  <c r="BG363" i="12"/>
  <c r="BF363" i="12"/>
  <c r="T363" i="12"/>
  <c r="R363" i="12"/>
  <c r="P363" i="12"/>
  <c r="BK363" i="12"/>
  <c r="J363" i="12"/>
  <c r="BE363" i="12" s="1"/>
  <c r="BI359" i="12"/>
  <c r="BH359" i="12"/>
  <c r="BG359" i="12"/>
  <c r="BF359" i="12"/>
  <c r="T359" i="12"/>
  <c r="R359" i="12"/>
  <c r="P359" i="12"/>
  <c r="BK359" i="12"/>
  <c r="J359" i="12"/>
  <c r="BE359" i="12"/>
  <c r="BI357" i="12"/>
  <c r="BH357" i="12"/>
  <c r="BG357" i="12"/>
  <c r="BF357" i="12"/>
  <c r="T357" i="12"/>
  <c r="R357" i="12"/>
  <c r="P357" i="12"/>
  <c r="BK357" i="12"/>
  <c r="J357" i="12"/>
  <c r="BE357" i="12" s="1"/>
  <c r="BI355" i="12"/>
  <c r="BH355" i="12"/>
  <c r="BG355" i="12"/>
  <c r="BF355" i="12"/>
  <c r="T355" i="12"/>
  <c r="R355" i="12"/>
  <c r="P355" i="12"/>
  <c r="BK355" i="12"/>
  <c r="J355" i="12"/>
  <c r="BE355" i="12"/>
  <c r="BI353" i="12"/>
  <c r="BH353" i="12"/>
  <c r="BG353" i="12"/>
  <c r="BF353" i="12"/>
  <c r="T353" i="12"/>
  <c r="R353" i="12"/>
  <c r="P353" i="12"/>
  <c r="BK353" i="12"/>
  <c r="J353" i="12"/>
  <c r="BE353" i="12" s="1"/>
  <c r="BI351" i="12"/>
  <c r="BH351" i="12"/>
  <c r="BG351" i="12"/>
  <c r="BF351" i="12"/>
  <c r="T351" i="12"/>
  <c r="R351" i="12"/>
  <c r="P351" i="12"/>
  <c r="BK351" i="12"/>
  <c r="J351" i="12"/>
  <c r="BE351" i="12"/>
  <c r="BI349" i="12"/>
  <c r="BH349" i="12"/>
  <c r="BG349" i="12"/>
  <c r="BF349" i="12"/>
  <c r="T349" i="12"/>
  <c r="R349" i="12"/>
  <c r="P349" i="12"/>
  <c r="BK349" i="12"/>
  <c r="J349" i="12"/>
  <c r="BE349" i="12" s="1"/>
  <c r="BI347" i="12"/>
  <c r="BH347" i="12"/>
  <c r="BG347" i="12"/>
  <c r="BF347" i="12"/>
  <c r="T347" i="12"/>
  <c r="R347" i="12"/>
  <c r="P347" i="12"/>
  <c r="BK347" i="12"/>
  <c r="J347" i="12"/>
  <c r="BE347" i="12"/>
  <c r="BI345" i="12"/>
  <c r="BH345" i="12"/>
  <c r="BG345" i="12"/>
  <c r="BF345" i="12"/>
  <c r="T345" i="12"/>
  <c r="R345" i="12"/>
  <c r="P345" i="12"/>
  <c r="BK345" i="12"/>
  <c r="J345" i="12"/>
  <c r="BE345" i="12" s="1"/>
  <c r="BI343" i="12"/>
  <c r="BH343" i="12"/>
  <c r="BG343" i="12"/>
  <c r="BF343" i="12"/>
  <c r="T343" i="12"/>
  <c r="R343" i="12"/>
  <c r="P343" i="12"/>
  <c r="BK343" i="12"/>
  <c r="J343" i="12"/>
  <c r="BE343" i="12"/>
  <c r="BI341" i="12"/>
  <c r="BH341" i="12"/>
  <c r="BG341" i="12"/>
  <c r="BF341" i="12"/>
  <c r="T341" i="12"/>
  <c r="R341" i="12"/>
  <c r="P341" i="12"/>
  <c r="BK341" i="12"/>
  <c r="J341" i="12"/>
  <c r="BE341" i="12" s="1"/>
  <c r="BI339" i="12"/>
  <c r="BH339" i="12"/>
  <c r="BG339" i="12"/>
  <c r="BF339" i="12"/>
  <c r="T339" i="12"/>
  <c r="R339" i="12"/>
  <c r="P339" i="12"/>
  <c r="BK339" i="12"/>
  <c r="J339" i="12"/>
  <c r="BE339" i="12"/>
  <c r="BI337" i="12"/>
  <c r="BH337" i="12"/>
  <c r="BG337" i="12"/>
  <c r="BF337" i="12"/>
  <c r="T337" i="12"/>
  <c r="R337" i="12"/>
  <c r="P337" i="12"/>
  <c r="BK337" i="12"/>
  <c r="J337" i="12"/>
  <c r="BE337" i="12" s="1"/>
  <c r="BI335" i="12"/>
  <c r="BH335" i="12"/>
  <c r="BG335" i="12"/>
  <c r="BF335" i="12"/>
  <c r="T335" i="12"/>
  <c r="R335" i="12"/>
  <c r="P335" i="12"/>
  <c r="BK335" i="12"/>
  <c r="J335" i="12"/>
  <c r="BE335" i="12"/>
  <c r="BI333" i="12"/>
  <c r="BH333" i="12"/>
  <c r="BG333" i="12"/>
  <c r="BF333" i="12"/>
  <c r="T333" i="12"/>
  <c r="R333" i="12"/>
  <c r="P333" i="12"/>
  <c r="BK333" i="12"/>
  <c r="J333" i="12"/>
  <c r="BE333" i="12" s="1"/>
  <c r="BI331" i="12"/>
  <c r="BH331" i="12"/>
  <c r="BG331" i="12"/>
  <c r="BF331" i="12"/>
  <c r="T331" i="12"/>
  <c r="R331" i="12"/>
  <c r="R330" i="12" s="1"/>
  <c r="P331" i="12"/>
  <c r="BK331" i="12"/>
  <c r="BK330" i="12" s="1"/>
  <c r="J330" i="12" s="1"/>
  <c r="J63" i="12" s="1"/>
  <c r="J331" i="12"/>
  <c r="BE331" i="12"/>
  <c r="BI328" i="12"/>
  <c r="BH328" i="12"/>
  <c r="BG328" i="12"/>
  <c r="BF328" i="12"/>
  <c r="T328" i="12"/>
  <c r="R328" i="12"/>
  <c r="P328" i="12"/>
  <c r="BK328" i="12"/>
  <c r="J328" i="12"/>
  <c r="BE328" i="12"/>
  <c r="BI326" i="12"/>
  <c r="BH326" i="12"/>
  <c r="BG326" i="12"/>
  <c r="BF326" i="12"/>
  <c r="T326" i="12"/>
  <c r="R326" i="12"/>
  <c r="P326" i="12"/>
  <c r="BK326" i="12"/>
  <c r="J326" i="12"/>
  <c r="BE326" i="12" s="1"/>
  <c r="BI324" i="12"/>
  <c r="BH324" i="12"/>
  <c r="BG324" i="12"/>
  <c r="BF324" i="12"/>
  <c r="T324" i="12"/>
  <c r="R324" i="12"/>
  <c r="P324" i="12"/>
  <c r="BK324" i="12"/>
  <c r="J324" i="12"/>
  <c r="BE324" i="12"/>
  <c r="BI322" i="12"/>
  <c r="BH322" i="12"/>
  <c r="BG322" i="12"/>
  <c r="BF322" i="12"/>
  <c r="T322" i="12"/>
  <c r="R322" i="12"/>
  <c r="P322" i="12"/>
  <c r="BK322" i="12"/>
  <c r="J322" i="12"/>
  <c r="BE322" i="12" s="1"/>
  <c r="BI320" i="12"/>
  <c r="BH320" i="12"/>
  <c r="BG320" i="12"/>
  <c r="BF320" i="12"/>
  <c r="T320" i="12"/>
  <c r="R320" i="12"/>
  <c r="P320" i="12"/>
  <c r="BK320" i="12"/>
  <c r="J320" i="12"/>
  <c r="BE320" i="12"/>
  <c r="BI318" i="12"/>
  <c r="BH318" i="12"/>
  <c r="BG318" i="12"/>
  <c r="BF318" i="12"/>
  <c r="T318" i="12"/>
  <c r="R318" i="12"/>
  <c r="P318" i="12"/>
  <c r="BK318" i="12"/>
  <c r="J318" i="12"/>
  <c r="BE318" i="12" s="1"/>
  <c r="BI316" i="12"/>
  <c r="BH316" i="12"/>
  <c r="BG316" i="12"/>
  <c r="BF316" i="12"/>
  <c r="T316" i="12"/>
  <c r="R316" i="12"/>
  <c r="P316" i="12"/>
  <c r="BK316" i="12"/>
  <c r="J316" i="12"/>
  <c r="BE316" i="12"/>
  <c r="BI314" i="12"/>
  <c r="BH314" i="12"/>
  <c r="BG314" i="12"/>
  <c r="BF314" i="12"/>
  <c r="T314" i="12"/>
  <c r="R314" i="12"/>
  <c r="P314" i="12"/>
  <c r="BK314" i="12"/>
  <c r="J314" i="12"/>
  <c r="BE314" i="12" s="1"/>
  <c r="BI312" i="12"/>
  <c r="BH312" i="12"/>
  <c r="BG312" i="12"/>
  <c r="BF312" i="12"/>
  <c r="T312" i="12"/>
  <c r="R312" i="12"/>
  <c r="P312" i="12"/>
  <c r="BK312" i="12"/>
  <c r="J312" i="12"/>
  <c r="BE312" i="12"/>
  <c r="BI310" i="12"/>
  <c r="BH310" i="12"/>
  <c r="BG310" i="12"/>
  <c r="BF310" i="12"/>
  <c r="T310" i="12"/>
  <c r="R310" i="12"/>
  <c r="P310" i="12"/>
  <c r="BK310" i="12"/>
  <c r="J310" i="12"/>
  <c r="BE310" i="12" s="1"/>
  <c r="BI308" i="12"/>
  <c r="BH308" i="12"/>
  <c r="BG308" i="12"/>
  <c r="BF308" i="12"/>
  <c r="T308" i="12"/>
  <c r="R308" i="12"/>
  <c r="P308" i="12"/>
  <c r="BK308" i="12"/>
  <c r="J308" i="12"/>
  <c r="BE308" i="12"/>
  <c r="BI306" i="12"/>
  <c r="BH306" i="12"/>
  <c r="BG306" i="12"/>
  <c r="BF306" i="12"/>
  <c r="T306" i="12"/>
  <c r="R306" i="12"/>
  <c r="P306" i="12"/>
  <c r="BK306" i="12"/>
  <c r="J306" i="12"/>
  <c r="BE306" i="12" s="1"/>
  <c r="BI304" i="12"/>
  <c r="BH304" i="12"/>
  <c r="BG304" i="12"/>
  <c r="BF304" i="12"/>
  <c r="T304" i="12"/>
  <c r="R304" i="12"/>
  <c r="P304" i="12"/>
  <c r="P299" i="12" s="1"/>
  <c r="BK304" i="12"/>
  <c r="J304" i="12"/>
  <c r="BE304" i="12"/>
  <c r="BI302" i="12"/>
  <c r="BH302" i="12"/>
  <c r="BG302" i="12"/>
  <c r="BF302" i="12"/>
  <c r="T302" i="12"/>
  <c r="T299" i="12" s="1"/>
  <c r="R302" i="12"/>
  <c r="P302" i="12"/>
  <c r="BK302" i="12"/>
  <c r="J302" i="12"/>
  <c r="BE302" i="12" s="1"/>
  <c r="BI300" i="12"/>
  <c r="BH300" i="12"/>
  <c r="BG300" i="12"/>
  <c r="BF300" i="12"/>
  <c r="T300" i="12"/>
  <c r="R300" i="12"/>
  <c r="R299" i="12" s="1"/>
  <c r="P300" i="12"/>
  <c r="BK300" i="12"/>
  <c r="J300" i="12"/>
  <c r="BE300" i="12"/>
  <c r="BI297" i="12"/>
  <c r="BH297" i="12"/>
  <c r="BG297" i="12"/>
  <c r="BF297" i="12"/>
  <c r="T297" i="12"/>
  <c r="R297" i="12"/>
  <c r="P297" i="12"/>
  <c r="BK297" i="12"/>
  <c r="J297" i="12"/>
  <c r="BE297" i="12"/>
  <c r="BI295" i="12"/>
  <c r="BH295" i="12"/>
  <c r="BG295" i="12"/>
  <c r="BF295" i="12"/>
  <c r="T295" i="12"/>
  <c r="R295" i="12"/>
  <c r="P295" i="12"/>
  <c r="BK295" i="12"/>
  <c r="J295" i="12"/>
  <c r="BE295" i="12" s="1"/>
  <c r="BI293" i="12"/>
  <c r="BH293" i="12"/>
  <c r="BG293" i="12"/>
  <c r="BF293" i="12"/>
  <c r="T293" i="12"/>
  <c r="R293" i="12"/>
  <c r="P293" i="12"/>
  <c r="BK293" i="12"/>
  <c r="J293" i="12"/>
  <c r="BE293" i="12"/>
  <c r="BI289" i="12"/>
  <c r="BH289" i="12"/>
  <c r="BG289" i="12"/>
  <c r="BF289" i="12"/>
  <c r="T289" i="12"/>
  <c r="R289" i="12"/>
  <c r="P289" i="12"/>
  <c r="BK289" i="12"/>
  <c r="J289" i="12"/>
  <c r="BE289" i="12" s="1"/>
  <c r="BI287" i="12"/>
  <c r="BH287" i="12"/>
  <c r="BG287" i="12"/>
  <c r="BF287" i="12"/>
  <c r="T287" i="12"/>
  <c r="R287" i="12"/>
  <c r="P287" i="12"/>
  <c r="BK287" i="12"/>
  <c r="J287" i="12"/>
  <c r="BE287" i="12"/>
  <c r="BI285" i="12"/>
  <c r="BH285" i="12"/>
  <c r="BG285" i="12"/>
  <c r="BF285" i="12"/>
  <c r="T285" i="12"/>
  <c r="R285" i="12"/>
  <c r="P285" i="12"/>
  <c r="BK285" i="12"/>
  <c r="J285" i="12"/>
  <c r="BE285" i="12" s="1"/>
  <c r="BI281" i="12"/>
  <c r="BH281" i="12"/>
  <c r="BG281" i="12"/>
  <c r="BF281" i="12"/>
  <c r="T281" i="12"/>
  <c r="R281" i="12"/>
  <c r="P281" i="12"/>
  <c r="BK281" i="12"/>
  <c r="J281" i="12"/>
  <c r="BE281" i="12"/>
  <c r="BI279" i="12"/>
  <c r="BH279" i="12"/>
  <c r="BG279" i="12"/>
  <c r="BF279" i="12"/>
  <c r="T279" i="12"/>
  <c r="R279" i="12"/>
  <c r="P279" i="12"/>
  <c r="BK279" i="12"/>
  <c r="J279" i="12"/>
  <c r="BE279" i="12" s="1"/>
  <c r="BI277" i="12"/>
  <c r="BH277" i="12"/>
  <c r="BG277" i="12"/>
  <c r="BF277" i="12"/>
  <c r="T277" i="12"/>
  <c r="R277" i="12"/>
  <c r="P277" i="12"/>
  <c r="BK277" i="12"/>
  <c r="J277" i="12"/>
  <c r="BE277" i="12"/>
  <c r="BI273" i="12"/>
  <c r="BH273" i="12"/>
  <c r="BG273" i="12"/>
  <c r="BF273" i="12"/>
  <c r="T273" i="12"/>
  <c r="R273" i="12"/>
  <c r="P273" i="12"/>
  <c r="BK273" i="12"/>
  <c r="J273" i="12"/>
  <c r="BE273" i="12" s="1"/>
  <c r="BI271" i="12"/>
  <c r="BH271" i="12"/>
  <c r="BG271" i="12"/>
  <c r="BF271" i="12"/>
  <c r="T271" i="12"/>
  <c r="R271" i="12"/>
  <c r="P271" i="12"/>
  <c r="BK271" i="12"/>
  <c r="J271" i="12"/>
  <c r="BE271" i="12"/>
  <c r="BI269" i="12"/>
  <c r="BH269" i="12"/>
  <c r="BG269" i="12"/>
  <c r="BF269" i="12"/>
  <c r="T269" i="12"/>
  <c r="R269" i="12"/>
  <c r="P269" i="12"/>
  <c r="BK269" i="12"/>
  <c r="J269" i="12"/>
  <c r="BE269" i="12" s="1"/>
  <c r="BI267" i="12"/>
  <c r="BH267" i="12"/>
  <c r="BG267" i="12"/>
  <c r="BF267" i="12"/>
  <c r="T267" i="12"/>
  <c r="R267" i="12"/>
  <c r="P267" i="12"/>
  <c r="BK267" i="12"/>
  <c r="J267" i="12"/>
  <c r="BE267" i="12"/>
  <c r="BI265" i="12"/>
  <c r="BH265" i="12"/>
  <c r="BG265" i="12"/>
  <c r="BF265" i="12"/>
  <c r="T265" i="12"/>
  <c r="R265" i="12"/>
  <c r="P265" i="12"/>
  <c r="BK265" i="12"/>
  <c r="J265" i="12"/>
  <c r="BE265" i="12" s="1"/>
  <c r="BI263" i="12"/>
  <c r="BH263" i="12"/>
  <c r="BG263" i="12"/>
  <c r="BF263" i="12"/>
  <c r="T263" i="12"/>
  <c r="R263" i="12"/>
  <c r="P263" i="12"/>
  <c r="BK263" i="12"/>
  <c r="J263" i="12"/>
  <c r="BE263" i="12"/>
  <c r="BI261" i="12"/>
  <c r="BH261" i="12"/>
  <c r="BG261" i="12"/>
  <c r="BF261" i="12"/>
  <c r="T261" i="12"/>
  <c r="R261" i="12"/>
  <c r="P261" i="12"/>
  <c r="BK261" i="12"/>
  <c r="J261" i="12"/>
  <c r="BE261" i="12" s="1"/>
  <c r="BI259" i="12"/>
  <c r="BH259" i="12"/>
  <c r="BG259" i="12"/>
  <c r="BF259" i="12"/>
  <c r="T259" i="12"/>
  <c r="R259" i="12"/>
  <c r="P259" i="12"/>
  <c r="BK259" i="12"/>
  <c r="J259" i="12"/>
  <c r="BE259" i="12"/>
  <c r="BI255" i="12"/>
  <c r="BH255" i="12"/>
  <c r="BG255" i="12"/>
  <c r="BF255" i="12"/>
  <c r="T255" i="12"/>
  <c r="R255" i="12"/>
  <c r="P255" i="12"/>
  <c r="BK255" i="12"/>
  <c r="J255" i="12"/>
  <c r="BE255" i="12" s="1"/>
  <c r="BI251" i="12"/>
  <c r="BH251" i="12"/>
  <c r="BG251" i="12"/>
  <c r="BF251" i="12"/>
  <c r="T251" i="12"/>
  <c r="R251" i="12"/>
  <c r="P251" i="12"/>
  <c r="BK251" i="12"/>
  <c r="J251" i="12"/>
  <c r="BE251" i="12"/>
  <c r="BI249" i="12"/>
  <c r="BH249" i="12"/>
  <c r="BG249" i="12"/>
  <c r="BF249" i="12"/>
  <c r="T249" i="12"/>
  <c r="R249" i="12"/>
  <c r="P249" i="12"/>
  <c r="BK249" i="12"/>
  <c r="J249" i="12"/>
  <c r="BE249" i="12" s="1"/>
  <c r="BI244" i="12"/>
  <c r="BH244" i="12"/>
  <c r="BG244" i="12"/>
  <c r="BF244" i="12"/>
  <c r="T244" i="12"/>
  <c r="R244" i="12"/>
  <c r="P244" i="12"/>
  <c r="BK244" i="12"/>
  <c r="J244" i="12"/>
  <c r="BE244" i="12"/>
  <c r="BI242" i="12"/>
  <c r="BH242" i="12"/>
  <c r="BG242" i="12"/>
  <c r="BF242" i="12"/>
  <c r="T242" i="12"/>
  <c r="R242" i="12"/>
  <c r="P242" i="12"/>
  <c r="BK242" i="12"/>
  <c r="BK229" i="12" s="1"/>
  <c r="J229" i="12" s="1"/>
  <c r="J61" i="12" s="1"/>
  <c r="J242" i="12"/>
  <c r="BE242" i="12" s="1"/>
  <c r="BI237" i="12"/>
  <c r="BH237" i="12"/>
  <c r="BG237" i="12"/>
  <c r="BF237" i="12"/>
  <c r="T237" i="12"/>
  <c r="R237" i="12"/>
  <c r="P237" i="12"/>
  <c r="BK237" i="12"/>
  <c r="J237" i="12"/>
  <c r="BE237" i="12"/>
  <c r="BI230" i="12"/>
  <c r="BH230" i="12"/>
  <c r="BG230" i="12"/>
  <c r="BF230" i="12"/>
  <c r="T230" i="12"/>
  <c r="T229" i="12" s="1"/>
  <c r="R230" i="12"/>
  <c r="P230" i="12"/>
  <c r="BK230" i="12"/>
  <c r="J230" i="12"/>
  <c r="BE230" i="12"/>
  <c r="BI227" i="12"/>
  <c r="BH227" i="12"/>
  <c r="BG227" i="12"/>
  <c r="BF227" i="12"/>
  <c r="T227" i="12"/>
  <c r="R227" i="12"/>
  <c r="P227" i="12"/>
  <c r="BK227" i="12"/>
  <c r="J227" i="12"/>
  <c r="BE227" i="12" s="1"/>
  <c r="BI225" i="12"/>
  <c r="BH225" i="12"/>
  <c r="BG225" i="12"/>
  <c r="BF225" i="12"/>
  <c r="T225" i="12"/>
  <c r="R225" i="12"/>
  <c r="P225" i="12"/>
  <c r="BK225" i="12"/>
  <c r="J225" i="12"/>
  <c r="BE225" i="12"/>
  <c r="BI223" i="12"/>
  <c r="BH223" i="12"/>
  <c r="BG223" i="12"/>
  <c r="BF223" i="12"/>
  <c r="T223" i="12"/>
  <c r="R223" i="12"/>
  <c r="P223" i="12"/>
  <c r="BK223" i="12"/>
  <c r="BK214" i="12" s="1"/>
  <c r="J214" i="12" s="1"/>
  <c r="J60" i="12" s="1"/>
  <c r="J223" i="12"/>
  <c r="BE223" i="12" s="1"/>
  <c r="BI221" i="12"/>
  <c r="BH221" i="12"/>
  <c r="BG221" i="12"/>
  <c r="BF221" i="12"/>
  <c r="T221" i="12"/>
  <c r="R221" i="12"/>
  <c r="P221" i="12"/>
  <c r="BK221" i="12"/>
  <c r="J221" i="12"/>
  <c r="BE221" i="12"/>
  <c r="BI219" i="12"/>
  <c r="BH219" i="12"/>
  <c r="BG219" i="12"/>
  <c r="BF219" i="12"/>
  <c r="T219" i="12"/>
  <c r="R219" i="12"/>
  <c r="P219" i="12"/>
  <c r="BK219" i="12"/>
  <c r="J219" i="12"/>
  <c r="BE219" i="12" s="1"/>
  <c r="BI217" i="12"/>
  <c r="BH217" i="12"/>
  <c r="BG217" i="12"/>
  <c r="BF217" i="12"/>
  <c r="T217" i="12"/>
  <c r="R217" i="12"/>
  <c r="R214" i="12" s="1"/>
  <c r="P217" i="12"/>
  <c r="BK217" i="12"/>
  <c r="J217" i="12"/>
  <c r="BE217" i="12"/>
  <c r="BI215" i="12"/>
  <c r="BH215" i="12"/>
  <c r="BG215" i="12"/>
  <c r="BF215" i="12"/>
  <c r="T215" i="12"/>
  <c r="R215" i="12"/>
  <c r="P215" i="12"/>
  <c r="BK215" i="12"/>
  <c r="J215" i="12"/>
  <c r="BE215" i="12"/>
  <c r="BI212" i="12"/>
  <c r="BH212" i="12"/>
  <c r="BG212" i="12"/>
  <c r="BF212" i="12"/>
  <c r="T212" i="12"/>
  <c r="R212" i="12"/>
  <c r="P212" i="12"/>
  <c r="BK212" i="12"/>
  <c r="BK199" i="12" s="1"/>
  <c r="J199" i="12" s="1"/>
  <c r="J59" i="12" s="1"/>
  <c r="J212" i="12"/>
  <c r="BE212" i="12" s="1"/>
  <c r="BI210" i="12"/>
  <c r="BH210" i="12"/>
  <c r="BG210" i="12"/>
  <c r="BF210" i="12"/>
  <c r="T210" i="12"/>
  <c r="R210" i="12"/>
  <c r="P210" i="12"/>
  <c r="BK210" i="12"/>
  <c r="J210" i="12"/>
  <c r="BE210" i="12"/>
  <c r="BI208" i="12"/>
  <c r="BH208" i="12"/>
  <c r="BG208" i="12"/>
  <c r="BF208" i="12"/>
  <c r="T208" i="12"/>
  <c r="R208" i="12"/>
  <c r="P208" i="12"/>
  <c r="BK208" i="12"/>
  <c r="J208" i="12"/>
  <c r="BE208" i="12" s="1"/>
  <c r="BI206" i="12"/>
  <c r="BH206" i="12"/>
  <c r="BG206" i="12"/>
  <c r="BF206" i="12"/>
  <c r="T206" i="12"/>
  <c r="R206" i="12"/>
  <c r="P206" i="12"/>
  <c r="BK206" i="12"/>
  <c r="J206" i="12"/>
  <c r="BE206" i="12"/>
  <c r="BI204" i="12"/>
  <c r="BH204" i="12"/>
  <c r="BG204" i="12"/>
  <c r="BF204" i="12"/>
  <c r="T204" i="12"/>
  <c r="R204" i="12"/>
  <c r="P204" i="12"/>
  <c r="BK204" i="12"/>
  <c r="J204" i="12"/>
  <c r="BE204" i="12" s="1"/>
  <c r="BI202" i="12"/>
  <c r="BH202" i="12"/>
  <c r="BG202" i="12"/>
  <c r="BF202" i="12"/>
  <c r="T202" i="12"/>
  <c r="R202" i="12"/>
  <c r="P202" i="12"/>
  <c r="BK202" i="12"/>
  <c r="J202" i="12"/>
  <c r="BE202" i="12"/>
  <c r="BI200" i="12"/>
  <c r="BH200" i="12"/>
  <c r="BG200" i="12"/>
  <c r="BF200" i="12"/>
  <c r="T200" i="12"/>
  <c r="R200" i="12"/>
  <c r="R199" i="12"/>
  <c r="P200" i="12"/>
  <c r="BK200" i="12"/>
  <c r="J200" i="12"/>
  <c r="BE200" i="12"/>
  <c r="BI197" i="12"/>
  <c r="BH197" i="12"/>
  <c r="BG197" i="12"/>
  <c r="BF197" i="12"/>
  <c r="T197" i="12"/>
  <c r="R197" i="12"/>
  <c r="P197" i="12"/>
  <c r="BK197" i="12"/>
  <c r="J197" i="12"/>
  <c r="BE197" i="12" s="1"/>
  <c r="BI193" i="12"/>
  <c r="BH193" i="12"/>
  <c r="BG193" i="12"/>
  <c r="BF193" i="12"/>
  <c r="T193" i="12"/>
  <c r="R193" i="12"/>
  <c r="P193" i="12"/>
  <c r="BK193" i="12"/>
  <c r="J193" i="12"/>
  <c r="BE193" i="12"/>
  <c r="BI191" i="12"/>
  <c r="BH191" i="12"/>
  <c r="BG191" i="12"/>
  <c r="BF191" i="12"/>
  <c r="T191" i="12"/>
  <c r="R191" i="12"/>
  <c r="P191" i="12"/>
  <c r="BK191" i="12"/>
  <c r="J191" i="12"/>
  <c r="BE191" i="12" s="1"/>
  <c r="BI189" i="12"/>
  <c r="BH189" i="12"/>
  <c r="BG189" i="12"/>
  <c r="BF189" i="12"/>
  <c r="T189" i="12"/>
  <c r="R189" i="12"/>
  <c r="P189" i="12"/>
  <c r="BK189" i="12"/>
  <c r="J189" i="12"/>
  <c r="BE189" i="12"/>
  <c r="BI187" i="12"/>
  <c r="BH187" i="12"/>
  <c r="BG187" i="12"/>
  <c r="BF187" i="12"/>
  <c r="T187" i="12"/>
  <c r="R187" i="12"/>
  <c r="P187" i="12"/>
  <c r="BK187" i="12"/>
  <c r="J187" i="12"/>
  <c r="BE187" i="12" s="1"/>
  <c r="BI185" i="12"/>
  <c r="BH185" i="12"/>
  <c r="BG185" i="12"/>
  <c r="BF185" i="12"/>
  <c r="T185" i="12"/>
  <c r="R185" i="12"/>
  <c r="P185" i="12"/>
  <c r="BK185" i="12"/>
  <c r="J185" i="12"/>
  <c r="BE185" i="12"/>
  <c r="BI183" i="12"/>
  <c r="BH183" i="12"/>
  <c r="BG183" i="12"/>
  <c r="BF183" i="12"/>
  <c r="T183" i="12"/>
  <c r="R183" i="12"/>
  <c r="P183" i="12"/>
  <c r="BK183" i="12"/>
  <c r="J183" i="12"/>
  <c r="BE183" i="12" s="1"/>
  <c r="BI181" i="12"/>
  <c r="BH181" i="12"/>
  <c r="BG181" i="12"/>
  <c r="BF181" i="12"/>
  <c r="T181" i="12"/>
  <c r="R181" i="12"/>
  <c r="P181" i="12"/>
  <c r="BK181" i="12"/>
  <c r="J181" i="12"/>
  <c r="BE181" i="12"/>
  <c r="BI172" i="12"/>
  <c r="BH172" i="12"/>
  <c r="BG172" i="12"/>
  <c r="BF172" i="12"/>
  <c r="T172" i="12"/>
  <c r="R172" i="12"/>
  <c r="P172" i="12"/>
  <c r="BK172" i="12"/>
  <c r="J172" i="12"/>
  <c r="BE172" i="12" s="1"/>
  <c r="BI163" i="12"/>
  <c r="BH163" i="12"/>
  <c r="BG163" i="12"/>
  <c r="BF163" i="12"/>
  <c r="T163" i="12"/>
  <c r="R163" i="12"/>
  <c r="P163" i="12"/>
  <c r="BK163" i="12"/>
  <c r="J163" i="12"/>
  <c r="BE163" i="12"/>
  <c r="BI161" i="12"/>
  <c r="BH161" i="12"/>
  <c r="BG161" i="12"/>
  <c r="BF161" i="12"/>
  <c r="T161" i="12"/>
  <c r="R161" i="12"/>
  <c r="P161" i="12"/>
  <c r="BK161" i="12"/>
  <c r="J161" i="12"/>
  <c r="BE161" i="12" s="1"/>
  <c r="BI159" i="12"/>
  <c r="BH159" i="12"/>
  <c r="BG159" i="12"/>
  <c r="BF159" i="12"/>
  <c r="T159" i="12"/>
  <c r="R159" i="12"/>
  <c r="P159" i="12"/>
  <c r="BK159" i="12"/>
  <c r="J159" i="12"/>
  <c r="BE159" i="12"/>
  <c r="BI157" i="12"/>
  <c r="BH157" i="12"/>
  <c r="BG157" i="12"/>
  <c r="BF157" i="12"/>
  <c r="T157" i="12"/>
  <c r="R157" i="12"/>
  <c r="P157" i="12"/>
  <c r="BK157" i="12"/>
  <c r="J157" i="12"/>
  <c r="BE157" i="12" s="1"/>
  <c r="BI152" i="12"/>
  <c r="BH152" i="12"/>
  <c r="BG152" i="12"/>
  <c r="BF152" i="12"/>
  <c r="T152" i="12"/>
  <c r="R152" i="12"/>
  <c r="P152" i="12"/>
  <c r="BK152" i="12"/>
  <c r="J152" i="12"/>
  <c r="BE152" i="12"/>
  <c r="BI146" i="12"/>
  <c r="BH146" i="12"/>
  <c r="BG146" i="12"/>
  <c r="BF146" i="12"/>
  <c r="T146" i="12"/>
  <c r="R146" i="12"/>
  <c r="P146" i="12"/>
  <c r="BK146" i="12"/>
  <c r="J146" i="12"/>
  <c r="BE146" i="12" s="1"/>
  <c r="BI144" i="12"/>
  <c r="BH144" i="12"/>
  <c r="BG144" i="12"/>
  <c r="BF144" i="12"/>
  <c r="T144" i="12"/>
  <c r="R144" i="12"/>
  <c r="P144" i="12"/>
  <c r="BK144" i="12"/>
  <c r="J144" i="12"/>
  <c r="BE144" i="12"/>
  <c r="BI142" i="12"/>
  <c r="BH142" i="12"/>
  <c r="BG142" i="12"/>
  <c r="BF142" i="12"/>
  <c r="T142" i="12"/>
  <c r="R142" i="12"/>
  <c r="P142" i="12"/>
  <c r="BK142" i="12"/>
  <c r="J142" i="12"/>
  <c r="BE142" i="12" s="1"/>
  <c r="BI140" i="12"/>
  <c r="BH140" i="12"/>
  <c r="BG140" i="12"/>
  <c r="BF140" i="12"/>
  <c r="T140" i="12"/>
  <c r="R140" i="12"/>
  <c r="P140" i="12"/>
  <c r="BK140" i="12"/>
  <c r="J140" i="12"/>
  <c r="BE140" i="12"/>
  <c r="BI138" i="12"/>
  <c r="BH138" i="12"/>
  <c r="BG138" i="12"/>
  <c r="BF138" i="12"/>
  <c r="T138" i="12"/>
  <c r="R138" i="12"/>
  <c r="P138" i="12"/>
  <c r="BK138" i="12"/>
  <c r="J138" i="12"/>
  <c r="BE138" i="12" s="1"/>
  <c r="BI136" i="12"/>
  <c r="BH136" i="12"/>
  <c r="BG136" i="12"/>
  <c r="BF136" i="12"/>
  <c r="T136" i="12"/>
  <c r="R136" i="12"/>
  <c r="P136" i="12"/>
  <c r="BK136" i="12"/>
  <c r="J136" i="12"/>
  <c r="BE136" i="12"/>
  <c r="BI134" i="12"/>
  <c r="BH134" i="12"/>
  <c r="BG134" i="12"/>
  <c r="BF134" i="12"/>
  <c r="T134" i="12"/>
  <c r="R134" i="12"/>
  <c r="P134" i="12"/>
  <c r="BK134" i="12"/>
  <c r="J134" i="12"/>
  <c r="BE134" i="12" s="1"/>
  <c r="BI132" i="12"/>
  <c r="BH132" i="12"/>
  <c r="BG132" i="12"/>
  <c r="BF132" i="12"/>
  <c r="T132" i="12"/>
  <c r="R132" i="12"/>
  <c r="P132" i="12"/>
  <c r="BK132" i="12"/>
  <c r="J132" i="12"/>
  <c r="BE132" i="12"/>
  <c r="BI130" i="12"/>
  <c r="BH130" i="12"/>
  <c r="BG130" i="12"/>
  <c r="BF130" i="12"/>
  <c r="T130" i="12"/>
  <c r="R130" i="12"/>
  <c r="P130" i="12"/>
  <c r="BK130" i="12"/>
  <c r="J130" i="12"/>
  <c r="BE130" i="12" s="1"/>
  <c r="BI126" i="12"/>
  <c r="BH126" i="12"/>
  <c r="BG126" i="12"/>
  <c r="BF126" i="12"/>
  <c r="T126" i="12"/>
  <c r="R126" i="12"/>
  <c r="P126" i="12"/>
  <c r="BK126" i="12"/>
  <c r="J126" i="12"/>
  <c r="BE126" i="12"/>
  <c r="BI124" i="12"/>
  <c r="BH124" i="12"/>
  <c r="BG124" i="12"/>
  <c r="BF124" i="12"/>
  <c r="T124" i="12"/>
  <c r="R124" i="12"/>
  <c r="P124" i="12"/>
  <c r="BK124" i="12"/>
  <c r="J124" i="12"/>
  <c r="BE124" i="12" s="1"/>
  <c r="BI122" i="12"/>
  <c r="BH122" i="12"/>
  <c r="BG122" i="12"/>
  <c r="BF122" i="12"/>
  <c r="T122" i="12"/>
  <c r="R122" i="12"/>
  <c r="P122" i="12"/>
  <c r="BK122" i="12"/>
  <c r="J122" i="12"/>
  <c r="BE122" i="12"/>
  <c r="BI120" i="12"/>
  <c r="BH120" i="12"/>
  <c r="BG120" i="12"/>
  <c r="BF120" i="12"/>
  <c r="T120" i="12"/>
  <c r="R120" i="12"/>
  <c r="P120" i="12"/>
  <c r="BK120" i="12"/>
  <c r="J120" i="12"/>
  <c r="BE120" i="12" s="1"/>
  <c r="BI116" i="12"/>
  <c r="BH116" i="12"/>
  <c r="BG116" i="12"/>
  <c r="BF116" i="12"/>
  <c r="T116" i="12"/>
  <c r="R116" i="12"/>
  <c r="P116" i="12"/>
  <c r="BK116" i="12"/>
  <c r="J116" i="12"/>
  <c r="BE116" i="12"/>
  <c r="BI114" i="12"/>
  <c r="BH114" i="12"/>
  <c r="BG114" i="12"/>
  <c r="BF114" i="12"/>
  <c r="T114" i="12"/>
  <c r="R114" i="12"/>
  <c r="P114" i="12"/>
  <c r="BK114" i="12"/>
  <c r="J114" i="12"/>
  <c r="BE114" i="12" s="1"/>
  <c r="BI112" i="12"/>
  <c r="BH112" i="12"/>
  <c r="BG112" i="12"/>
  <c r="BF112" i="12"/>
  <c r="T112" i="12"/>
  <c r="R112" i="12"/>
  <c r="P112" i="12"/>
  <c r="BK112" i="12"/>
  <c r="J112" i="12"/>
  <c r="BE112" i="12"/>
  <c r="BI110" i="12"/>
  <c r="BH110" i="12"/>
  <c r="BG110" i="12"/>
  <c r="BF110" i="12"/>
  <c r="T110" i="12"/>
  <c r="R110" i="12"/>
  <c r="P110" i="12"/>
  <c r="BK110" i="12"/>
  <c r="J110" i="12"/>
  <c r="BE110" i="12" s="1"/>
  <c r="BI108" i="12"/>
  <c r="BH108" i="12"/>
  <c r="BG108" i="12"/>
  <c r="BF108" i="12"/>
  <c r="T108" i="12"/>
  <c r="R108" i="12"/>
  <c r="P108" i="12"/>
  <c r="BK108" i="12"/>
  <c r="J108" i="12"/>
  <c r="BE108" i="12"/>
  <c r="BI106" i="12"/>
  <c r="BH106" i="12"/>
  <c r="BG106" i="12"/>
  <c r="BF106" i="12"/>
  <c r="T106" i="12"/>
  <c r="R106" i="12"/>
  <c r="P106" i="12"/>
  <c r="BK106" i="12"/>
  <c r="J106" i="12"/>
  <c r="BE106" i="12" s="1"/>
  <c r="BI104" i="12"/>
  <c r="BH104" i="12"/>
  <c r="BG104" i="12"/>
  <c r="BF104" i="12"/>
  <c r="T104" i="12"/>
  <c r="R104" i="12"/>
  <c r="P104" i="12"/>
  <c r="BK104" i="12"/>
  <c r="J104" i="12"/>
  <c r="BE104" i="12"/>
  <c r="BI102" i="12"/>
  <c r="BH102" i="12"/>
  <c r="BG102" i="12"/>
  <c r="BF102" i="12"/>
  <c r="T102" i="12"/>
  <c r="R102" i="12"/>
  <c r="P102" i="12"/>
  <c r="BK102" i="12"/>
  <c r="J102" i="12"/>
  <c r="BE102" i="12" s="1"/>
  <c r="BI100" i="12"/>
  <c r="BH100" i="12"/>
  <c r="BG100" i="12"/>
  <c r="BF100" i="12"/>
  <c r="T100" i="12"/>
  <c r="R100" i="12"/>
  <c r="P100" i="12"/>
  <c r="BK100" i="12"/>
  <c r="J100" i="12"/>
  <c r="BE100" i="12"/>
  <c r="BI98" i="12"/>
  <c r="BH98" i="12"/>
  <c r="BG98" i="12"/>
  <c r="BF98" i="12"/>
  <c r="T98" i="12"/>
  <c r="R98" i="12"/>
  <c r="P98" i="12"/>
  <c r="BK98" i="12"/>
  <c r="J98" i="12"/>
  <c r="BE98" i="12" s="1"/>
  <c r="BI96" i="12"/>
  <c r="BH96" i="12"/>
  <c r="BG96" i="12"/>
  <c r="BF96" i="12"/>
  <c r="T96" i="12"/>
  <c r="R96" i="12"/>
  <c r="P96" i="12"/>
  <c r="BK96" i="12"/>
  <c r="J96" i="12"/>
  <c r="BE96" i="12"/>
  <c r="BI94" i="12"/>
  <c r="BH94" i="12"/>
  <c r="BG94" i="12"/>
  <c r="BF94" i="12"/>
  <c r="J31" i="12" s="1"/>
  <c r="AW65" i="1" s="1"/>
  <c r="T94" i="12"/>
  <c r="R94" i="12"/>
  <c r="P94" i="12"/>
  <c r="BK94" i="12"/>
  <c r="J94" i="12"/>
  <c r="BE94" i="12" s="1"/>
  <c r="BI92" i="12"/>
  <c r="BH92" i="12"/>
  <c r="BG92" i="12"/>
  <c r="BF92" i="12"/>
  <c r="T92" i="12"/>
  <c r="R92" i="12"/>
  <c r="P92" i="12"/>
  <c r="BK92" i="12"/>
  <c r="J92" i="12"/>
  <c r="BE92" i="12"/>
  <c r="BI90" i="12"/>
  <c r="BH90" i="12"/>
  <c r="BG90" i="12"/>
  <c r="BF90" i="12"/>
  <c r="T90" i="12"/>
  <c r="R90" i="12"/>
  <c r="P90" i="12"/>
  <c r="BK90" i="12"/>
  <c r="J90" i="12"/>
  <c r="BE90" i="12" s="1"/>
  <c r="BI88" i="12"/>
  <c r="BH88" i="12"/>
  <c r="F33" i="12" s="1"/>
  <c r="BC65" i="1" s="1"/>
  <c r="BG88" i="12"/>
  <c r="BF88" i="12"/>
  <c r="T88" i="12"/>
  <c r="R88" i="12"/>
  <c r="P88" i="12"/>
  <c r="BK88" i="12"/>
  <c r="J88" i="12"/>
  <c r="BE88" i="12"/>
  <c r="F30" i="12"/>
  <c r="AZ65" i="1" s="1"/>
  <c r="J81" i="12"/>
  <c r="F81" i="12"/>
  <c r="F79" i="12"/>
  <c r="E77" i="12"/>
  <c r="J51" i="12"/>
  <c r="F51" i="12"/>
  <c r="F49" i="12"/>
  <c r="E47" i="12"/>
  <c r="J18" i="12"/>
  <c r="E18" i="12"/>
  <c r="F82" i="12" s="1"/>
  <c r="F52" i="12"/>
  <c r="J17" i="12"/>
  <c r="J12" i="12"/>
  <c r="J79" i="12" s="1"/>
  <c r="J49" i="12"/>
  <c r="E7" i="12"/>
  <c r="E45" i="12" s="1"/>
  <c r="E75" i="12"/>
  <c r="AY64" i="1"/>
  <c r="AX64" i="1"/>
  <c r="BI103" i="11"/>
  <c r="BH103" i="11"/>
  <c r="BG103" i="11"/>
  <c r="BF103" i="11"/>
  <c r="J33" i="11" s="1"/>
  <c r="AW64" i="1" s="1"/>
  <c r="T103" i="11"/>
  <c r="R103" i="11"/>
  <c r="P103" i="11"/>
  <c r="BK103" i="11"/>
  <c r="J103" i="11"/>
  <c r="BE103" i="11" s="1"/>
  <c r="BI101" i="11"/>
  <c r="BH101" i="11"/>
  <c r="BG101" i="11"/>
  <c r="BF101" i="11"/>
  <c r="T101" i="11"/>
  <c r="R101" i="11"/>
  <c r="P101" i="11"/>
  <c r="P98" i="11" s="1"/>
  <c r="BK101" i="11"/>
  <c r="J101" i="11"/>
  <c r="BE101" i="11"/>
  <c r="BI100" i="11"/>
  <c r="BH100" i="11"/>
  <c r="BG100" i="11"/>
  <c r="BF100" i="11"/>
  <c r="T100" i="11"/>
  <c r="T98" i="11" s="1"/>
  <c r="R100" i="11"/>
  <c r="P100" i="11"/>
  <c r="BK100" i="11"/>
  <c r="J100" i="11"/>
  <c r="BE100" i="11" s="1"/>
  <c r="BI99" i="11"/>
  <c r="BH99" i="11"/>
  <c r="BG99" i="11"/>
  <c r="BF99" i="11"/>
  <c r="T99" i="11"/>
  <c r="R99" i="11"/>
  <c r="R98" i="11" s="1"/>
  <c r="P99" i="11"/>
  <c r="BK99" i="11"/>
  <c r="BK98" i="11" s="1"/>
  <c r="J98" i="11" s="1"/>
  <c r="J65" i="11" s="1"/>
  <c r="J99" i="11"/>
  <c r="BE99" i="11"/>
  <c r="BI96" i="11"/>
  <c r="BH96" i="11"/>
  <c r="F35" i="11" s="1"/>
  <c r="BC64" i="1" s="1"/>
  <c r="BG96" i="11"/>
  <c r="BF96" i="11"/>
  <c r="T96" i="11"/>
  <c r="T95" i="11"/>
  <c r="T94" i="11"/>
  <c r="R96" i="11"/>
  <c r="R95" i="11"/>
  <c r="R94" i="11"/>
  <c r="P96" i="11"/>
  <c r="P95" i="11" s="1"/>
  <c r="P94" i="11" s="1"/>
  <c r="BK96" i="11"/>
  <c r="BK95" i="11"/>
  <c r="J96" i="11"/>
  <c r="BE96" i="11" s="1"/>
  <c r="BI92" i="11"/>
  <c r="BH92" i="11"/>
  <c r="BG92" i="11"/>
  <c r="BF92" i="11"/>
  <c r="T92" i="11"/>
  <c r="R92" i="11"/>
  <c r="P92" i="11"/>
  <c r="BK92" i="11"/>
  <c r="BK89" i="11" s="1"/>
  <c r="J89" i="11" s="1"/>
  <c r="J62" i="11" s="1"/>
  <c r="J92" i="11"/>
  <c r="BE92" i="11" s="1"/>
  <c r="BI90" i="11"/>
  <c r="BH90" i="11"/>
  <c r="BG90" i="11"/>
  <c r="BF90" i="11"/>
  <c r="F33" i="11" s="1"/>
  <c r="BA64" i="1" s="1"/>
  <c r="T90" i="11"/>
  <c r="T89" i="11" s="1"/>
  <c r="T88" i="11" s="1"/>
  <c r="T87" i="11" s="1"/>
  <c r="R90" i="11"/>
  <c r="R89" i="11" s="1"/>
  <c r="P90" i="11"/>
  <c r="P89" i="11" s="1"/>
  <c r="P88" i="11" s="1"/>
  <c r="P87" i="11" s="1"/>
  <c r="AU64" i="1" s="1"/>
  <c r="BK90" i="11"/>
  <c r="J90" i="11"/>
  <c r="BE90" i="11"/>
  <c r="J83" i="11"/>
  <c r="F83" i="11"/>
  <c r="F81" i="11"/>
  <c r="E79" i="11"/>
  <c r="J55" i="11"/>
  <c r="F55" i="11"/>
  <c r="F53" i="11"/>
  <c r="E51" i="11"/>
  <c r="J20" i="11"/>
  <c r="E20" i="11"/>
  <c r="F84" i="11"/>
  <c r="F56" i="11"/>
  <c r="J19" i="11"/>
  <c r="J14" i="11"/>
  <c r="J81" i="11"/>
  <c r="J53" i="11"/>
  <c r="E7" i="11"/>
  <c r="AY63" i="1"/>
  <c r="AX63" i="1"/>
  <c r="BI218" i="10"/>
  <c r="BH218" i="10"/>
  <c r="BG218" i="10"/>
  <c r="BF218" i="10"/>
  <c r="T218" i="10"/>
  <c r="R218" i="10"/>
  <c r="P218" i="10"/>
  <c r="BK218" i="10"/>
  <c r="J218" i="10"/>
  <c r="BE218" i="10"/>
  <c r="BI210" i="10"/>
  <c r="BH210" i="10"/>
  <c r="BG210" i="10"/>
  <c r="BF210" i="10"/>
  <c r="T210" i="10"/>
  <c r="R210" i="10"/>
  <c r="P210" i="10"/>
  <c r="BK210" i="10"/>
  <c r="J210" i="10"/>
  <c r="BE210" i="10"/>
  <c r="BI200" i="10"/>
  <c r="BH200" i="10"/>
  <c r="BG200" i="10"/>
  <c r="BF200" i="10"/>
  <c r="T200" i="10"/>
  <c r="R200" i="10"/>
  <c r="P200" i="10"/>
  <c r="P179" i="10" s="1"/>
  <c r="BK200" i="10"/>
  <c r="J200" i="10"/>
  <c r="BE200" i="10"/>
  <c r="BI190" i="10"/>
  <c r="BH190" i="10"/>
  <c r="BG190" i="10"/>
  <c r="BF190" i="10"/>
  <c r="T190" i="10"/>
  <c r="T179" i="10" s="1"/>
  <c r="R190" i="10"/>
  <c r="R179" i="10" s="1"/>
  <c r="P190" i="10"/>
  <c r="BK190" i="10"/>
  <c r="J190" i="10"/>
  <c r="BE190" i="10"/>
  <c r="BI180" i="10"/>
  <c r="BH180" i="10"/>
  <c r="BG180" i="10"/>
  <c r="BF180" i="10"/>
  <c r="T180" i="10"/>
  <c r="R180" i="10"/>
  <c r="P180" i="10"/>
  <c r="BK180" i="10"/>
  <c r="BK179" i="10"/>
  <c r="J179" i="10" s="1"/>
  <c r="J69" i="10" s="1"/>
  <c r="J180" i="10"/>
  <c r="BE180" i="10"/>
  <c r="BI178" i="10"/>
  <c r="BH178" i="10"/>
  <c r="BG178" i="10"/>
  <c r="BF178" i="10"/>
  <c r="T178" i="10"/>
  <c r="R178" i="10"/>
  <c r="P178" i="10"/>
  <c r="BK178" i="10"/>
  <c r="J178" i="10"/>
  <c r="BE178" i="10"/>
  <c r="BI177" i="10"/>
  <c r="BH177" i="10"/>
  <c r="BG177" i="10"/>
  <c r="BF177" i="10"/>
  <c r="T177" i="10"/>
  <c r="R177" i="10"/>
  <c r="P177" i="10"/>
  <c r="BK177" i="10"/>
  <c r="J177" i="10"/>
  <c r="BE177" i="10"/>
  <c r="BI176" i="10"/>
  <c r="BH176" i="10"/>
  <c r="BG176" i="10"/>
  <c r="BF176" i="10"/>
  <c r="T176" i="10"/>
  <c r="R176" i="10"/>
  <c r="P176" i="10"/>
  <c r="BK176" i="10"/>
  <c r="J176" i="10"/>
  <c r="BE176" i="10"/>
  <c r="BI174" i="10"/>
  <c r="BH174" i="10"/>
  <c r="BG174" i="10"/>
  <c r="BF174" i="10"/>
  <c r="T174" i="10"/>
  <c r="R174" i="10"/>
  <c r="P174" i="10"/>
  <c r="BK174" i="10"/>
  <c r="J174" i="10"/>
  <c r="BE174" i="10"/>
  <c r="BI164" i="10"/>
  <c r="BH164" i="10"/>
  <c r="BG164" i="10"/>
  <c r="BF164" i="10"/>
  <c r="T164" i="10"/>
  <c r="R164" i="10"/>
  <c r="P164" i="10"/>
  <c r="BK164" i="10"/>
  <c r="J164" i="10"/>
  <c r="BE164" i="10"/>
  <c r="BI154" i="10"/>
  <c r="BH154" i="10"/>
  <c r="BG154" i="10"/>
  <c r="BF154" i="10"/>
  <c r="T154" i="10"/>
  <c r="R154" i="10"/>
  <c r="R141" i="10" s="1"/>
  <c r="P154" i="10"/>
  <c r="BK154" i="10"/>
  <c r="J154" i="10"/>
  <c r="BE154" i="10"/>
  <c r="BI144" i="10"/>
  <c r="BH144" i="10"/>
  <c r="BG144" i="10"/>
  <c r="BF144" i="10"/>
  <c r="T144" i="10"/>
  <c r="R144" i="10"/>
  <c r="P144" i="10"/>
  <c r="P141" i="10" s="1"/>
  <c r="P140" i="10" s="1"/>
  <c r="BK144" i="10"/>
  <c r="J144" i="10"/>
  <c r="BE144" i="10"/>
  <c r="BI142" i="10"/>
  <c r="BH142" i="10"/>
  <c r="BG142" i="10"/>
  <c r="BF142" i="10"/>
  <c r="T142" i="10"/>
  <c r="T141" i="10"/>
  <c r="T140" i="10" s="1"/>
  <c r="R142" i="10"/>
  <c r="P142" i="10"/>
  <c r="BK142" i="10"/>
  <c r="BK141" i="10" s="1"/>
  <c r="J142" i="10"/>
  <c r="BE142" i="10"/>
  <c r="BI139" i="10"/>
  <c r="BH139" i="10"/>
  <c r="BG139" i="10"/>
  <c r="BF139" i="10"/>
  <c r="T139" i="10"/>
  <c r="T138" i="10"/>
  <c r="R139" i="10"/>
  <c r="R138" i="10"/>
  <c r="P139" i="10"/>
  <c r="P138" i="10"/>
  <c r="BK139" i="10"/>
  <c r="BK138" i="10"/>
  <c r="J138" i="10" s="1"/>
  <c r="J139" i="10"/>
  <c r="BE139" i="10"/>
  <c r="J66" i="10"/>
  <c r="BI133" i="10"/>
  <c r="BH133" i="10"/>
  <c r="BG133" i="10"/>
  <c r="BF133" i="10"/>
  <c r="T133" i="10"/>
  <c r="R133" i="10"/>
  <c r="P133" i="10"/>
  <c r="BK133" i="10"/>
  <c r="J133" i="10"/>
  <c r="BE133" i="10"/>
  <c r="BI129" i="10"/>
  <c r="BH129" i="10"/>
  <c r="BG129" i="10"/>
  <c r="BF129" i="10"/>
  <c r="T129" i="10"/>
  <c r="R129" i="10"/>
  <c r="P129" i="10"/>
  <c r="BK129" i="10"/>
  <c r="J129" i="10"/>
  <c r="BE129" i="10"/>
  <c r="BI125" i="10"/>
  <c r="BH125" i="10"/>
  <c r="BG125" i="10"/>
  <c r="BF125" i="10"/>
  <c r="T125" i="10"/>
  <c r="R125" i="10"/>
  <c r="P125" i="10"/>
  <c r="BK125" i="10"/>
  <c r="J125" i="10"/>
  <c r="BE125" i="10"/>
  <c r="BI120" i="10"/>
  <c r="BH120" i="10"/>
  <c r="BG120" i="10"/>
  <c r="BF120" i="10"/>
  <c r="T120" i="10"/>
  <c r="R120" i="10"/>
  <c r="P120" i="10"/>
  <c r="BK120" i="10"/>
  <c r="J120" i="10"/>
  <c r="BE120" i="10"/>
  <c r="BI115" i="10"/>
  <c r="BH115" i="10"/>
  <c r="BG115" i="10"/>
  <c r="BF115" i="10"/>
  <c r="T115" i="10"/>
  <c r="R115" i="10"/>
  <c r="P115" i="10"/>
  <c r="P104" i="10" s="1"/>
  <c r="BK115" i="10"/>
  <c r="J115" i="10"/>
  <c r="BE115" i="10"/>
  <c r="BI110" i="10"/>
  <c r="BH110" i="10"/>
  <c r="BG110" i="10"/>
  <c r="BF110" i="10"/>
  <c r="T110" i="10"/>
  <c r="T104" i="10" s="1"/>
  <c r="R110" i="10"/>
  <c r="R104" i="10" s="1"/>
  <c r="P110" i="10"/>
  <c r="BK110" i="10"/>
  <c r="J110" i="10"/>
  <c r="BE110" i="10"/>
  <c r="BI105" i="10"/>
  <c r="BH105" i="10"/>
  <c r="BG105" i="10"/>
  <c r="BF105" i="10"/>
  <c r="T105" i="10"/>
  <c r="R105" i="10"/>
  <c r="P105" i="10"/>
  <c r="BK105" i="10"/>
  <c r="BK104" i="10"/>
  <c r="J104" i="10" s="1"/>
  <c r="J65" i="10" s="1"/>
  <c r="J105" i="10"/>
  <c r="BE105" i="10"/>
  <c r="BI102" i="10"/>
  <c r="BH102" i="10"/>
  <c r="BG102" i="10"/>
  <c r="F34" i="10" s="1"/>
  <c r="BB63" i="1" s="1"/>
  <c r="BF102" i="10"/>
  <c r="T102" i="10"/>
  <c r="R102" i="10"/>
  <c r="P102" i="10"/>
  <c r="BK102" i="10"/>
  <c r="BK100" i="10" s="1"/>
  <c r="J100" i="10" s="1"/>
  <c r="J64" i="10" s="1"/>
  <c r="J102" i="10"/>
  <c r="BE102" i="10"/>
  <c r="BI101" i="10"/>
  <c r="BH101" i="10"/>
  <c r="BG101" i="10"/>
  <c r="BF101" i="10"/>
  <c r="T101" i="10"/>
  <c r="T100" i="10"/>
  <c r="T93" i="10" s="1"/>
  <c r="R101" i="10"/>
  <c r="R100" i="10"/>
  <c r="P101" i="10"/>
  <c r="P100" i="10"/>
  <c r="BK101" i="10"/>
  <c r="J101" i="10"/>
  <c r="BE101" i="10" s="1"/>
  <c r="BI95" i="10"/>
  <c r="F36" i="10"/>
  <c r="BD63" i="1" s="1"/>
  <c r="BH95" i="10"/>
  <c r="BG95" i="10"/>
  <c r="BF95" i="10"/>
  <c r="T95" i="10"/>
  <c r="T94" i="10"/>
  <c r="T92" i="10"/>
  <c r="T91" i="10" s="1"/>
  <c r="R95" i="10"/>
  <c r="R94" i="10"/>
  <c r="R93" i="10"/>
  <c r="P95" i="10"/>
  <c r="P94" i="10"/>
  <c r="P93" i="10" s="1"/>
  <c r="P92" i="10" s="1"/>
  <c r="P91" i="10" s="1"/>
  <c r="AU63" i="1" s="1"/>
  <c r="BK95" i="10"/>
  <c r="BK94" i="10"/>
  <c r="J94" i="10"/>
  <c r="J95" i="10"/>
  <c r="BE95" i="10"/>
  <c r="J63" i="10"/>
  <c r="J87" i="10"/>
  <c r="F87" i="10"/>
  <c r="F85" i="10"/>
  <c r="E83" i="10"/>
  <c r="J55" i="10"/>
  <c r="F55" i="10"/>
  <c r="F53" i="10"/>
  <c r="E51" i="10"/>
  <c r="J20" i="10"/>
  <c r="E20" i="10"/>
  <c r="J19" i="10"/>
  <c r="J14" i="10"/>
  <c r="E7" i="10"/>
  <c r="E47" i="10" s="1"/>
  <c r="E79" i="10"/>
  <c r="AY62" i="1"/>
  <c r="AX62" i="1"/>
  <c r="BI219" i="9"/>
  <c r="BH219" i="9"/>
  <c r="BG219" i="9"/>
  <c r="BF219" i="9"/>
  <c r="T219" i="9"/>
  <c r="T218" i="9" s="1"/>
  <c r="R219" i="9"/>
  <c r="R218" i="9"/>
  <c r="P219" i="9"/>
  <c r="P218" i="9" s="1"/>
  <c r="BK219" i="9"/>
  <c r="BK218" i="9"/>
  <c r="J218" i="9"/>
  <c r="J68" i="9" s="1"/>
  <c r="J219" i="9"/>
  <c r="BE219" i="9"/>
  <c r="BI213" i="9"/>
  <c r="BH213" i="9"/>
  <c r="BG213" i="9"/>
  <c r="BF213" i="9"/>
  <c r="T213" i="9"/>
  <c r="R213" i="9"/>
  <c r="P213" i="9"/>
  <c r="BK213" i="9"/>
  <c r="J213" i="9"/>
  <c r="BE213" i="9" s="1"/>
  <c r="BI208" i="9"/>
  <c r="BH208" i="9"/>
  <c r="BG208" i="9"/>
  <c r="BF208" i="9"/>
  <c r="T208" i="9"/>
  <c r="R208" i="9"/>
  <c r="P208" i="9"/>
  <c r="BK208" i="9"/>
  <c r="J208" i="9"/>
  <c r="BE208" i="9"/>
  <c r="BI204" i="9"/>
  <c r="BH204" i="9"/>
  <c r="BG204" i="9"/>
  <c r="BF204" i="9"/>
  <c r="T204" i="9"/>
  <c r="R204" i="9"/>
  <c r="P204" i="9"/>
  <c r="BK204" i="9"/>
  <c r="J204" i="9"/>
  <c r="BE204" i="9" s="1"/>
  <c r="BI203" i="9"/>
  <c r="BH203" i="9"/>
  <c r="BG203" i="9"/>
  <c r="BF203" i="9"/>
  <c r="T203" i="9"/>
  <c r="R203" i="9"/>
  <c r="P203" i="9"/>
  <c r="BK203" i="9"/>
  <c r="J203" i="9"/>
  <c r="BE203" i="9"/>
  <c r="BI197" i="9"/>
  <c r="BH197" i="9"/>
  <c r="BG197" i="9"/>
  <c r="BF197" i="9"/>
  <c r="T197" i="9"/>
  <c r="R197" i="9"/>
  <c r="P197" i="9"/>
  <c r="BK197" i="9"/>
  <c r="J197" i="9"/>
  <c r="BE197" i="9" s="1"/>
  <c r="BI193" i="9"/>
  <c r="BH193" i="9"/>
  <c r="BG193" i="9"/>
  <c r="BF193" i="9"/>
  <c r="T193" i="9"/>
  <c r="R193" i="9"/>
  <c r="P193" i="9"/>
  <c r="BK193" i="9"/>
  <c r="J193" i="9"/>
  <c r="BE193" i="9"/>
  <c r="BI192" i="9"/>
  <c r="BH192" i="9"/>
  <c r="BG192" i="9"/>
  <c r="BF192" i="9"/>
  <c r="T192" i="9"/>
  <c r="R192" i="9"/>
  <c r="P192" i="9"/>
  <c r="BK192" i="9"/>
  <c r="J192" i="9"/>
  <c r="BE192" i="9" s="1"/>
  <c r="BI188" i="9"/>
  <c r="BH188" i="9"/>
  <c r="BG188" i="9"/>
  <c r="BF188" i="9"/>
  <c r="T188" i="9"/>
  <c r="R188" i="9"/>
  <c r="P188" i="9"/>
  <c r="BK188" i="9"/>
  <c r="J188" i="9"/>
  <c r="BE188" i="9"/>
  <c r="BI184" i="9"/>
  <c r="BH184" i="9"/>
  <c r="BG184" i="9"/>
  <c r="BF184" i="9"/>
  <c r="T184" i="9"/>
  <c r="R184" i="9"/>
  <c r="P184" i="9"/>
  <c r="BK184" i="9"/>
  <c r="J184" i="9"/>
  <c r="BE184" i="9" s="1"/>
  <c r="BI180" i="9"/>
  <c r="BH180" i="9"/>
  <c r="BG180" i="9"/>
  <c r="BF180" i="9"/>
  <c r="T180" i="9"/>
  <c r="R180" i="9"/>
  <c r="R179" i="9" s="1"/>
  <c r="P180" i="9"/>
  <c r="BK180" i="9"/>
  <c r="BK179" i="9" s="1"/>
  <c r="J179" i="9" s="1"/>
  <c r="J67" i="9" s="1"/>
  <c r="J180" i="9"/>
  <c r="BE180" i="9"/>
  <c r="BI177" i="9"/>
  <c r="BH177" i="9"/>
  <c r="BG177" i="9"/>
  <c r="BF177" i="9"/>
  <c r="T177" i="9"/>
  <c r="R177" i="9"/>
  <c r="P177" i="9"/>
  <c r="BK177" i="9"/>
  <c r="J177" i="9"/>
  <c r="BE177" i="9"/>
  <c r="BI171" i="9"/>
  <c r="BH171" i="9"/>
  <c r="BG171" i="9"/>
  <c r="BF171" i="9"/>
  <c r="T171" i="9"/>
  <c r="R171" i="9"/>
  <c r="P171" i="9"/>
  <c r="BK171" i="9"/>
  <c r="J171" i="9"/>
  <c r="BE171" i="9" s="1"/>
  <c r="BI165" i="9"/>
  <c r="BH165" i="9"/>
  <c r="BG165" i="9"/>
  <c r="BF165" i="9"/>
  <c r="T165" i="9"/>
  <c r="R165" i="9"/>
  <c r="P165" i="9"/>
  <c r="BK165" i="9"/>
  <c r="J165" i="9"/>
  <c r="BE165" i="9"/>
  <c r="BI157" i="9"/>
  <c r="BH157" i="9"/>
  <c r="BG157" i="9"/>
  <c r="BF157" i="9"/>
  <c r="T157" i="9"/>
  <c r="R157" i="9"/>
  <c r="P157" i="9"/>
  <c r="BK157" i="9"/>
  <c r="J157" i="9"/>
  <c r="BE157" i="9" s="1"/>
  <c r="BI153" i="9"/>
  <c r="BH153" i="9"/>
  <c r="BG153" i="9"/>
  <c r="BF153" i="9"/>
  <c r="T153" i="9"/>
  <c r="R153" i="9"/>
  <c r="P153" i="9"/>
  <c r="BK153" i="9"/>
  <c r="J153" i="9"/>
  <c r="BE153" i="9"/>
  <c r="BI145" i="9"/>
  <c r="BH145" i="9"/>
  <c r="BG145" i="9"/>
  <c r="BF145" i="9"/>
  <c r="T145" i="9"/>
  <c r="R145" i="9"/>
  <c r="P145" i="9"/>
  <c r="BK145" i="9"/>
  <c r="J145" i="9"/>
  <c r="BE145" i="9" s="1"/>
  <c r="BI137" i="9"/>
  <c r="BH137" i="9"/>
  <c r="BG137" i="9"/>
  <c r="BF137" i="9"/>
  <c r="T137" i="9"/>
  <c r="R137" i="9"/>
  <c r="P137" i="9"/>
  <c r="BK137" i="9"/>
  <c r="J137" i="9"/>
  <c r="BE137" i="9"/>
  <c r="BI130" i="9"/>
  <c r="BH130" i="9"/>
  <c r="BG130" i="9"/>
  <c r="BF130" i="9"/>
  <c r="T130" i="9"/>
  <c r="R130" i="9"/>
  <c r="P130" i="9"/>
  <c r="BK130" i="9"/>
  <c r="J130" i="9"/>
  <c r="BE130" i="9" s="1"/>
  <c r="J32" i="9" s="1"/>
  <c r="AV62" i="1" s="1"/>
  <c r="BI123" i="9"/>
  <c r="BH123" i="9"/>
  <c r="BG123" i="9"/>
  <c r="BF123" i="9"/>
  <c r="T123" i="9"/>
  <c r="R123" i="9"/>
  <c r="P123" i="9"/>
  <c r="BK123" i="9"/>
  <c r="J123" i="9"/>
  <c r="BE123" i="9"/>
  <c r="BI117" i="9"/>
  <c r="BH117" i="9"/>
  <c r="BG117" i="9"/>
  <c r="BF117" i="9"/>
  <c r="T117" i="9"/>
  <c r="R117" i="9"/>
  <c r="P117" i="9"/>
  <c r="BK117" i="9"/>
  <c r="J117" i="9"/>
  <c r="BE117" i="9" s="1"/>
  <c r="BI111" i="9"/>
  <c r="BH111" i="9"/>
  <c r="BG111" i="9"/>
  <c r="BF111" i="9"/>
  <c r="T111" i="9"/>
  <c r="R111" i="9"/>
  <c r="R110" i="9" s="1"/>
  <c r="P111" i="9"/>
  <c r="BK111" i="9"/>
  <c r="BK110" i="9" s="1"/>
  <c r="J110" i="9" s="1"/>
  <c r="J66" i="9" s="1"/>
  <c r="J111" i="9"/>
  <c r="BE111" i="9"/>
  <c r="BI108" i="9"/>
  <c r="BH108" i="9"/>
  <c r="BG108" i="9"/>
  <c r="F34" i="9" s="1"/>
  <c r="BB62" i="1" s="1"/>
  <c r="BF108" i="9"/>
  <c r="T108" i="9"/>
  <c r="R108" i="9"/>
  <c r="P108" i="9"/>
  <c r="BK108" i="9"/>
  <c r="J108" i="9"/>
  <c r="BE108" i="9"/>
  <c r="BI106" i="9"/>
  <c r="BH106" i="9"/>
  <c r="BG106" i="9"/>
  <c r="BF106" i="9"/>
  <c r="T106" i="9"/>
  <c r="T105" i="9" s="1"/>
  <c r="T92" i="9" s="1"/>
  <c r="R106" i="9"/>
  <c r="R105" i="9"/>
  <c r="P106" i="9"/>
  <c r="BK106" i="9"/>
  <c r="BK105" i="9"/>
  <c r="J105" i="9"/>
  <c r="J65" i="9" s="1"/>
  <c r="J106" i="9"/>
  <c r="BE106" i="9"/>
  <c r="BI99" i="9"/>
  <c r="BH99" i="9"/>
  <c r="BG99" i="9"/>
  <c r="BF99" i="9"/>
  <c r="J33" i="9" s="1"/>
  <c r="AW62" i="1" s="1"/>
  <c r="T99" i="9"/>
  <c r="T98" i="9" s="1"/>
  <c r="R99" i="9"/>
  <c r="R98" i="9"/>
  <c r="P99" i="9"/>
  <c r="P98" i="9" s="1"/>
  <c r="BK99" i="9"/>
  <c r="BK98" i="9"/>
  <c r="J98" i="9"/>
  <c r="J64" i="9" s="1"/>
  <c r="J99" i="9"/>
  <c r="BE99" i="9"/>
  <c r="BI94" i="9"/>
  <c r="BH94" i="9"/>
  <c r="F35" i="9"/>
  <c r="BC62" i="1" s="1"/>
  <c r="BG94" i="9"/>
  <c r="BF94" i="9"/>
  <c r="F33" i="9"/>
  <c r="BA62" i="1" s="1"/>
  <c r="T94" i="9"/>
  <c r="T93" i="9"/>
  <c r="R94" i="9"/>
  <c r="R93" i="9"/>
  <c r="R92" i="9" s="1"/>
  <c r="P94" i="9"/>
  <c r="P93" i="9" s="1"/>
  <c r="BK94" i="9"/>
  <c r="BK93" i="9"/>
  <c r="BK92" i="9" s="1"/>
  <c r="J93" i="9"/>
  <c r="J94" i="9"/>
  <c r="BE94" i="9"/>
  <c r="J63" i="9"/>
  <c r="J86" i="9"/>
  <c r="F86" i="9"/>
  <c r="F84" i="9"/>
  <c r="E82" i="9"/>
  <c r="J55" i="9"/>
  <c r="F55" i="9"/>
  <c r="F53" i="9"/>
  <c r="E51" i="9"/>
  <c r="J20" i="9"/>
  <c r="E20" i="9"/>
  <c r="F87" i="9"/>
  <c r="F56" i="9"/>
  <c r="J19" i="9"/>
  <c r="J14" i="9"/>
  <c r="J84" i="9"/>
  <c r="J53" i="9"/>
  <c r="E7" i="9"/>
  <c r="AY61" i="1"/>
  <c r="AX61" i="1"/>
  <c r="BI139" i="8"/>
  <c r="BH139" i="8"/>
  <c r="BG139" i="8"/>
  <c r="BF139" i="8"/>
  <c r="T139" i="8"/>
  <c r="T138" i="8"/>
  <c r="R139" i="8"/>
  <c r="R138" i="8"/>
  <c r="P139" i="8"/>
  <c r="P138" i="8"/>
  <c r="BK139" i="8"/>
  <c r="BK138" i="8"/>
  <c r="J138" i="8" s="1"/>
  <c r="J139" i="8"/>
  <c r="BE139" i="8"/>
  <c r="J75" i="8"/>
  <c r="BI137" i="8"/>
  <c r="BH137" i="8"/>
  <c r="BG137" i="8"/>
  <c r="BF137" i="8"/>
  <c r="T137" i="8"/>
  <c r="T136" i="8"/>
  <c r="R137" i="8"/>
  <c r="R136" i="8"/>
  <c r="P137" i="8"/>
  <c r="P136" i="8"/>
  <c r="BK137" i="8"/>
  <c r="BK136" i="8"/>
  <c r="J136" i="8" s="1"/>
  <c r="J74" i="8" s="1"/>
  <c r="J137" i="8"/>
  <c r="BE137" i="8"/>
  <c r="BI135" i="8"/>
  <c r="BH135" i="8"/>
  <c r="BG135" i="8"/>
  <c r="BF135" i="8"/>
  <c r="T135" i="8"/>
  <c r="T134" i="8"/>
  <c r="R135" i="8"/>
  <c r="R134" i="8"/>
  <c r="P135" i="8"/>
  <c r="P134" i="8"/>
  <c r="BK135" i="8"/>
  <c r="BK134" i="8"/>
  <c r="J134" i="8" s="1"/>
  <c r="J135" i="8"/>
  <c r="BE135" i="8"/>
  <c r="J73" i="8"/>
  <c r="BI133" i="8"/>
  <c r="BH133" i="8"/>
  <c r="BG133" i="8"/>
  <c r="BF133" i="8"/>
  <c r="T133" i="8"/>
  <c r="R133" i="8"/>
  <c r="P133" i="8"/>
  <c r="BK133" i="8"/>
  <c r="J133" i="8"/>
  <c r="BE133" i="8"/>
  <c r="BI132" i="8"/>
  <c r="BH132" i="8"/>
  <c r="BG132" i="8"/>
  <c r="BF132" i="8"/>
  <c r="T132" i="8"/>
  <c r="R132" i="8"/>
  <c r="P132" i="8"/>
  <c r="BK132" i="8"/>
  <c r="J132" i="8"/>
  <c r="BE132" i="8"/>
  <c r="BI131" i="8"/>
  <c r="BH131" i="8"/>
  <c r="BG131" i="8"/>
  <c r="BF131" i="8"/>
  <c r="T131" i="8"/>
  <c r="R131" i="8"/>
  <c r="P131" i="8"/>
  <c r="BK131" i="8"/>
  <c r="J131" i="8"/>
  <c r="BE131" i="8"/>
  <c r="BI130" i="8"/>
  <c r="BH130" i="8"/>
  <c r="BG130" i="8"/>
  <c r="BF130" i="8"/>
  <c r="T130" i="8"/>
  <c r="R130" i="8"/>
  <c r="P130" i="8"/>
  <c r="BK130" i="8"/>
  <c r="J130" i="8"/>
  <c r="BE130" i="8"/>
  <c r="BI129" i="8"/>
  <c r="BH129" i="8"/>
  <c r="BG129" i="8"/>
  <c r="BF129" i="8"/>
  <c r="T129" i="8"/>
  <c r="R129" i="8"/>
  <c r="P129" i="8"/>
  <c r="BK129" i="8"/>
  <c r="J129" i="8"/>
  <c r="BE129" i="8"/>
  <c r="BI128" i="8"/>
  <c r="BH128" i="8"/>
  <c r="BG128" i="8"/>
  <c r="BF128" i="8"/>
  <c r="T128" i="8"/>
  <c r="R128" i="8"/>
  <c r="P128" i="8"/>
  <c r="BK128" i="8"/>
  <c r="J128" i="8"/>
  <c r="BE128" i="8"/>
  <c r="BI127" i="8"/>
  <c r="BH127" i="8"/>
  <c r="BG127" i="8"/>
  <c r="BF127" i="8"/>
  <c r="T127" i="8"/>
  <c r="R127" i="8"/>
  <c r="P127" i="8"/>
  <c r="BK127" i="8"/>
  <c r="J127" i="8"/>
  <c r="BE127" i="8"/>
  <c r="BI126" i="8"/>
  <c r="BH126" i="8"/>
  <c r="BG126" i="8"/>
  <c r="BF126" i="8"/>
  <c r="T126" i="8"/>
  <c r="R126" i="8"/>
  <c r="P126" i="8"/>
  <c r="BK126" i="8"/>
  <c r="J126" i="8"/>
  <c r="BE126" i="8"/>
  <c r="BI125" i="8"/>
  <c r="BH125" i="8"/>
  <c r="BG125" i="8"/>
  <c r="BF125" i="8"/>
  <c r="T125" i="8"/>
  <c r="R125" i="8"/>
  <c r="P125" i="8"/>
  <c r="BK125" i="8"/>
  <c r="J125" i="8"/>
  <c r="BE125" i="8"/>
  <c r="BI124" i="8"/>
  <c r="BH124" i="8"/>
  <c r="BG124" i="8"/>
  <c r="BF124" i="8"/>
  <c r="T124" i="8"/>
  <c r="R124" i="8"/>
  <c r="R121" i="8" s="1"/>
  <c r="P124" i="8"/>
  <c r="BK124" i="8"/>
  <c r="J124" i="8"/>
  <c r="BE124" i="8"/>
  <c r="BI123" i="8"/>
  <c r="BH123" i="8"/>
  <c r="BG123" i="8"/>
  <c r="BF123" i="8"/>
  <c r="T123" i="8"/>
  <c r="R123" i="8"/>
  <c r="P123" i="8"/>
  <c r="BK123" i="8"/>
  <c r="BK121" i="8" s="1"/>
  <c r="J121" i="8" s="1"/>
  <c r="J72" i="8" s="1"/>
  <c r="J123" i="8"/>
  <c r="BE123" i="8"/>
  <c r="BI122" i="8"/>
  <c r="BH122" i="8"/>
  <c r="BG122" i="8"/>
  <c r="BF122" i="8"/>
  <c r="T122" i="8"/>
  <c r="T121" i="8"/>
  <c r="R122" i="8"/>
  <c r="P122" i="8"/>
  <c r="P121" i="8"/>
  <c r="BK122" i="8"/>
  <c r="J122" i="8"/>
  <c r="BE122" i="8" s="1"/>
  <c r="BI120" i="8"/>
  <c r="BH120" i="8"/>
  <c r="BG120" i="8"/>
  <c r="BF120" i="8"/>
  <c r="T120" i="8"/>
  <c r="T118" i="8" s="1"/>
  <c r="R120" i="8"/>
  <c r="P120" i="8"/>
  <c r="BK120" i="8"/>
  <c r="J120" i="8"/>
  <c r="BE120" i="8"/>
  <c r="BI119" i="8"/>
  <c r="BH119" i="8"/>
  <c r="BG119" i="8"/>
  <c r="BF119" i="8"/>
  <c r="T119" i="8"/>
  <c r="R119" i="8"/>
  <c r="R118" i="8"/>
  <c r="P119" i="8"/>
  <c r="P118" i="8"/>
  <c r="BK119" i="8"/>
  <c r="BK118" i="8"/>
  <c r="J118" i="8" s="1"/>
  <c r="J71" i="8" s="1"/>
  <c r="J119" i="8"/>
  <c r="BE119" i="8"/>
  <c r="BI117" i="8"/>
  <c r="BH117" i="8"/>
  <c r="BG117" i="8"/>
  <c r="BF117" i="8"/>
  <c r="T117" i="8"/>
  <c r="R117" i="8"/>
  <c r="P117" i="8"/>
  <c r="BK117" i="8"/>
  <c r="BK115" i="8" s="1"/>
  <c r="J115" i="8" s="1"/>
  <c r="J70" i="8" s="1"/>
  <c r="J117" i="8"/>
  <c r="BE117" i="8"/>
  <c r="BI116" i="8"/>
  <c r="BH116" i="8"/>
  <c r="BG116" i="8"/>
  <c r="BF116" i="8"/>
  <c r="T116" i="8"/>
  <c r="T115" i="8"/>
  <c r="R116" i="8"/>
  <c r="R115" i="8"/>
  <c r="P116" i="8"/>
  <c r="P115" i="8"/>
  <c r="BK116" i="8"/>
  <c r="J116" i="8"/>
  <c r="BE116" i="8" s="1"/>
  <c r="BI114" i="8"/>
  <c r="BH114" i="8"/>
  <c r="BG114" i="8"/>
  <c r="BF114" i="8"/>
  <c r="T114" i="8"/>
  <c r="T112" i="8" s="1"/>
  <c r="R114" i="8"/>
  <c r="P114" i="8"/>
  <c r="BK114" i="8"/>
  <c r="J114" i="8"/>
  <c r="BE114" i="8"/>
  <c r="BI113" i="8"/>
  <c r="BH113" i="8"/>
  <c r="BG113" i="8"/>
  <c r="BF113" i="8"/>
  <c r="T113" i="8"/>
  <c r="R113" i="8"/>
  <c r="R112" i="8"/>
  <c r="P113" i="8"/>
  <c r="P112" i="8"/>
  <c r="BK113" i="8"/>
  <c r="BK112" i="8"/>
  <c r="J112" i="8" s="1"/>
  <c r="J69" i="8" s="1"/>
  <c r="J113" i="8"/>
  <c r="BE113" i="8"/>
  <c r="BI111" i="8"/>
  <c r="BH111" i="8"/>
  <c r="BG111" i="8"/>
  <c r="BF111" i="8"/>
  <c r="T111" i="8"/>
  <c r="R111" i="8"/>
  <c r="P111" i="8"/>
  <c r="BK111" i="8"/>
  <c r="BK109" i="8" s="1"/>
  <c r="J109" i="8" s="1"/>
  <c r="J68" i="8" s="1"/>
  <c r="J111" i="8"/>
  <c r="BE111" i="8"/>
  <c r="BI110" i="8"/>
  <c r="BH110" i="8"/>
  <c r="BG110" i="8"/>
  <c r="BF110" i="8"/>
  <c r="T110" i="8"/>
  <c r="T109" i="8"/>
  <c r="R110" i="8"/>
  <c r="R109" i="8"/>
  <c r="P110" i="8"/>
  <c r="P109" i="8"/>
  <c r="BK110" i="8"/>
  <c r="J110" i="8"/>
  <c r="BE110" i="8" s="1"/>
  <c r="BI108" i="8"/>
  <c r="BH108" i="8"/>
  <c r="BG108" i="8"/>
  <c r="BF108" i="8"/>
  <c r="T108" i="8"/>
  <c r="R108" i="8"/>
  <c r="R105" i="8" s="1"/>
  <c r="P108" i="8"/>
  <c r="BK108" i="8"/>
  <c r="J108" i="8"/>
  <c r="BE108" i="8"/>
  <c r="BI107" i="8"/>
  <c r="BH107" i="8"/>
  <c r="BG107" i="8"/>
  <c r="BF107" i="8"/>
  <c r="T107" i="8"/>
  <c r="R107" i="8"/>
  <c r="P107" i="8"/>
  <c r="BK107" i="8"/>
  <c r="BK105" i="8" s="1"/>
  <c r="J105" i="8" s="1"/>
  <c r="J67" i="8" s="1"/>
  <c r="J107" i="8"/>
  <c r="BE107" i="8"/>
  <c r="BI106" i="8"/>
  <c r="BH106" i="8"/>
  <c r="BG106" i="8"/>
  <c r="BF106" i="8"/>
  <c r="T106" i="8"/>
  <c r="T105" i="8"/>
  <c r="R106" i="8"/>
  <c r="P106" i="8"/>
  <c r="P105" i="8"/>
  <c r="BK106" i="8"/>
  <c r="J106" i="8"/>
  <c r="BE106" i="8" s="1"/>
  <c r="F34" i="8" s="1"/>
  <c r="AZ61" i="1" s="1"/>
  <c r="BI104" i="8"/>
  <c r="BH104" i="8"/>
  <c r="BG104" i="8"/>
  <c r="BF104" i="8"/>
  <c r="T104" i="8"/>
  <c r="T101" i="8" s="1"/>
  <c r="R104" i="8"/>
  <c r="R101" i="8" s="1"/>
  <c r="P104" i="8"/>
  <c r="BK104" i="8"/>
  <c r="J104" i="8"/>
  <c r="BE104" i="8"/>
  <c r="BI103" i="8"/>
  <c r="BH103" i="8"/>
  <c r="BG103" i="8"/>
  <c r="F36" i="8" s="1"/>
  <c r="BB61" i="1" s="1"/>
  <c r="BF103" i="8"/>
  <c r="T103" i="8"/>
  <c r="R103" i="8"/>
  <c r="P103" i="8"/>
  <c r="P101" i="8" s="1"/>
  <c r="BK103" i="8"/>
  <c r="BK101" i="8" s="1"/>
  <c r="J101" i="8" s="1"/>
  <c r="J66" i="8" s="1"/>
  <c r="J103" i="8"/>
  <c r="BE103" i="8"/>
  <c r="BI102" i="8"/>
  <c r="F38" i="8"/>
  <c r="BD61" i="1" s="1"/>
  <c r="BH102" i="8"/>
  <c r="BG102" i="8"/>
  <c r="BF102" i="8"/>
  <c r="T102" i="8"/>
  <c r="R102" i="8"/>
  <c r="P102" i="8"/>
  <c r="BK102" i="8"/>
  <c r="J102" i="8"/>
  <c r="BE102" i="8" s="1"/>
  <c r="J95" i="8"/>
  <c r="F95" i="8"/>
  <c r="F93" i="8"/>
  <c r="E91" i="8"/>
  <c r="J59" i="8"/>
  <c r="F59" i="8"/>
  <c r="F57" i="8"/>
  <c r="E55" i="8"/>
  <c r="J22" i="8"/>
  <c r="E22" i="8"/>
  <c r="F96" i="8"/>
  <c r="F60" i="8"/>
  <c r="J21" i="8"/>
  <c r="J16" i="8"/>
  <c r="J93" i="8"/>
  <c r="J57" i="8"/>
  <c r="E7" i="8"/>
  <c r="E85" i="8"/>
  <c r="E49" i="8"/>
  <c r="AY60" i="1"/>
  <c r="AX60" i="1"/>
  <c r="BI354" i="7"/>
  <c r="BH354" i="7"/>
  <c r="BG354" i="7"/>
  <c r="BF354" i="7"/>
  <c r="T354" i="7"/>
  <c r="R354" i="7"/>
  <c r="P354" i="7"/>
  <c r="BK354" i="7"/>
  <c r="J354" i="7"/>
  <c r="BE354" i="7"/>
  <c r="BI353" i="7"/>
  <c r="BH353" i="7"/>
  <c r="BG353" i="7"/>
  <c r="BF353" i="7"/>
  <c r="T353" i="7"/>
  <c r="R353" i="7"/>
  <c r="P353" i="7"/>
  <c r="BK353" i="7"/>
  <c r="BK342" i="7" s="1"/>
  <c r="J342" i="7" s="1"/>
  <c r="J81" i="7" s="1"/>
  <c r="J353" i="7"/>
  <c r="BE353" i="7" s="1"/>
  <c r="BI351" i="7"/>
  <c r="BH351" i="7"/>
  <c r="BG351" i="7"/>
  <c r="BF351" i="7"/>
  <c r="T351" i="7"/>
  <c r="R351" i="7"/>
  <c r="P351" i="7"/>
  <c r="P342" i="7" s="1"/>
  <c r="BK351" i="7"/>
  <c r="J351" i="7"/>
  <c r="BE351" i="7"/>
  <c r="BI343" i="7"/>
  <c r="BH343" i="7"/>
  <c r="BG343" i="7"/>
  <c r="BF343" i="7"/>
  <c r="T343" i="7"/>
  <c r="T342" i="7" s="1"/>
  <c r="T341" i="7" s="1"/>
  <c r="R343" i="7"/>
  <c r="R342" i="7"/>
  <c r="R341" i="7" s="1"/>
  <c r="P343" i="7"/>
  <c r="P341" i="7"/>
  <c r="BK343" i="7"/>
  <c r="BK341" i="7"/>
  <c r="J341" i="7" s="1"/>
  <c r="J80" i="7" s="1"/>
  <c r="J343" i="7"/>
  <c r="BE343" i="7"/>
  <c r="BI340" i="7"/>
  <c r="BH340" i="7"/>
  <c r="BG340" i="7"/>
  <c r="BF340" i="7"/>
  <c r="T340" i="7"/>
  <c r="T339" i="7"/>
  <c r="R340" i="7"/>
  <c r="R339" i="7" s="1"/>
  <c r="P340" i="7"/>
  <c r="P339" i="7"/>
  <c r="BK340" i="7"/>
  <c r="BK339" i="7" s="1"/>
  <c r="J339" i="7" s="1"/>
  <c r="J79" i="7" s="1"/>
  <c r="J340" i="7"/>
  <c r="BE340" i="7"/>
  <c r="BI338" i="7"/>
  <c r="BH338" i="7"/>
  <c r="BG338" i="7"/>
  <c r="BF338" i="7"/>
  <c r="T338" i="7"/>
  <c r="T337" i="7"/>
  <c r="R338" i="7"/>
  <c r="R337" i="7" s="1"/>
  <c r="P338" i="7"/>
  <c r="P337" i="7"/>
  <c r="BK338" i="7"/>
  <c r="BK337" i="7" s="1"/>
  <c r="J337" i="7" s="1"/>
  <c r="J78" i="7" s="1"/>
  <c r="J338" i="7"/>
  <c r="BE338" i="7"/>
  <c r="BI335" i="7"/>
  <c r="BH335" i="7"/>
  <c r="BG335" i="7"/>
  <c r="BF335" i="7"/>
  <c r="T335" i="7"/>
  <c r="R335" i="7"/>
  <c r="P335" i="7"/>
  <c r="P298" i="7" s="1"/>
  <c r="BK335" i="7"/>
  <c r="J335" i="7"/>
  <c r="BE335" i="7"/>
  <c r="BI326" i="7"/>
  <c r="BH326" i="7"/>
  <c r="BG326" i="7"/>
  <c r="BF326" i="7"/>
  <c r="T326" i="7"/>
  <c r="R326" i="7"/>
  <c r="P326" i="7"/>
  <c r="BK326" i="7"/>
  <c r="J326" i="7"/>
  <c r="BE326" i="7" s="1"/>
  <c r="BI317" i="7"/>
  <c r="BH317" i="7"/>
  <c r="BG317" i="7"/>
  <c r="BF317" i="7"/>
  <c r="T317" i="7"/>
  <c r="R317" i="7"/>
  <c r="P317" i="7"/>
  <c r="BK317" i="7"/>
  <c r="J317" i="7"/>
  <c r="BE317" i="7"/>
  <c r="BI308" i="7"/>
  <c r="BH308" i="7"/>
  <c r="BG308" i="7"/>
  <c r="BF308" i="7"/>
  <c r="T308" i="7"/>
  <c r="R308" i="7"/>
  <c r="P308" i="7"/>
  <c r="BK308" i="7"/>
  <c r="J308" i="7"/>
  <c r="BE308" i="7" s="1"/>
  <c r="BI299" i="7"/>
  <c r="BH299" i="7"/>
  <c r="BG299" i="7"/>
  <c r="BF299" i="7"/>
  <c r="T299" i="7"/>
  <c r="R299" i="7"/>
  <c r="R298" i="7" s="1"/>
  <c r="P299" i="7"/>
  <c r="BK299" i="7"/>
  <c r="BK298" i="7" s="1"/>
  <c r="J298" i="7" s="1"/>
  <c r="J77" i="7" s="1"/>
  <c r="J299" i="7"/>
  <c r="BE299" i="7"/>
  <c r="BI293" i="7"/>
  <c r="BH293" i="7"/>
  <c r="BG293" i="7"/>
  <c r="BF293" i="7"/>
  <c r="T293" i="7"/>
  <c r="R293" i="7"/>
  <c r="P293" i="7"/>
  <c r="BK293" i="7"/>
  <c r="J293" i="7"/>
  <c r="BE293" i="7"/>
  <c r="BI288" i="7"/>
  <c r="BH288" i="7"/>
  <c r="BG288" i="7"/>
  <c r="BF288" i="7"/>
  <c r="T288" i="7"/>
  <c r="R288" i="7"/>
  <c r="P288" i="7"/>
  <c r="BK288" i="7"/>
  <c r="J288" i="7"/>
  <c r="BE288" i="7" s="1"/>
  <c r="BI283" i="7"/>
  <c r="BH283" i="7"/>
  <c r="BG283" i="7"/>
  <c r="BF283" i="7"/>
  <c r="T283" i="7"/>
  <c r="R283" i="7"/>
  <c r="P283" i="7"/>
  <c r="BK283" i="7"/>
  <c r="J283" i="7"/>
  <c r="BE283" i="7"/>
  <c r="BI282" i="7"/>
  <c r="BH282" i="7"/>
  <c r="BG282" i="7"/>
  <c r="BF282" i="7"/>
  <c r="T282" i="7"/>
  <c r="R282" i="7"/>
  <c r="P282" i="7"/>
  <c r="BK282" i="7"/>
  <c r="J282" i="7"/>
  <c r="BE282" i="7" s="1"/>
  <c r="BI275" i="7"/>
  <c r="BH275" i="7"/>
  <c r="BG275" i="7"/>
  <c r="BF275" i="7"/>
  <c r="T275" i="7"/>
  <c r="R275" i="7"/>
  <c r="P275" i="7"/>
  <c r="BK275" i="7"/>
  <c r="J275" i="7"/>
  <c r="BE275" i="7"/>
  <c r="BI270" i="7"/>
  <c r="BH270" i="7"/>
  <c r="BG270" i="7"/>
  <c r="BF270" i="7"/>
  <c r="T270" i="7"/>
  <c r="R270" i="7"/>
  <c r="P270" i="7"/>
  <c r="BK270" i="7"/>
  <c r="J270" i="7"/>
  <c r="BE270" i="7" s="1"/>
  <c r="BI269" i="7"/>
  <c r="BH269" i="7"/>
  <c r="BG269" i="7"/>
  <c r="BF269" i="7"/>
  <c r="T269" i="7"/>
  <c r="R269" i="7"/>
  <c r="P269" i="7"/>
  <c r="P253" i="7" s="1"/>
  <c r="P252" i="7" s="1"/>
  <c r="BK269" i="7"/>
  <c r="J269" i="7"/>
  <c r="BE269" i="7"/>
  <c r="BI264" i="7"/>
  <c r="BH264" i="7"/>
  <c r="BG264" i="7"/>
  <c r="BF264" i="7"/>
  <c r="T264" i="7"/>
  <c r="R264" i="7"/>
  <c r="P264" i="7"/>
  <c r="BK264" i="7"/>
  <c r="J264" i="7"/>
  <c r="BE264" i="7" s="1"/>
  <c r="BI259" i="7"/>
  <c r="BH259" i="7"/>
  <c r="BG259" i="7"/>
  <c r="BF259" i="7"/>
  <c r="T259" i="7"/>
  <c r="R259" i="7"/>
  <c r="P259" i="7"/>
  <c r="BK259" i="7"/>
  <c r="J259" i="7"/>
  <c r="BE259" i="7"/>
  <c r="BI254" i="7"/>
  <c r="BH254" i="7"/>
  <c r="BG254" i="7"/>
  <c r="BF254" i="7"/>
  <c r="T254" i="7"/>
  <c r="R254" i="7"/>
  <c r="R253" i="7" s="1"/>
  <c r="R252" i="7" s="1"/>
  <c r="P254" i="7"/>
  <c r="BK254" i="7"/>
  <c r="J254" i="7"/>
  <c r="BE254" i="7"/>
  <c r="BI251" i="7"/>
  <c r="BH251" i="7"/>
  <c r="BG251" i="7"/>
  <c r="BF251" i="7"/>
  <c r="T251" i="7"/>
  <c r="R251" i="7"/>
  <c r="P251" i="7"/>
  <c r="BK251" i="7"/>
  <c r="J251" i="7"/>
  <c r="BE251" i="7"/>
  <c r="BI250" i="7"/>
  <c r="BH250" i="7"/>
  <c r="BG250" i="7"/>
  <c r="BF250" i="7"/>
  <c r="T250" i="7"/>
  <c r="R250" i="7"/>
  <c r="P250" i="7"/>
  <c r="BK250" i="7"/>
  <c r="J250" i="7"/>
  <c r="BE250" i="7" s="1"/>
  <c r="BI248" i="7"/>
  <c r="BH248" i="7"/>
  <c r="BG248" i="7"/>
  <c r="BF248" i="7"/>
  <c r="T248" i="7"/>
  <c r="R248" i="7"/>
  <c r="P248" i="7"/>
  <c r="BK248" i="7"/>
  <c r="J248" i="7"/>
  <c r="BE248" i="7"/>
  <c r="BI246" i="7"/>
  <c r="BH246" i="7"/>
  <c r="BG246" i="7"/>
  <c r="BF246" i="7"/>
  <c r="T246" i="7"/>
  <c r="R246" i="7"/>
  <c r="P246" i="7"/>
  <c r="BK246" i="7"/>
  <c r="J246" i="7"/>
  <c r="BE246" i="7" s="1"/>
  <c r="BI244" i="7"/>
  <c r="BH244" i="7"/>
  <c r="BG244" i="7"/>
  <c r="BF244" i="7"/>
  <c r="T244" i="7"/>
  <c r="R244" i="7"/>
  <c r="P244" i="7"/>
  <c r="BK244" i="7"/>
  <c r="J244" i="7"/>
  <c r="BE244" i="7"/>
  <c r="BI242" i="7"/>
  <c r="BH242" i="7"/>
  <c r="BG242" i="7"/>
  <c r="BF242" i="7"/>
  <c r="T242" i="7"/>
  <c r="R242" i="7"/>
  <c r="P242" i="7"/>
  <c r="BK242" i="7"/>
  <c r="J242" i="7"/>
  <c r="BE242" i="7" s="1"/>
  <c r="BI240" i="7"/>
  <c r="BH240" i="7"/>
  <c r="BG240" i="7"/>
  <c r="BF240" i="7"/>
  <c r="T240" i="7"/>
  <c r="R240" i="7"/>
  <c r="P240" i="7"/>
  <c r="BK240" i="7"/>
  <c r="J240" i="7"/>
  <c r="BE240" i="7"/>
  <c r="BI238" i="7"/>
  <c r="BH238" i="7"/>
  <c r="BG238" i="7"/>
  <c r="BF238" i="7"/>
  <c r="T238" i="7"/>
  <c r="R238" i="7"/>
  <c r="P238" i="7"/>
  <c r="BK238" i="7"/>
  <c r="J238" i="7"/>
  <c r="BE238" i="7" s="1"/>
  <c r="BI236" i="7"/>
  <c r="BH236" i="7"/>
  <c r="BG236" i="7"/>
  <c r="BF236" i="7"/>
  <c r="T236" i="7"/>
  <c r="R236" i="7"/>
  <c r="P236" i="7"/>
  <c r="BK236" i="7"/>
  <c r="J236" i="7"/>
  <c r="BE236" i="7"/>
  <c r="BI234" i="7"/>
  <c r="BH234" i="7"/>
  <c r="BG234" i="7"/>
  <c r="BF234" i="7"/>
  <c r="T234" i="7"/>
  <c r="R234" i="7"/>
  <c r="P234" i="7"/>
  <c r="BK234" i="7"/>
  <c r="J234" i="7"/>
  <c r="BE234" i="7" s="1"/>
  <c r="BI232" i="7"/>
  <c r="BH232" i="7"/>
  <c r="BG232" i="7"/>
  <c r="BF232" i="7"/>
  <c r="T232" i="7"/>
  <c r="R232" i="7"/>
  <c r="P232" i="7"/>
  <c r="P227" i="7" s="1"/>
  <c r="BK232" i="7"/>
  <c r="J232" i="7"/>
  <c r="BE232" i="7"/>
  <c r="BI230" i="7"/>
  <c r="BH230" i="7"/>
  <c r="BG230" i="7"/>
  <c r="BF230" i="7"/>
  <c r="T230" i="7"/>
  <c r="T227" i="7" s="1"/>
  <c r="R230" i="7"/>
  <c r="P230" i="7"/>
  <c r="BK230" i="7"/>
  <c r="J230" i="7"/>
  <c r="BE230" i="7" s="1"/>
  <c r="BI228" i="7"/>
  <c r="BH228" i="7"/>
  <c r="BG228" i="7"/>
  <c r="BF228" i="7"/>
  <c r="T228" i="7"/>
  <c r="R228" i="7"/>
  <c r="P228" i="7"/>
  <c r="BK228" i="7"/>
  <c r="J228" i="7"/>
  <c r="BE228" i="7"/>
  <c r="BI220" i="7"/>
  <c r="BH220" i="7"/>
  <c r="BG220" i="7"/>
  <c r="BF220" i="7"/>
  <c r="T220" i="7"/>
  <c r="R220" i="7"/>
  <c r="P220" i="7"/>
  <c r="BK220" i="7"/>
  <c r="J220" i="7"/>
  <c r="BE220" i="7"/>
  <c r="BI214" i="7"/>
  <c r="BH214" i="7"/>
  <c r="BG214" i="7"/>
  <c r="BF214" i="7"/>
  <c r="T214" i="7"/>
  <c r="R214" i="7"/>
  <c r="P214" i="7"/>
  <c r="BK214" i="7"/>
  <c r="J214" i="7"/>
  <c r="BE214" i="7" s="1"/>
  <c r="BI212" i="7"/>
  <c r="BH212" i="7"/>
  <c r="BG212" i="7"/>
  <c r="BF212" i="7"/>
  <c r="T212" i="7"/>
  <c r="R212" i="7"/>
  <c r="P212" i="7"/>
  <c r="BK212" i="7"/>
  <c r="J212" i="7"/>
  <c r="BE212" i="7"/>
  <c r="BI206" i="7"/>
  <c r="BH206" i="7"/>
  <c r="BG206" i="7"/>
  <c r="BF206" i="7"/>
  <c r="T206" i="7"/>
  <c r="R206" i="7"/>
  <c r="P206" i="7"/>
  <c r="BK206" i="7"/>
  <c r="J206" i="7"/>
  <c r="BE206" i="7" s="1"/>
  <c r="BI200" i="7"/>
  <c r="BH200" i="7"/>
  <c r="BG200" i="7"/>
  <c r="BF200" i="7"/>
  <c r="T200" i="7"/>
  <c r="R200" i="7"/>
  <c r="P200" i="7"/>
  <c r="BK200" i="7"/>
  <c r="J200" i="7"/>
  <c r="BE200" i="7"/>
  <c r="BI194" i="7"/>
  <c r="BH194" i="7"/>
  <c r="BG194" i="7"/>
  <c r="BF194" i="7"/>
  <c r="T194" i="7"/>
  <c r="R194" i="7"/>
  <c r="P194" i="7"/>
  <c r="BK194" i="7"/>
  <c r="J194" i="7"/>
  <c r="BE194" i="7" s="1"/>
  <c r="BI188" i="7"/>
  <c r="BH188" i="7"/>
  <c r="BG188" i="7"/>
  <c r="BF188" i="7"/>
  <c r="T188" i="7"/>
  <c r="R188" i="7"/>
  <c r="P188" i="7"/>
  <c r="BK188" i="7"/>
  <c r="J188" i="7"/>
  <c r="BE188" i="7"/>
  <c r="BI183" i="7"/>
  <c r="BH183" i="7"/>
  <c r="BG183" i="7"/>
  <c r="BF183" i="7"/>
  <c r="T183" i="7"/>
  <c r="R183" i="7"/>
  <c r="P183" i="7"/>
  <c r="BK183" i="7"/>
  <c r="J183" i="7"/>
  <c r="BE183" i="7" s="1"/>
  <c r="BI178" i="7"/>
  <c r="BH178" i="7"/>
  <c r="BG178" i="7"/>
  <c r="BF178" i="7"/>
  <c r="T178" i="7"/>
  <c r="R178" i="7"/>
  <c r="P178" i="7"/>
  <c r="BK178" i="7"/>
  <c r="J178" i="7"/>
  <c r="BE178" i="7"/>
  <c r="BI173" i="7"/>
  <c r="BH173" i="7"/>
  <c r="BG173" i="7"/>
  <c r="BF173" i="7"/>
  <c r="T173" i="7"/>
  <c r="T167" i="7" s="1"/>
  <c r="R173" i="7"/>
  <c r="P173" i="7"/>
  <c r="BK173" i="7"/>
  <c r="J173" i="7"/>
  <c r="BE173" i="7" s="1"/>
  <c r="BI168" i="7"/>
  <c r="BH168" i="7"/>
  <c r="BG168" i="7"/>
  <c r="BF168" i="7"/>
  <c r="T168" i="7"/>
  <c r="R168" i="7"/>
  <c r="P168" i="7"/>
  <c r="BK168" i="7"/>
  <c r="BK167" i="7" s="1"/>
  <c r="J168" i="7"/>
  <c r="BE168" i="7" s="1"/>
  <c r="BI165" i="7"/>
  <c r="BH165" i="7"/>
  <c r="BG165" i="7"/>
  <c r="BF165" i="7"/>
  <c r="T165" i="7"/>
  <c r="R165" i="7"/>
  <c r="P165" i="7"/>
  <c r="BK165" i="7"/>
  <c r="J165" i="7"/>
  <c r="BE165" i="7" s="1"/>
  <c r="BI164" i="7"/>
  <c r="BH164" i="7"/>
  <c r="BG164" i="7"/>
  <c r="BF164" i="7"/>
  <c r="T164" i="7"/>
  <c r="R164" i="7"/>
  <c r="P164" i="7"/>
  <c r="BK164" i="7"/>
  <c r="J164" i="7"/>
  <c r="BE164" i="7"/>
  <c r="BI163" i="7"/>
  <c r="BH163" i="7"/>
  <c r="BG163" i="7"/>
  <c r="BF163" i="7"/>
  <c r="T163" i="7"/>
  <c r="R163" i="7"/>
  <c r="P163" i="7"/>
  <c r="BK163" i="7"/>
  <c r="J163" i="7"/>
  <c r="BE163" i="7" s="1"/>
  <c r="BI159" i="7"/>
  <c r="BH159" i="7"/>
  <c r="BG159" i="7"/>
  <c r="BF159" i="7"/>
  <c r="T159" i="7"/>
  <c r="R159" i="7"/>
  <c r="P159" i="7"/>
  <c r="BK159" i="7"/>
  <c r="J159" i="7"/>
  <c r="BE159" i="7"/>
  <c r="BI151" i="7"/>
  <c r="BH151" i="7"/>
  <c r="BG151" i="7"/>
  <c r="BF151" i="7"/>
  <c r="T151" i="7"/>
  <c r="R151" i="7"/>
  <c r="P151" i="7"/>
  <c r="BK151" i="7"/>
  <c r="BK137" i="7" s="1"/>
  <c r="J137" i="7" s="1"/>
  <c r="J71" i="7" s="1"/>
  <c r="J151" i="7"/>
  <c r="BE151" i="7" s="1"/>
  <c r="BI150" i="7"/>
  <c r="BH150" i="7"/>
  <c r="BG150" i="7"/>
  <c r="BF150" i="7"/>
  <c r="T150" i="7"/>
  <c r="R150" i="7"/>
  <c r="P150" i="7"/>
  <c r="BK150" i="7"/>
  <c r="J150" i="7"/>
  <c r="BE150" i="7"/>
  <c r="BI149" i="7"/>
  <c r="BH149" i="7"/>
  <c r="BG149" i="7"/>
  <c r="BF149" i="7"/>
  <c r="T149" i="7"/>
  <c r="R149" i="7"/>
  <c r="P149" i="7"/>
  <c r="BK149" i="7"/>
  <c r="J149" i="7"/>
  <c r="BE149" i="7" s="1"/>
  <c r="BI147" i="7"/>
  <c r="BH147" i="7"/>
  <c r="BG147" i="7"/>
  <c r="BF147" i="7"/>
  <c r="T147" i="7"/>
  <c r="R147" i="7"/>
  <c r="P147" i="7"/>
  <c r="BK147" i="7"/>
  <c r="J147" i="7"/>
  <c r="BE147" i="7"/>
  <c r="BI146" i="7"/>
  <c r="BH146" i="7"/>
  <c r="BG146" i="7"/>
  <c r="BF146" i="7"/>
  <c r="T146" i="7"/>
  <c r="R146" i="7"/>
  <c r="P146" i="7"/>
  <c r="BK146" i="7"/>
  <c r="J146" i="7"/>
  <c r="BE146" i="7" s="1"/>
  <c r="BI144" i="7"/>
  <c r="BH144" i="7"/>
  <c r="BG144" i="7"/>
  <c r="BF144" i="7"/>
  <c r="T144" i="7"/>
  <c r="R144" i="7"/>
  <c r="P144" i="7"/>
  <c r="BK144" i="7"/>
  <c r="J144" i="7"/>
  <c r="BE144" i="7"/>
  <c r="BI142" i="7"/>
  <c r="BH142" i="7"/>
  <c r="BG142" i="7"/>
  <c r="BF142" i="7"/>
  <c r="T142" i="7"/>
  <c r="R142" i="7"/>
  <c r="P142" i="7"/>
  <c r="BK142" i="7"/>
  <c r="J142" i="7"/>
  <c r="BE142" i="7" s="1"/>
  <c r="BI140" i="7"/>
  <c r="BH140" i="7"/>
  <c r="BG140" i="7"/>
  <c r="BF140" i="7"/>
  <c r="T140" i="7"/>
  <c r="R140" i="7"/>
  <c r="R137" i="7" s="1"/>
  <c r="P140" i="7"/>
  <c r="BK140" i="7"/>
  <c r="J140" i="7"/>
  <c r="BE140" i="7"/>
  <c r="BI138" i="7"/>
  <c r="BH138" i="7"/>
  <c r="BG138" i="7"/>
  <c r="BF138" i="7"/>
  <c r="T138" i="7"/>
  <c r="R138" i="7"/>
  <c r="P138" i="7"/>
  <c r="P137" i="7" s="1"/>
  <c r="BK138" i="7"/>
  <c r="J138" i="7"/>
  <c r="BE138" i="7"/>
  <c r="BI135" i="7"/>
  <c r="BH135" i="7"/>
  <c r="BG135" i="7"/>
  <c r="BF135" i="7"/>
  <c r="T135" i="7"/>
  <c r="T128" i="7" s="1"/>
  <c r="R135" i="7"/>
  <c r="P135" i="7"/>
  <c r="BK135" i="7"/>
  <c r="J135" i="7"/>
  <c r="BE135" i="7" s="1"/>
  <c r="BI129" i="7"/>
  <c r="BH129" i="7"/>
  <c r="BG129" i="7"/>
  <c r="BF129" i="7"/>
  <c r="T129" i="7"/>
  <c r="R129" i="7"/>
  <c r="R128" i="7" s="1"/>
  <c r="P129" i="7"/>
  <c r="P128" i="7"/>
  <c r="BK129" i="7"/>
  <c r="J129" i="7"/>
  <c r="BE129" i="7" s="1"/>
  <c r="BI126" i="7"/>
  <c r="BH126" i="7"/>
  <c r="BG126" i="7"/>
  <c r="BF126" i="7"/>
  <c r="T126" i="7"/>
  <c r="R126" i="7"/>
  <c r="P126" i="7"/>
  <c r="BK126" i="7"/>
  <c r="J126" i="7"/>
  <c r="BE126" i="7"/>
  <c r="BI124" i="7"/>
  <c r="BH124" i="7"/>
  <c r="BG124" i="7"/>
  <c r="BF124" i="7"/>
  <c r="T124" i="7"/>
  <c r="T123" i="7" s="1"/>
  <c r="R124" i="7"/>
  <c r="R123" i="7"/>
  <c r="P124" i="7"/>
  <c r="BK124" i="7"/>
  <c r="BK123" i="7"/>
  <c r="J123" i="7"/>
  <c r="J69" i="7" s="1"/>
  <c r="J124" i="7"/>
  <c r="BE124" i="7"/>
  <c r="BI118" i="7"/>
  <c r="BH118" i="7"/>
  <c r="BG118" i="7"/>
  <c r="BF118" i="7"/>
  <c r="T118" i="7"/>
  <c r="R118" i="7"/>
  <c r="P118" i="7"/>
  <c r="BK118" i="7"/>
  <c r="J118" i="7"/>
  <c r="BE118" i="7" s="1"/>
  <c r="BI116" i="7"/>
  <c r="BH116" i="7"/>
  <c r="BG116" i="7"/>
  <c r="F36" i="7" s="1"/>
  <c r="BB60" i="1" s="1"/>
  <c r="BB59" i="1" s="1"/>
  <c r="AX59" i="1" s="1"/>
  <c r="BF116" i="7"/>
  <c r="T116" i="7"/>
  <c r="R116" i="7"/>
  <c r="R113" i="7" s="1"/>
  <c r="P116" i="7"/>
  <c r="BK116" i="7"/>
  <c r="J116" i="7"/>
  <c r="BE116" i="7"/>
  <c r="BI114" i="7"/>
  <c r="BH114" i="7"/>
  <c r="BG114" i="7"/>
  <c r="BF114" i="7"/>
  <c r="T114" i="7"/>
  <c r="R114" i="7"/>
  <c r="P114" i="7"/>
  <c r="P113" i="7" s="1"/>
  <c r="BK114" i="7"/>
  <c r="BK113" i="7"/>
  <c r="J113" i="7" s="1"/>
  <c r="J114" i="7"/>
  <c r="BE114" i="7"/>
  <c r="J68" i="7"/>
  <c r="BI109" i="7"/>
  <c r="BH109" i="7"/>
  <c r="BG109" i="7"/>
  <c r="BF109" i="7"/>
  <c r="T109" i="7"/>
  <c r="T108" i="7"/>
  <c r="R109" i="7"/>
  <c r="R108" i="7"/>
  <c r="P109" i="7"/>
  <c r="P108" i="7" s="1"/>
  <c r="BK109" i="7"/>
  <c r="BK108" i="7"/>
  <c r="J109" i="7"/>
  <c r="BE109" i="7"/>
  <c r="J34" i="7"/>
  <c r="AV60" i="1" s="1"/>
  <c r="J101" i="7"/>
  <c r="F101" i="7"/>
  <c r="F99" i="7"/>
  <c r="E97" i="7"/>
  <c r="J59" i="7"/>
  <c r="F59" i="7"/>
  <c r="F57" i="7"/>
  <c r="E55" i="7"/>
  <c r="J22" i="7"/>
  <c r="E22" i="7"/>
  <c r="F102" i="7"/>
  <c r="F60" i="7"/>
  <c r="J21" i="7"/>
  <c r="J16" i="7"/>
  <c r="J99" i="7"/>
  <c r="J57" i="7"/>
  <c r="E7" i="7"/>
  <c r="AY58" i="1"/>
  <c r="AX58" i="1"/>
  <c r="BI174" i="6"/>
  <c r="BH174" i="6"/>
  <c r="BG174" i="6"/>
  <c r="BF174" i="6"/>
  <c r="T174" i="6"/>
  <c r="T173" i="6"/>
  <c r="R174" i="6"/>
  <c r="R173" i="6"/>
  <c r="P174" i="6"/>
  <c r="P173" i="6"/>
  <c r="BK174" i="6"/>
  <c r="BK173" i="6"/>
  <c r="J173" i="6" s="1"/>
  <c r="J70" i="6" s="1"/>
  <c r="J174" i="6"/>
  <c r="BE174" i="6"/>
  <c r="BI172" i="6"/>
  <c r="BH172" i="6"/>
  <c r="BG172" i="6"/>
  <c r="BF172" i="6"/>
  <c r="T172" i="6"/>
  <c r="R172" i="6"/>
  <c r="P172" i="6"/>
  <c r="BK172" i="6"/>
  <c r="J172" i="6"/>
  <c r="BE172" i="6"/>
  <c r="BI171" i="6"/>
  <c r="BH171" i="6"/>
  <c r="BG171" i="6"/>
  <c r="BF171" i="6"/>
  <c r="T171" i="6"/>
  <c r="R171" i="6"/>
  <c r="P171" i="6"/>
  <c r="BK171" i="6"/>
  <c r="J171" i="6"/>
  <c r="BE171" i="6" s="1"/>
  <c r="BI170" i="6"/>
  <c r="BH170" i="6"/>
  <c r="BG170" i="6"/>
  <c r="BF170" i="6"/>
  <c r="T170" i="6"/>
  <c r="R170" i="6"/>
  <c r="P170" i="6"/>
  <c r="BK170" i="6"/>
  <c r="J170" i="6"/>
  <c r="BE170" i="6"/>
  <c r="BI169" i="6"/>
  <c r="BH169" i="6"/>
  <c r="BG169" i="6"/>
  <c r="BF169" i="6"/>
  <c r="T169" i="6"/>
  <c r="R169" i="6"/>
  <c r="P169" i="6"/>
  <c r="BK169" i="6"/>
  <c r="J169" i="6"/>
  <c r="BE169" i="6" s="1"/>
  <c r="BI167" i="6"/>
  <c r="BH167" i="6"/>
  <c r="BG167" i="6"/>
  <c r="BF167" i="6"/>
  <c r="T167" i="6"/>
  <c r="R167" i="6"/>
  <c r="P167" i="6"/>
  <c r="BK167" i="6"/>
  <c r="J167" i="6"/>
  <c r="BE167" i="6"/>
  <c r="BI165" i="6"/>
  <c r="BH165" i="6"/>
  <c r="BG165" i="6"/>
  <c r="BF165" i="6"/>
  <c r="T165" i="6"/>
  <c r="R165" i="6"/>
  <c r="P165" i="6"/>
  <c r="BK165" i="6"/>
  <c r="J165" i="6"/>
  <c r="BE165" i="6" s="1"/>
  <c r="BI163" i="6"/>
  <c r="BH163" i="6"/>
  <c r="BG163" i="6"/>
  <c r="BF163" i="6"/>
  <c r="T163" i="6"/>
  <c r="R163" i="6"/>
  <c r="P163" i="6"/>
  <c r="BK163" i="6"/>
  <c r="J163" i="6"/>
  <c r="BE163" i="6"/>
  <c r="BI162" i="6"/>
  <c r="BH162" i="6"/>
  <c r="BG162" i="6"/>
  <c r="BF162" i="6"/>
  <c r="T162" i="6"/>
  <c r="R162" i="6"/>
  <c r="P162" i="6"/>
  <c r="BK162" i="6"/>
  <c r="J162" i="6"/>
  <c r="BE162" i="6" s="1"/>
  <c r="BI158" i="6"/>
  <c r="BH158" i="6"/>
  <c r="BG158" i="6"/>
  <c r="BF158" i="6"/>
  <c r="T158" i="6"/>
  <c r="R158" i="6"/>
  <c r="P158" i="6"/>
  <c r="BK158" i="6"/>
  <c r="J158" i="6"/>
  <c r="BE158" i="6"/>
  <c r="BI157" i="6"/>
  <c r="BH157" i="6"/>
  <c r="BG157" i="6"/>
  <c r="BF157" i="6"/>
  <c r="T157" i="6"/>
  <c r="R157" i="6"/>
  <c r="R156" i="6"/>
  <c r="R155" i="6"/>
  <c r="P157" i="6"/>
  <c r="BK157" i="6"/>
  <c r="BK156" i="6" s="1"/>
  <c r="J156" i="6" s="1"/>
  <c r="BK155" i="6"/>
  <c r="J155" i="6" s="1"/>
  <c r="J68" i="6" s="1"/>
  <c r="J157" i="6"/>
  <c r="BE157" i="6"/>
  <c r="J69" i="6"/>
  <c r="BI153" i="6"/>
  <c r="BH153" i="6"/>
  <c r="BG153" i="6"/>
  <c r="BF153" i="6"/>
  <c r="T153" i="6"/>
  <c r="R153" i="6"/>
  <c r="P153" i="6"/>
  <c r="P148" i="6" s="1"/>
  <c r="BK153" i="6"/>
  <c r="J153" i="6"/>
  <c r="BE153" i="6"/>
  <c r="BI152" i="6"/>
  <c r="BH152" i="6"/>
  <c r="BG152" i="6"/>
  <c r="BF152" i="6"/>
  <c r="T152" i="6"/>
  <c r="T148" i="6" s="1"/>
  <c r="R152" i="6"/>
  <c r="P152" i="6"/>
  <c r="BK152" i="6"/>
  <c r="J152" i="6"/>
  <c r="BE152" i="6" s="1"/>
  <c r="BI149" i="6"/>
  <c r="BH149" i="6"/>
  <c r="BG149" i="6"/>
  <c r="BF149" i="6"/>
  <c r="T149" i="6"/>
  <c r="R149" i="6"/>
  <c r="R148" i="6"/>
  <c r="P149" i="6"/>
  <c r="BK149" i="6"/>
  <c r="BK148" i="6" s="1"/>
  <c r="J148" i="6" s="1"/>
  <c r="J67" i="6" s="1"/>
  <c r="J149" i="6"/>
  <c r="BE149" i="6"/>
  <c r="BI146" i="6"/>
  <c r="BH146" i="6"/>
  <c r="BG146" i="6"/>
  <c r="BF146" i="6"/>
  <c r="T146" i="6"/>
  <c r="R146" i="6"/>
  <c r="P146" i="6"/>
  <c r="BK146" i="6"/>
  <c r="J146" i="6"/>
  <c r="BE146" i="6"/>
  <c r="BI143" i="6"/>
  <c r="BH143" i="6"/>
  <c r="BG143" i="6"/>
  <c r="BF143" i="6"/>
  <c r="T143" i="6"/>
  <c r="R143" i="6"/>
  <c r="P143" i="6"/>
  <c r="BK143" i="6"/>
  <c r="J143" i="6"/>
  <c r="BE143" i="6"/>
  <c r="BI141" i="6"/>
  <c r="BH141" i="6"/>
  <c r="BG141" i="6"/>
  <c r="BF141" i="6"/>
  <c r="T141" i="6"/>
  <c r="R141" i="6"/>
  <c r="P141" i="6"/>
  <c r="BK141" i="6"/>
  <c r="J141" i="6"/>
  <c r="BE141" i="6"/>
  <c r="BI127" i="6"/>
  <c r="BH127" i="6"/>
  <c r="BG127" i="6"/>
  <c r="BF127" i="6"/>
  <c r="T127" i="6"/>
  <c r="R127" i="6"/>
  <c r="P127" i="6"/>
  <c r="BK127" i="6"/>
  <c r="J127" i="6"/>
  <c r="BE127" i="6"/>
  <c r="BI125" i="6"/>
  <c r="BH125" i="6"/>
  <c r="BG125" i="6"/>
  <c r="BF125" i="6"/>
  <c r="T125" i="6"/>
  <c r="R125" i="6"/>
  <c r="P125" i="6"/>
  <c r="BK125" i="6"/>
  <c r="J125" i="6"/>
  <c r="BE125" i="6"/>
  <c r="BI124" i="6"/>
  <c r="BH124" i="6"/>
  <c r="BG124" i="6"/>
  <c r="BF124" i="6"/>
  <c r="T124" i="6"/>
  <c r="R124" i="6"/>
  <c r="P124" i="6"/>
  <c r="BK124" i="6"/>
  <c r="J124" i="6"/>
  <c r="BE124" i="6"/>
  <c r="BI118" i="6"/>
  <c r="BH118" i="6"/>
  <c r="BG118" i="6"/>
  <c r="BF118" i="6"/>
  <c r="T118" i="6"/>
  <c r="R118" i="6"/>
  <c r="P118" i="6"/>
  <c r="BK118" i="6"/>
  <c r="J118" i="6"/>
  <c r="BE118" i="6"/>
  <c r="BI117" i="6"/>
  <c r="BH117" i="6"/>
  <c r="BG117" i="6"/>
  <c r="BF117" i="6"/>
  <c r="T117" i="6"/>
  <c r="R117" i="6"/>
  <c r="P117" i="6"/>
  <c r="BK117" i="6"/>
  <c r="J117" i="6"/>
  <c r="BE117" i="6"/>
  <c r="BI111" i="6"/>
  <c r="BH111" i="6"/>
  <c r="BG111" i="6"/>
  <c r="BF111" i="6"/>
  <c r="J35" i="6" s="1"/>
  <c r="AW58" i="1" s="1"/>
  <c r="T111" i="6"/>
  <c r="R111" i="6"/>
  <c r="P111" i="6"/>
  <c r="BK111" i="6"/>
  <c r="J111" i="6"/>
  <c r="BE111" i="6"/>
  <c r="BI104" i="6"/>
  <c r="BH104" i="6"/>
  <c r="BG104" i="6"/>
  <c r="BF104" i="6"/>
  <c r="T104" i="6"/>
  <c r="R104" i="6"/>
  <c r="P104" i="6"/>
  <c r="BK104" i="6"/>
  <c r="J104" i="6"/>
  <c r="BE104" i="6"/>
  <c r="BI97" i="6"/>
  <c r="BH97" i="6"/>
  <c r="BG97" i="6"/>
  <c r="F36" i="6" s="1"/>
  <c r="BB58" i="1" s="1"/>
  <c r="BF97" i="6"/>
  <c r="F35" i="6" s="1"/>
  <c r="BA58" i="1" s="1"/>
  <c r="T97" i="6"/>
  <c r="T96" i="6"/>
  <c r="R97" i="6"/>
  <c r="R96" i="6"/>
  <c r="P97" i="6"/>
  <c r="P96" i="6"/>
  <c r="BK97" i="6"/>
  <c r="BK96" i="6" s="1"/>
  <c r="J96" i="6" s="1"/>
  <c r="J66" i="6" s="1"/>
  <c r="J97" i="6"/>
  <c r="BE97" i="6"/>
  <c r="J90" i="6"/>
  <c r="F90" i="6"/>
  <c r="F88" i="6"/>
  <c r="E86" i="6"/>
  <c r="J59" i="6"/>
  <c r="F59" i="6"/>
  <c r="F57" i="6"/>
  <c r="E55" i="6"/>
  <c r="J22" i="6"/>
  <c r="E22" i="6"/>
  <c r="J21" i="6"/>
  <c r="J16" i="6"/>
  <c r="E7" i="6"/>
  <c r="AY57" i="1"/>
  <c r="AX57" i="1"/>
  <c r="BI104" i="5"/>
  <c r="BH104" i="5"/>
  <c r="BG104" i="5"/>
  <c r="BF104" i="5"/>
  <c r="T104" i="5"/>
  <c r="T103" i="5" s="1"/>
  <c r="R104" i="5"/>
  <c r="R103" i="5"/>
  <c r="P104" i="5"/>
  <c r="P103" i="5" s="1"/>
  <c r="BK104" i="5"/>
  <c r="BK103" i="5"/>
  <c r="J103" i="5"/>
  <c r="J68" i="5" s="1"/>
  <c r="J104" i="5"/>
  <c r="BE104" i="5"/>
  <c r="BI102" i="5"/>
  <c r="BH102" i="5"/>
  <c r="BG102" i="5"/>
  <c r="BF102" i="5"/>
  <c r="T102" i="5"/>
  <c r="R102" i="5"/>
  <c r="P102" i="5"/>
  <c r="BK102" i="5"/>
  <c r="J102" i="5"/>
  <c r="BE102" i="5" s="1"/>
  <c r="BI101" i="5"/>
  <c r="BH101" i="5"/>
  <c r="BG101" i="5"/>
  <c r="BF101" i="5"/>
  <c r="T101" i="5"/>
  <c r="T100" i="5"/>
  <c r="R101" i="5"/>
  <c r="R100" i="5" s="1"/>
  <c r="P101" i="5"/>
  <c r="P100" i="5"/>
  <c r="BK101" i="5"/>
  <c r="BK100" i="5" s="1"/>
  <c r="J100" i="5" s="1"/>
  <c r="J67" i="5" s="1"/>
  <c r="J101" i="5"/>
  <c r="BE101" i="5"/>
  <c r="BI99" i="5"/>
  <c r="BH99" i="5"/>
  <c r="F37" i="5" s="1"/>
  <c r="BC57" i="1" s="1"/>
  <c r="BG99" i="5"/>
  <c r="BF99" i="5"/>
  <c r="T99" i="5"/>
  <c r="R99" i="5"/>
  <c r="P99" i="5"/>
  <c r="BK99" i="5"/>
  <c r="J99" i="5"/>
  <c r="BE99" i="5"/>
  <c r="J34" i="5" s="1"/>
  <c r="AV57" i="1" s="1"/>
  <c r="BI98" i="5"/>
  <c r="BH98" i="5"/>
  <c r="BG98" i="5"/>
  <c r="BF98" i="5"/>
  <c r="J35" i="5" s="1"/>
  <c r="AW57" i="1" s="1"/>
  <c r="T98" i="5"/>
  <c r="R98" i="5"/>
  <c r="P98" i="5"/>
  <c r="BK98" i="5"/>
  <c r="J98" i="5"/>
  <c r="BE98" i="5" s="1"/>
  <c r="BI96" i="5"/>
  <c r="BH96" i="5"/>
  <c r="BG96" i="5"/>
  <c r="BF96" i="5"/>
  <c r="T96" i="5"/>
  <c r="R96" i="5"/>
  <c r="R94" i="5" s="1"/>
  <c r="R93" i="5" s="1"/>
  <c r="R92" i="5" s="1"/>
  <c r="P96" i="5"/>
  <c r="BK96" i="5"/>
  <c r="J96" i="5"/>
  <c r="BE96" i="5"/>
  <c r="BI95" i="5"/>
  <c r="F38" i="5" s="1"/>
  <c r="BD57" i="1" s="1"/>
  <c r="BH95" i="5"/>
  <c r="BG95" i="5"/>
  <c r="F36" i="5"/>
  <c r="BB57" i="1" s="1"/>
  <c r="BF95" i="5"/>
  <c r="T95" i="5"/>
  <c r="T94" i="5"/>
  <c r="T93" i="5" s="1"/>
  <c r="T92" i="5" s="1"/>
  <c r="R95" i="5"/>
  <c r="P95" i="5"/>
  <c r="P94" i="5"/>
  <c r="P93" i="5" s="1"/>
  <c r="P92" i="5" s="1"/>
  <c r="AU57" i="1" s="1"/>
  <c r="BK95" i="5"/>
  <c r="BK94" i="5" s="1"/>
  <c r="J95" i="5"/>
  <c r="BE95" i="5"/>
  <c r="J88" i="5"/>
  <c r="F88" i="5"/>
  <c r="F86" i="5"/>
  <c r="E84" i="5"/>
  <c r="J59" i="5"/>
  <c r="F59" i="5"/>
  <c r="F57" i="5"/>
  <c r="E55" i="5"/>
  <c r="J22" i="5"/>
  <c r="E22" i="5"/>
  <c r="F60" i="5" s="1"/>
  <c r="F89" i="5"/>
  <c r="J21" i="5"/>
  <c r="J16" i="5"/>
  <c r="J57" i="5" s="1"/>
  <c r="E7" i="5"/>
  <c r="E78" i="5"/>
  <c r="E49" i="5"/>
  <c r="AY56" i="1"/>
  <c r="AX56" i="1"/>
  <c r="BI170" i="4"/>
  <c r="BH170" i="4"/>
  <c r="BG170" i="4"/>
  <c r="BF170" i="4"/>
  <c r="T170" i="4"/>
  <c r="T168" i="4" s="1"/>
  <c r="R170" i="4"/>
  <c r="P170" i="4"/>
  <c r="BK170" i="4"/>
  <c r="J170" i="4"/>
  <c r="BE170" i="4"/>
  <c r="BI169" i="4"/>
  <c r="BH169" i="4"/>
  <c r="BG169" i="4"/>
  <c r="BF169" i="4"/>
  <c r="T169" i="4"/>
  <c r="T167" i="4"/>
  <c r="R169" i="4"/>
  <c r="P169" i="4"/>
  <c r="P168" i="4" s="1"/>
  <c r="P167" i="4" s="1"/>
  <c r="BK169" i="4"/>
  <c r="BK168" i="4"/>
  <c r="BK167" i="4" s="1"/>
  <c r="J167" i="4" s="1"/>
  <c r="J71" i="4" s="1"/>
  <c r="J168" i="4"/>
  <c r="J72" i="4" s="1"/>
  <c r="J169" i="4"/>
  <c r="BE169" i="4"/>
  <c r="BI166" i="4"/>
  <c r="BH166" i="4"/>
  <c r="BG166" i="4"/>
  <c r="BF166" i="4"/>
  <c r="T166" i="4"/>
  <c r="T165" i="4"/>
  <c r="R166" i="4"/>
  <c r="R165" i="4"/>
  <c r="P166" i="4"/>
  <c r="P165" i="4"/>
  <c r="BK166" i="4"/>
  <c r="BK165" i="4"/>
  <c r="J165" i="4"/>
  <c r="J70" i="4" s="1"/>
  <c r="J166" i="4"/>
  <c r="BE166" i="4" s="1"/>
  <c r="BI164" i="4"/>
  <c r="BH164" i="4"/>
  <c r="BG164" i="4"/>
  <c r="BF164" i="4"/>
  <c r="T164" i="4"/>
  <c r="R164" i="4"/>
  <c r="P164" i="4"/>
  <c r="BK164" i="4"/>
  <c r="J164" i="4"/>
  <c r="BE164" i="4"/>
  <c r="BI163" i="4"/>
  <c r="BH163" i="4"/>
  <c r="BG163" i="4"/>
  <c r="BF163" i="4"/>
  <c r="T163" i="4"/>
  <c r="R163" i="4"/>
  <c r="P163" i="4"/>
  <c r="BK163" i="4"/>
  <c r="J163" i="4"/>
  <c r="BE163" i="4"/>
  <c r="BI162" i="4"/>
  <c r="BH162" i="4"/>
  <c r="BG162" i="4"/>
  <c r="BF162" i="4"/>
  <c r="T162" i="4"/>
  <c r="R162" i="4"/>
  <c r="P162" i="4"/>
  <c r="BK162" i="4"/>
  <c r="J162" i="4"/>
  <c r="BE162" i="4"/>
  <c r="BI161" i="4"/>
  <c r="BH161" i="4"/>
  <c r="BG161" i="4"/>
  <c r="BF161" i="4"/>
  <c r="T161" i="4"/>
  <c r="R161" i="4"/>
  <c r="P161" i="4"/>
  <c r="BK161" i="4"/>
  <c r="J161" i="4"/>
  <c r="BE161" i="4"/>
  <c r="BI160" i="4"/>
  <c r="BH160" i="4"/>
  <c r="BG160" i="4"/>
  <c r="BF160" i="4"/>
  <c r="T160" i="4"/>
  <c r="R160" i="4"/>
  <c r="P160" i="4"/>
  <c r="BK160" i="4"/>
  <c r="J160" i="4"/>
  <c r="BE160" i="4"/>
  <c r="BI159" i="4"/>
  <c r="BH159" i="4"/>
  <c r="BG159" i="4"/>
  <c r="BF159" i="4"/>
  <c r="T159" i="4"/>
  <c r="R159" i="4"/>
  <c r="P159" i="4"/>
  <c r="BK159" i="4"/>
  <c r="J159" i="4"/>
  <c r="BE159" i="4"/>
  <c r="BI158" i="4"/>
  <c r="BH158" i="4"/>
  <c r="BG158" i="4"/>
  <c r="BF158" i="4"/>
  <c r="T158" i="4"/>
  <c r="R158" i="4"/>
  <c r="P158" i="4"/>
  <c r="BK158" i="4"/>
  <c r="J158" i="4"/>
  <c r="BE158" i="4"/>
  <c r="BI157" i="4"/>
  <c r="BH157" i="4"/>
  <c r="BG157" i="4"/>
  <c r="BF157" i="4"/>
  <c r="T157" i="4"/>
  <c r="R157" i="4"/>
  <c r="P157" i="4"/>
  <c r="BK157" i="4"/>
  <c r="J157" i="4"/>
  <c r="BE157" i="4"/>
  <c r="BI156" i="4"/>
  <c r="BH156" i="4"/>
  <c r="BG156" i="4"/>
  <c r="BF156" i="4"/>
  <c r="T156" i="4"/>
  <c r="R156" i="4"/>
  <c r="R152" i="4" s="1"/>
  <c r="P156" i="4"/>
  <c r="BK156" i="4"/>
  <c r="J156" i="4"/>
  <c r="BE156" i="4"/>
  <c r="BI154" i="4"/>
  <c r="BH154" i="4"/>
  <c r="BG154" i="4"/>
  <c r="BF154" i="4"/>
  <c r="J35" i="4" s="1"/>
  <c r="AW56" i="1" s="1"/>
  <c r="T154" i="4"/>
  <c r="R154" i="4"/>
  <c r="P154" i="4"/>
  <c r="BK154" i="4"/>
  <c r="BK152" i="4" s="1"/>
  <c r="J152" i="4" s="1"/>
  <c r="J69" i="4" s="1"/>
  <c r="J154" i="4"/>
  <c r="BE154" i="4"/>
  <c r="BI153" i="4"/>
  <c r="BH153" i="4"/>
  <c r="BG153" i="4"/>
  <c r="BF153" i="4"/>
  <c r="T153" i="4"/>
  <c r="T152" i="4"/>
  <c r="R153" i="4"/>
  <c r="P153" i="4"/>
  <c r="P152" i="4" s="1"/>
  <c r="BK153" i="4"/>
  <c r="J153" i="4"/>
  <c r="BE153" i="4" s="1"/>
  <c r="BI146" i="4"/>
  <c r="BH146" i="4"/>
  <c r="BG146" i="4"/>
  <c r="BF146" i="4"/>
  <c r="T146" i="4"/>
  <c r="T145" i="4"/>
  <c r="T144" i="4" s="1"/>
  <c r="R146" i="4"/>
  <c r="R145" i="4"/>
  <c r="R144" i="4" s="1"/>
  <c r="P146" i="4"/>
  <c r="P145" i="4"/>
  <c r="P144" i="4"/>
  <c r="BK146" i="4"/>
  <c r="BK145" i="4" s="1"/>
  <c r="J145" i="4" s="1"/>
  <c r="BK144" i="4"/>
  <c r="J144" i="4" s="1"/>
  <c r="J67" i="4" s="1"/>
  <c r="J146" i="4"/>
  <c r="BE146" i="4"/>
  <c r="J68" i="4"/>
  <c r="BI142" i="4"/>
  <c r="BH142" i="4"/>
  <c r="BG142" i="4"/>
  <c r="BF142" i="4"/>
  <c r="T142" i="4"/>
  <c r="R142" i="4"/>
  <c r="P142" i="4"/>
  <c r="BK142" i="4"/>
  <c r="J142" i="4"/>
  <c r="BE142" i="4"/>
  <c r="BI136" i="4"/>
  <c r="BH136" i="4"/>
  <c r="BG136" i="4"/>
  <c r="BF136" i="4"/>
  <c r="T136" i="4"/>
  <c r="R136" i="4"/>
  <c r="P136" i="4"/>
  <c r="BK136" i="4"/>
  <c r="J136" i="4"/>
  <c r="BE136" i="4" s="1"/>
  <c r="BI134" i="4"/>
  <c r="BH134" i="4"/>
  <c r="BG134" i="4"/>
  <c r="F36" i="4" s="1"/>
  <c r="BB56" i="1" s="1"/>
  <c r="BF134" i="4"/>
  <c r="T134" i="4"/>
  <c r="R134" i="4"/>
  <c r="P134" i="4"/>
  <c r="BK134" i="4"/>
  <c r="J134" i="4"/>
  <c r="BE134" i="4"/>
  <c r="BI125" i="4"/>
  <c r="BH125" i="4"/>
  <c r="BG125" i="4"/>
  <c r="BF125" i="4"/>
  <c r="T125" i="4"/>
  <c r="R125" i="4"/>
  <c r="P125" i="4"/>
  <c r="BK125" i="4"/>
  <c r="J125" i="4"/>
  <c r="BE125" i="4" s="1"/>
  <c r="J34" i="4" s="1"/>
  <c r="AV56" i="1" s="1"/>
  <c r="AT56" i="1" s="1"/>
  <c r="BI123" i="4"/>
  <c r="BH123" i="4"/>
  <c r="BG123" i="4"/>
  <c r="BF123" i="4"/>
  <c r="T123" i="4"/>
  <c r="R123" i="4"/>
  <c r="P123" i="4"/>
  <c r="BK123" i="4"/>
  <c r="J123" i="4"/>
  <c r="BE123" i="4"/>
  <c r="BI122" i="4"/>
  <c r="BH122" i="4"/>
  <c r="BG122" i="4"/>
  <c r="BF122" i="4"/>
  <c r="T122" i="4"/>
  <c r="R122" i="4"/>
  <c r="P122" i="4"/>
  <c r="BK122" i="4"/>
  <c r="J122" i="4"/>
  <c r="BE122" i="4" s="1"/>
  <c r="BI117" i="4"/>
  <c r="BH117" i="4"/>
  <c r="BG117" i="4"/>
  <c r="BF117" i="4"/>
  <c r="T117" i="4"/>
  <c r="R117" i="4"/>
  <c r="P117" i="4"/>
  <c r="BK117" i="4"/>
  <c r="J117" i="4"/>
  <c r="BE117" i="4"/>
  <c r="BI116" i="4"/>
  <c r="BH116" i="4"/>
  <c r="BG116" i="4"/>
  <c r="BF116" i="4"/>
  <c r="T116" i="4"/>
  <c r="R116" i="4"/>
  <c r="P116" i="4"/>
  <c r="BK116" i="4"/>
  <c r="J116" i="4"/>
  <c r="BE116" i="4" s="1"/>
  <c r="BI111" i="4"/>
  <c r="BH111" i="4"/>
  <c r="BG111" i="4"/>
  <c r="BF111" i="4"/>
  <c r="T111" i="4"/>
  <c r="R111" i="4"/>
  <c r="P111" i="4"/>
  <c r="BK111" i="4"/>
  <c r="J111" i="4"/>
  <c r="BE111" i="4"/>
  <c r="BI105" i="4"/>
  <c r="BH105" i="4"/>
  <c r="BG105" i="4"/>
  <c r="BF105" i="4"/>
  <c r="T105" i="4"/>
  <c r="R105" i="4"/>
  <c r="P105" i="4"/>
  <c r="BK105" i="4"/>
  <c r="J105" i="4"/>
  <c r="BE105" i="4" s="1"/>
  <c r="BI99" i="4"/>
  <c r="BH99" i="4"/>
  <c r="BG99" i="4"/>
  <c r="BF99" i="4"/>
  <c r="T99" i="4"/>
  <c r="T98" i="4" s="1"/>
  <c r="T97" i="4" s="1"/>
  <c r="T96" i="4" s="1"/>
  <c r="R99" i="4"/>
  <c r="R98" i="4" s="1"/>
  <c r="R97" i="4" s="1"/>
  <c r="P99" i="4"/>
  <c r="BK99" i="4"/>
  <c r="BK98" i="4" s="1"/>
  <c r="J98" i="4" s="1"/>
  <c r="BK97" i="4"/>
  <c r="J99" i="4"/>
  <c r="BE99" i="4"/>
  <c r="J66" i="4"/>
  <c r="J92" i="4"/>
  <c r="F92" i="4"/>
  <c r="F90" i="4"/>
  <c r="E88" i="4"/>
  <c r="J59" i="4"/>
  <c r="F59" i="4"/>
  <c r="F57" i="4"/>
  <c r="E55" i="4"/>
  <c r="J22" i="4"/>
  <c r="E22" i="4"/>
  <c r="J21" i="4"/>
  <c r="J16" i="4"/>
  <c r="E7" i="4"/>
  <c r="E49" i="4" s="1"/>
  <c r="E82" i="4"/>
  <c r="AY55" i="1"/>
  <c r="AX55" i="1"/>
  <c r="BI175" i="3"/>
  <c r="BH175" i="3"/>
  <c r="BG175" i="3"/>
  <c r="BF175" i="3"/>
  <c r="T175" i="3"/>
  <c r="T174" i="3" s="1"/>
  <c r="R175" i="3"/>
  <c r="R174" i="3"/>
  <c r="P175" i="3"/>
  <c r="P174" i="3" s="1"/>
  <c r="BK175" i="3"/>
  <c r="BK174" i="3"/>
  <c r="J174" i="3" s="1"/>
  <c r="J78" i="3" s="1"/>
  <c r="J175" i="3"/>
  <c r="BE175" i="3"/>
  <c r="BI173" i="3"/>
  <c r="BH173" i="3"/>
  <c r="BG173" i="3"/>
  <c r="BF173" i="3"/>
  <c r="T173" i="3"/>
  <c r="T172" i="3" s="1"/>
  <c r="R173" i="3"/>
  <c r="R172" i="3"/>
  <c r="P173" i="3"/>
  <c r="P172" i="3" s="1"/>
  <c r="BK173" i="3"/>
  <c r="BK172" i="3"/>
  <c r="J172" i="3" s="1"/>
  <c r="J173" i="3"/>
  <c r="BE173" i="3"/>
  <c r="J77" i="3"/>
  <c r="BI171" i="3"/>
  <c r="BH171" i="3"/>
  <c r="BG171" i="3"/>
  <c r="BF171" i="3"/>
  <c r="T171" i="3"/>
  <c r="T170" i="3" s="1"/>
  <c r="R171" i="3"/>
  <c r="R170" i="3"/>
  <c r="P171" i="3"/>
  <c r="P170" i="3" s="1"/>
  <c r="BK171" i="3"/>
  <c r="BK170" i="3"/>
  <c r="J170" i="3" s="1"/>
  <c r="J171" i="3"/>
  <c r="BE171" i="3"/>
  <c r="J76" i="3"/>
  <c r="BI169" i="3"/>
  <c r="BH169" i="3"/>
  <c r="BG169" i="3"/>
  <c r="BF169" i="3"/>
  <c r="T169" i="3"/>
  <c r="T168" i="3" s="1"/>
  <c r="R169" i="3"/>
  <c r="R168" i="3"/>
  <c r="P169" i="3"/>
  <c r="P168" i="3" s="1"/>
  <c r="BK169" i="3"/>
  <c r="BK168" i="3"/>
  <c r="J168" i="3" s="1"/>
  <c r="J169" i="3"/>
  <c r="BE169" i="3"/>
  <c r="J75" i="3"/>
  <c r="BI167" i="3"/>
  <c r="BH167" i="3"/>
  <c r="BG167" i="3"/>
  <c r="BF167" i="3"/>
  <c r="T167" i="3"/>
  <c r="R167" i="3"/>
  <c r="P167" i="3"/>
  <c r="BK167" i="3"/>
  <c r="J167" i="3"/>
  <c r="BE167" i="3" s="1"/>
  <c r="BI166" i="3"/>
  <c r="BH166" i="3"/>
  <c r="BG166" i="3"/>
  <c r="BF166" i="3"/>
  <c r="T166" i="3"/>
  <c r="R166" i="3"/>
  <c r="P166" i="3"/>
  <c r="BK166" i="3"/>
  <c r="J166" i="3"/>
  <c r="BE166" i="3"/>
  <c r="BI165" i="3"/>
  <c r="BH165" i="3"/>
  <c r="BG165" i="3"/>
  <c r="BF165" i="3"/>
  <c r="T165" i="3"/>
  <c r="R165" i="3"/>
  <c r="P165" i="3"/>
  <c r="BK165" i="3"/>
  <c r="J165" i="3"/>
  <c r="BE165" i="3" s="1"/>
  <c r="BI164" i="3"/>
  <c r="BH164" i="3"/>
  <c r="BG164" i="3"/>
  <c r="BF164" i="3"/>
  <c r="T164" i="3"/>
  <c r="R164" i="3"/>
  <c r="P164" i="3"/>
  <c r="BK164" i="3"/>
  <c r="J164" i="3"/>
  <c r="BE164" i="3"/>
  <c r="BI163" i="3"/>
  <c r="BH163" i="3"/>
  <c r="BG163" i="3"/>
  <c r="BF163" i="3"/>
  <c r="T163" i="3"/>
  <c r="R163" i="3"/>
  <c r="P163" i="3"/>
  <c r="BK163" i="3"/>
  <c r="J163" i="3"/>
  <c r="BE163" i="3" s="1"/>
  <c r="BI162" i="3"/>
  <c r="BH162" i="3"/>
  <c r="BG162" i="3"/>
  <c r="BF162" i="3"/>
  <c r="T162" i="3"/>
  <c r="R162" i="3"/>
  <c r="P162" i="3"/>
  <c r="BK162" i="3"/>
  <c r="J162" i="3"/>
  <c r="BE162" i="3"/>
  <c r="BI161" i="3"/>
  <c r="BH161" i="3"/>
  <c r="BG161" i="3"/>
  <c r="BF161" i="3"/>
  <c r="T161" i="3"/>
  <c r="R161" i="3"/>
  <c r="P161" i="3"/>
  <c r="BK161" i="3"/>
  <c r="J161" i="3"/>
  <c r="BE161" i="3" s="1"/>
  <c r="BI160" i="3"/>
  <c r="BH160" i="3"/>
  <c r="BG160" i="3"/>
  <c r="BF160" i="3"/>
  <c r="T160" i="3"/>
  <c r="R160" i="3"/>
  <c r="P160" i="3"/>
  <c r="BK160" i="3"/>
  <c r="J160" i="3"/>
  <c r="BE160" i="3"/>
  <c r="BI159" i="3"/>
  <c r="BH159" i="3"/>
  <c r="BG159" i="3"/>
  <c r="BF159" i="3"/>
  <c r="T159" i="3"/>
  <c r="R159" i="3"/>
  <c r="P159" i="3"/>
  <c r="BK159" i="3"/>
  <c r="BK154" i="3" s="1"/>
  <c r="J154" i="3" s="1"/>
  <c r="J74" i="3" s="1"/>
  <c r="J159" i="3"/>
  <c r="BE159" i="3" s="1"/>
  <c r="BI158" i="3"/>
  <c r="BH158" i="3"/>
  <c r="BG158" i="3"/>
  <c r="BF158" i="3"/>
  <c r="T158" i="3"/>
  <c r="R158" i="3"/>
  <c r="P158" i="3"/>
  <c r="BK158" i="3"/>
  <c r="J158" i="3"/>
  <c r="BE158" i="3"/>
  <c r="BI157" i="3"/>
  <c r="BH157" i="3"/>
  <c r="BG157" i="3"/>
  <c r="BF157" i="3"/>
  <c r="T157" i="3"/>
  <c r="R157" i="3"/>
  <c r="P157" i="3"/>
  <c r="BK157" i="3"/>
  <c r="J157" i="3"/>
  <c r="BE157" i="3" s="1"/>
  <c r="BI156" i="3"/>
  <c r="BH156" i="3"/>
  <c r="F37" i="3" s="1"/>
  <c r="BC55" i="1" s="1"/>
  <c r="BG156" i="3"/>
  <c r="BF156" i="3"/>
  <c r="T156" i="3"/>
  <c r="R156" i="3"/>
  <c r="R154" i="3" s="1"/>
  <c r="P156" i="3"/>
  <c r="BK156" i="3"/>
  <c r="J156" i="3"/>
  <c r="BE156" i="3"/>
  <c r="BI155" i="3"/>
  <c r="BH155" i="3"/>
  <c r="BG155" i="3"/>
  <c r="BF155" i="3"/>
  <c r="T155" i="3"/>
  <c r="R155" i="3"/>
  <c r="P155" i="3"/>
  <c r="BK155" i="3"/>
  <c r="J155" i="3"/>
  <c r="BE155" i="3"/>
  <c r="BI153" i="3"/>
  <c r="BH153" i="3"/>
  <c r="BG153" i="3"/>
  <c r="BF153" i="3"/>
  <c r="J35" i="3" s="1"/>
  <c r="AW55" i="1" s="1"/>
  <c r="T153" i="3"/>
  <c r="T151" i="3" s="1"/>
  <c r="R153" i="3"/>
  <c r="P153" i="3"/>
  <c r="BK153" i="3"/>
  <c r="J153" i="3"/>
  <c r="BE153" i="3" s="1"/>
  <c r="BI152" i="3"/>
  <c r="BH152" i="3"/>
  <c r="BG152" i="3"/>
  <c r="BF152" i="3"/>
  <c r="T152" i="3"/>
  <c r="R152" i="3"/>
  <c r="R151" i="3" s="1"/>
  <c r="P152" i="3"/>
  <c r="P151" i="3"/>
  <c r="BK152" i="3"/>
  <c r="J152" i="3"/>
  <c r="BE152" i="3" s="1"/>
  <c r="BI150" i="3"/>
  <c r="BH150" i="3"/>
  <c r="BG150" i="3"/>
  <c r="BF150" i="3"/>
  <c r="T150" i="3"/>
  <c r="R150" i="3"/>
  <c r="P150" i="3"/>
  <c r="BK150" i="3"/>
  <c r="J150" i="3"/>
  <c r="BE150" i="3"/>
  <c r="BI145" i="3"/>
  <c r="BH145" i="3"/>
  <c r="BG145" i="3"/>
  <c r="BF145" i="3"/>
  <c r="T145" i="3"/>
  <c r="T144" i="3" s="1"/>
  <c r="R145" i="3"/>
  <c r="R144" i="3"/>
  <c r="P145" i="3"/>
  <c r="BK145" i="3"/>
  <c r="BK144" i="3"/>
  <c r="J144" i="3"/>
  <c r="J72" i="3" s="1"/>
  <c r="J145" i="3"/>
  <c r="BE145" i="3"/>
  <c r="BI143" i="3"/>
  <c r="BH143" i="3"/>
  <c r="BG143" i="3"/>
  <c r="BF143" i="3"/>
  <c r="T143" i="3"/>
  <c r="R143" i="3"/>
  <c r="P143" i="3"/>
  <c r="BK143" i="3"/>
  <c r="J143" i="3"/>
  <c r="BE143" i="3" s="1"/>
  <c r="BI142" i="3"/>
  <c r="BH142" i="3"/>
  <c r="BG142" i="3"/>
  <c r="BF142" i="3"/>
  <c r="T142" i="3"/>
  <c r="T141" i="3"/>
  <c r="R142" i="3"/>
  <c r="R141" i="3" s="1"/>
  <c r="P142" i="3"/>
  <c r="P141" i="3"/>
  <c r="BK142" i="3"/>
  <c r="BK141" i="3" s="1"/>
  <c r="J141" i="3" s="1"/>
  <c r="J71" i="3" s="1"/>
  <c r="J142" i="3"/>
  <c r="BE142" i="3"/>
  <c r="BI140" i="3"/>
  <c r="BH140" i="3"/>
  <c r="BG140" i="3"/>
  <c r="BF140" i="3"/>
  <c r="T140" i="3"/>
  <c r="R140" i="3"/>
  <c r="P140" i="3"/>
  <c r="BK140" i="3"/>
  <c r="J140" i="3"/>
  <c r="BE140" i="3"/>
  <c r="BI139" i="3"/>
  <c r="BH139" i="3"/>
  <c r="BG139" i="3"/>
  <c r="BF139" i="3"/>
  <c r="F35" i="3" s="1"/>
  <c r="BA55" i="1" s="1"/>
  <c r="T139" i="3"/>
  <c r="R139" i="3"/>
  <c r="P139" i="3"/>
  <c r="BK139" i="3"/>
  <c r="J139" i="3"/>
  <c r="BE139" i="3" s="1"/>
  <c r="BI138" i="3"/>
  <c r="BH138" i="3"/>
  <c r="BG138" i="3"/>
  <c r="BF138" i="3"/>
  <c r="T138" i="3"/>
  <c r="R138" i="3"/>
  <c r="P138" i="3"/>
  <c r="BK138" i="3"/>
  <c r="J138" i="3"/>
  <c r="BE138" i="3"/>
  <c r="BI137" i="3"/>
  <c r="BH137" i="3"/>
  <c r="BG137" i="3"/>
  <c r="BF137" i="3"/>
  <c r="T137" i="3"/>
  <c r="R137" i="3"/>
  <c r="P137" i="3"/>
  <c r="BK137" i="3"/>
  <c r="J137" i="3"/>
  <c r="BE137" i="3" s="1"/>
  <c r="BI136" i="3"/>
  <c r="BH136" i="3"/>
  <c r="BG136" i="3"/>
  <c r="BF136" i="3"/>
  <c r="T136" i="3"/>
  <c r="R136" i="3"/>
  <c r="P136" i="3"/>
  <c r="BK136" i="3"/>
  <c r="J136" i="3"/>
  <c r="BE136" i="3"/>
  <c r="BI135" i="3"/>
  <c r="BH135" i="3"/>
  <c r="BG135" i="3"/>
  <c r="BF135" i="3"/>
  <c r="T135" i="3"/>
  <c r="R135" i="3"/>
  <c r="P135" i="3"/>
  <c r="P134" i="3" s="1"/>
  <c r="BK135" i="3"/>
  <c r="BK134" i="3"/>
  <c r="J134" i="3" s="1"/>
  <c r="J70" i="3" s="1"/>
  <c r="J135" i="3"/>
  <c r="BE135" i="3"/>
  <c r="BI133" i="3"/>
  <c r="BH133" i="3"/>
  <c r="BG133" i="3"/>
  <c r="BF133" i="3"/>
  <c r="T133" i="3"/>
  <c r="R133" i="3"/>
  <c r="P133" i="3"/>
  <c r="BK133" i="3"/>
  <c r="J133" i="3"/>
  <c r="BE133" i="3" s="1"/>
  <c r="BI132" i="3"/>
  <c r="BH132" i="3"/>
  <c r="BG132" i="3"/>
  <c r="BF132" i="3"/>
  <c r="T132" i="3"/>
  <c r="R132" i="3"/>
  <c r="P132" i="3"/>
  <c r="BK132" i="3"/>
  <c r="J132" i="3"/>
  <c r="BE132" i="3" s="1"/>
  <c r="BI131" i="3"/>
  <c r="BH131" i="3"/>
  <c r="BG131" i="3"/>
  <c r="BF131" i="3"/>
  <c r="T131" i="3"/>
  <c r="R131" i="3"/>
  <c r="P131" i="3"/>
  <c r="BK131" i="3"/>
  <c r="J131" i="3"/>
  <c r="BE131" i="3" s="1"/>
  <c r="BI130" i="3"/>
  <c r="BH130" i="3"/>
  <c r="BG130" i="3"/>
  <c r="BF130" i="3"/>
  <c r="T130" i="3"/>
  <c r="R130" i="3"/>
  <c r="P130" i="3"/>
  <c r="BK130" i="3"/>
  <c r="J130" i="3"/>
  <c r="BE130" i="3" s="1"/>
  <c r="BI129" i="3"/>
  <c r="BH129" i="3"/>
  <c r="BG129" i="3"/>
  <c r="BF129" i="3"/>
  <c r="T129" i="3"/>
  <c r="R129" i="3"/>
  <c r="P129" i="3"/>
  <c r="BK129" i="3"/>
  <c r="J129" i="3"/>
  <c r="BE129" i="3" s="1"/>
  <c r="BI128" i="3"/>
  <c r="BH128" i="3"/>
  <c r="BG128" i="3"/>
  <c r="BF128" i="3"/>
  <c r="T128" i="3"/>
  <c r="R128" i="3"/>
  <c r="P128" i="3"/>
  <c r="BK128" i="3"/>
  <c r="J128" i="3"/>
  <c r="BE128" i="3" s="1"/>
  <c r="BI127" i="3"/>
  <c r="BH127" i="3"/>
  <c r="BG127" i="3"/>
  <c r="BF127" i="3"/>
  <c r="T127" i="3"/>
  <c r="R127" i="3"/>
  <c r="P127" i="3"/>
  <c r="BK127" i="3"/>
  <c r="J127" i="3"/>
  <c r="BE127" i="3" s="1"/>
  <c r="BI126" i="3"/>
  <c r="BH126" i="3"/>
  <c r="BG126" i="3"/>
  <c r="BF126" i="3"/>
  <c r="T126" i="3"/>
  <c r="R126" i="3"/>
  <c r="P126" i="3"/>
  <c r="BK126" i="3"/>
  <c r="J126" i="3"/>
  <c r="BE126" i="3" s="1"/>
  <c r="BI125" i="3"/>
  <c r="BH125" i="3"/>
  <c r="BG125" i="3"/>
  <c r="BF125" i="3"/>
  <c r="T125" i="3"/>
  <c r="R125" i="3"/>
  <c r="P125" i="3"/>
  <c r="BK125" i="3"/>
  <c r="J125" i="3"/>
  <c r="BE125" i="3" s="1"/>
  <c r="BI124" i="3"/>
  <c r="BH124" i="3"/>
  <c r="BG124" i="3"/>
  <c r="BF124" i="3"/>
  <c r="T124" i="3"/>
  <c r="R124" i="3"/>
  <c r="P124" i="3"/>
  <c r="BK124" i="3"/>
  <c r="J124" i="3"/>
  <c r="BE124" i="3" s="1"/>
  <c r="BI123" i="3"/>
  <c r="BH123" i="3"/>
  <c r="BG123" i="3"/>
  <c r="BF123" i="3"/>
  <c r="T123" i="3"/>
  <c r="R123" i="3"/>
  <c r="P123" i="3"/>
  <c r="BK123" i="3"/>
  <c r="J123" i="3"/>
  <c r="BE123" i="3" s="1"/>
  <c r="BI122" i="3"/>
  <c r="BH122" i="3"/>
  <c r="BG122" i="3"/>
  <c r="BF122" i="3"/>
  <c r="T122" i="3"/>
  <c r="R122" i="3"/>
  <c r="P122" i="3"/>
  <c r="BK122" i="3"/>
  <c r="J122" i="3"/>
  <c r="BE122" i="3" s="1"/>
  <c r="BI121" i="3"/>
  <c r="BH121" i="3"/>
  <c r="BG121" i="3"/>
  <c r="BF121" i="3"/>
  <c r="T121" i="3"/>
  <c r="R121" i="3"/>
  <c r="P121" i="3"/>
  <c r="BK121" i="3"/>
  <c r="J121" i="3"/>
  <c r="BE121" i="3" s="1"/>
  <c r="BI120" i="3"/>
  <c r="BH120" i="3"/>
  <c r="BG120" i="3"/>
  <c r="BF120" i="3"/>
  <c r="T120" i="3"/>
  <c r="R120" i="3"/>
  <c r="P120" i="3"/>
  <c r="BK120" i="3"/>
  <c r="J120" i="3"/>
  <c r="BE120" i="3" s="1"/>
  <c r="BI119" i="3"/>
  <c r="BH119" i="3"/>
  <c r="BG119" i="3"/>
  <c r="BF119" i="3"/>
  <c r="T119" i="3"/>
  <c r="R119" i="3"/>
  <c r="P119" i="3"/>
  <c r="BK119" i="3"/>
  <c r="J119" i="3"/>
  <c r="BE119" i="3" s="1"/>
  <c r="BI118" i="3"/>
  <c r="BH118" i="3"/>
  <c r="BG118" i="3"/>
  <c r="BF118" i="3"/>
  <c r="T118" i="3"/>
  <c r="R118" i="3"/>
  <c r="R117" i="3" s="1"/>
  <c r="P118" i="3"/>
  <c r="BK118" i="3"/>
  <c r="BK117" i="3" s="1"/>
  <c r="J117" i="3" s="1"/>
  <c r="J69" i="3" s="1"/>
  <c r="J118" i="3"/>
  <c r="BE118" i="3"/>
  <c r="BI116" i="3"/>
  <c r="BH116" i="3"/>
  <c r="BG116" i="3"/>
  <c r="BF116" i="3"/>
  <c r="T116" i="3"/>
  <c r="R116" i="3"/>
  <c r="P116" i="3"/>
  <c r="BK116" i="3"/>
  <c r="J116" i="3"/>
  <c r="BE116" i="3" s="1"/>
  <c r="BI115" i="3"/>
  <c r="BH115" i="3"/>
  <c r="BG115" i="3"/>
  <c r="BF115" i="3"/>
  <c r="T115" i="3"/>
  <c r="R115" i="3"/>
  <c r="R114" i="3" s="1"/>
  <c r="P115" i="3"/>
  <c r="BK115" i="3"/>
  <c r="BK114" i="3" s="1"/>
  <c r="J114" i="3" s="1"/>
  <c r="J68" i="3" s="1"/>
  <c r="J115" i="3"/>
  <c r="BE115" i="3"/>
  <c r="BI113" i="3"/>
  <c r="BH113" i="3"/>
  <c r="BG113" i="3"/>
  <c r="BF113" i="3"/>
  <c r="T113" i="3"/>
  <c r="R113" i="3"/>
  <c r="P113" i="3"/>
  <c r="BK113" i="3"/>
  <c r="J113" i="3"/>
  <c r="BE113" i="3" s="1"/>
  <c r="BI112" i="3"/>
  <c r="BH112" i="3"/>
  <c r="BG112" i="3"/>
  <c r="BF112" i="3"/>
  <c r="T112" i="3"/>
  <c r="R112" i="3"/>
  <c r="P112" i="3"/>
  <c r="BK112" i="3"/>
  <c r="J112" i="3"/>
  <c r="BE112" i="3" s="1"/>
  <c r="BI111" i="3"/>
  <c r="BH111" i="3"/>
  <c r="BG111" i="3"/>
  <c r="BF111" i="3"/>
  <c r="T111" i="3"/>
  <c r="R111" i="3"/>
  <c r="P111" i="3"/>
  <c r="BK111" i="3"/>
  <c r="J111" i="3"/>
  <c r="BE111" i="3" s="1"/>
  <c r="BI110" i="3"/>
  <c r="BH110" i="3"/>
  <c r="BG110" i="3"/>
  <c r="BF110" i="3"/>
  <c r="T110" i="3"/>
  <c r="R110" i="3"/>
  <c r="R109" i="3" s="1"/>
  <c r="P110" i="3"/>
  <c r="BK110" i="3"/>
  <c r="BK109" i="3" s="1"/>
  <c r="J109" i="3" s="1"/>
  <c r="J67" i="3" s="1"/>
  <c r="J110" i="3"/>
  <c r="BE110" i="3"/>
  <c r="BI108" i="3"/>
  <c r="BH108" i="3"/>
  <c r="BG108" i="3"/>
  <c r="BF108" i="3"/>
  <c r="T108" i="3"/>
  <c r="R108" i="3"/>
  <c r="P108" i="3"/>
  <c r="BK108" i="3"/>
  <c r="J108" i="3"/>
  <c r="BE108" i="3" s="1"/>
  <c r="BI107" i="3"/>
  <c r="BH107" i="3"/>
  <c r="BG107" i="3"/>
  <c r="BF107" i="3"/>
  <c r="T107" i="3"/>
  <c r="R107" i="3"/>
  <c r="P107" i="3"/>
  <c r="BK107" i="3"/>
  <c r="J107" i="3"/>
  <c r="BE107" i="3" s="1"/>
  <c r="BI106" i="3"/>
  <c r="BH106" i="3"/>
  <c r="BG106" i="3"/>
  <c r="BF106" i="3"/>
  <c r="T106" i="3"/>
  <c r="R106" i="3"/>
  <c r="P106" i="3"/>
  <c r="BK106" i="3"/>
  <c r="J106" i="3"/>
  <c r="BE106" i="3" s="1"/>
  <c r="BI105" i="3"/>
  <c r="BH105" i="3"/>
  <c r="BG105" i="3"/>
  <c r="BF105" i="3"/>
  <c r="T105" i="3"/>
  <c r="T104" i="3" s="1"/>
  <c r="R105" i="3"/>
  <c r="R104" i="3" s="1"/>
  <c r="P105" i="3"/>
  <c r="P104" i="3" s="1"/>
  <c r="BK105" i="3"/>
  <c r="BK104" i="3"/>
  <c r="J104" i="3" s="1"/>
  <c r="J66" i="3" s="1"/>
  <c r="J105" i="3"/>
  <c r="BE105" i="3"/>
  <c r="J98" i="3"/>
  <c r="F98" i="3"/>
  <c r="F96" i="3"/>
  <c r="E94" i="3"/>
  <c r="J59" i="3"/>
  <c r="F59" i="3"/>
  <c r="F57" i="3"/>
  <c r="E55" i="3"/>
  <c r="J22" i="3"/>
  <c r="E22" i="3"/>
  <c r="F99" i="3"/>
  <c r="F60" i="3"/>
  <c r="J21" i="3"/>
  <c r="J16" i="3"/>
  <c r="J96" i="3"/>
  <c r="J57" i="3"/>
  <c r="E7" i="3"/>
  <c r="E88" i="3" s="1"/>
  <c r="AY54" i="1"/>
  <c r="AX54" i="1"/>
  <c r="BI378" i="2"/>
  <c r="BH378" i="2"/>
  <c r="BG378" i="2"/>
  <c r="BF378" i="2"/>
  <c r="T378" i="2"/>
  <c r="R378" i="2"/>
  <c r="P378" i="2"/>
  <c r="BK378" i="2"/>
  <c r="J378" i="2"/>
  <c r="BE378" i="2"/>
  <c r="BI376" i="2"/>
  <c r="BH376" i="2"/>
  <c r="BG376" i="2"/>
  <c r="BF376" i="2"/>
  <c r="T376" i="2"/>
  <c r="R376" i="2"/>
  <c r="P376" i="2"/>
  <c r="BK376" i="2"/>
  <c r="J376" i="2"/>
  <c r="BE376" i="2"/>
  <c r="BI374" i="2"/>
  <c r="BH374" i="2"/>
  <c r="BG374" i="2"/>
  <c r="BF374" i="2"/>
  <c r="T374" i="2"/>
  <c r="R374" i="2"/>
  <c r="P374" i="2"/>
  <c r="BK374" i="2"/>
  <c r="J374" i="2"/>
  <c r="BE374" i="2"/>
  <c r="BI373" i="2"/>
  <c r="BH373" i="2"/>
  <c r="BG373" i="2"/>
  <c r="BF373" i="2"/>
  <c r="T373" i="2"/>
  <c r="R373" i="2"/>
  <c r="P373" i="2"/>
  <c r="BK373" i="2"/>
  <c r="J373" i="2"/>
  <c r="BE373" i="2"/>
  <c r="BI371" i="2"/>
  <c r="BH371" i="2"/>
  <c r="BG371" i="2"/>
  <c r="BF371" i="2"/>
  <c r="T371" i="2"/>
  <c r="T370" i="2"/>
  <c r="T369" i="2" s="1"/>
  <c r="R371" i="2"/>
  <c r="R370" i="2" s="1"/>
  <c r="R369" i="2" s="1"/>
  <c r="P371" i="2"/>
  <c r="P370" i="2"/>
  <c r="P369" i="2" s="1"/>
  <c r="BK371" i="2"/>
  <c r="BK370" i="2" s="1"/>
  <c r="BK369" i="2" s="1"/>
  <c r="J369" i="2" s="1"/>
  <c r="J83" i="2" s="1"/>
  <c r="J371" i="2"/>
  <c r="BE371" i="2"/>
  <c r="BI368" i="2"/>
  <c r="BH368" i="2"/>
  <c r="BG368" i="2"/>
  <c r="BF368" i="2"/>
  <c r="T368" i="2"/>
  <c r="T367" i="2"/>
  <c r="R368" i="2"/>
  <c r="R367" i="2"/>
  <c r="P368" i="2"/>
  <c r="P367" i="2"/>
  <c r="BK368" i="2"/>
  <c r="BK367" i="2"/>
  <c r="J367" i="2" s="1"/>
  <c r="J82" i="2" s="1"/>
  <c r="J368" i="2"/>
  <c r="BE368" i="2" s="1"/>
  <c r="BI362" i="2"/>
  <c r="BH362" i="2"/>
  <c r="BG362" i="2"/>
  <c r="BF362" i="2"/>
  <c r="T362" i="2"/>
  <c r="R362" i="2"/>
  <c r="P362" i="2"/>
  <c r="BK362" i="2"/>
  <c r="J362" i="2"/>
  <c r="BE362" i="2"/>
  <c r="BI361" i="2"/>
  <c r="BH361" i="2"/>
  <c r="BG361" i="2"/>
  <c r="BF361" i="2"/>
  <c r="T361" i="2"/>
  <c r="R361" i="2"/>
  <c r="P361" i="2"/>
  <c r="BK361" i="2"/>
  <c r="J361" i="2"/>
  <c r="BE361" i="2"/>
  <c r="BI359" i="2"/>
  <c r="BH359" i="2"/>
  <c r="BG359" i="2"/>
  <c r="BF359" i="2"/>
  <c r="T359" i="2"/>
  <c r="R359" i="2"/>
  <c r="P359" i="2"/>
  <c r="BK359" i="2"/>
  <c r="J359" i="2"/>
  <c r="BE359" i="2"/>
  <c r="BI358" i="2"/>
  <c r="BH358" i="2"/>
  <c r="BG358" i="2"/>
  <c r="BF358" i="2"/>
  <c r="T358" i="2"/>
  <c r="T357" i="2"/>
  <c r="R358" i="2"/>
  <c r="R357" i="2"/>
  <c r="P358" i="2"/>
  <c r="P357" i="2"/>
  <c r="BK358" i="2"/>
  <c r="BK357" i="2"/>
  <c r="J357" i="2" s="1"/>
  <c r="J81" i="2" s="1"/>
  <c r="J358" i="2"/>
  <c r="BE358" i="2" s="1"/>
  <c r="BI355" i="2"/>
  <c r="BH355" i="2"/>
  <c r="BG355" i="2"/>
  <c r="BF355" i="2"/>
  <c r="T355" i="2"/>
  <c r="R355" i="2"/>
  <c r="P355" i="2"/>
  <c r="BK355" i="2"/>
  <c r="J355" i="2"/>
  <c r="BE355" i="2"/>
  <c r="BI353" i="2"/>
  <c r="BH353" i="2"/>
  <c r="BG353" i="2"/>
  <c r="BF353" i="2"/>
  <c r="T353" i="2"/>
  <c r="R353" i="2"/>
  <c r="P353" i="2"/>
  <c r="BK353" i="2"/>
  <c r="J353" i="2"/>
  <c r="BE353" i="2"/>
  <c r="BI351" i="2"/>
  <c r="BH351" i="2"/>
  <c r="BG351" i="2"/>
  <c r="BF351" i="2"/>
  <c r="T351" i="2"/>
  <c r="R351" i="2"/>
  <c r="P351" i="2"/>
  <c r="BK351" i="2"/>
  <c r="J351" i="2"/>
  <c r="BE351" i="2"/>
  <c r="BI349" i="2"/>
  <c r="BH349" i="2"/>
  <c r="BG349" i="2"/>
  <c r="BF349" i="2"/>
  <c r="T349" i="2"/>
  <c r="T348" i="2"/>
  <c r="R349" i="2"/>
  <c r="R348" i="2"/>
  <c r="P349" i="2"/>
  <c r="P348" i="2"/>
  <c r="BK349" i="2"/>
  <c r="BK348" i="2"/>
  <c r="J348" i="2" s="1"/>
  <c r="J80" i="2" s="1"/>
  <c r="J349" i="2"/>
  <c r="BE349" i="2" s="1"/>
  <c r="BI346" i="2"/>
  <c r="BH346" i="2"/>
  <c r="BG346" i="2"/>
  <c r="BF346" i="2"/>
  <c r="T346" i="2"/>
  <c r="R346" i="2"/>
  <c r="P346" i="2"/>
  <c r="BK346" i="2"/>
  <c r="J346" i="2"/>
  <c r="BE346" i="2"/>
  <c r="BI345" i="2"/>
  <c r="BH345" i="2"/>
  <c r="BG345" i="2"/>
  <c r="BF345" i="2"/>
  <c r="T345" i="2"/>
  <c r="R345" i="2"/>
  <c r="P345" i="2"/>
  <c r="BK345" i="2"/>
  <c r="J345" i="2"/>
  <c r="BE345" i="2"/>
  <c r="BI344" i="2"/>
  <c r="BH344" i="2"/>
  <c r="BG344" i="2"/>
  <c r="BF344" i="2"/>
  <c r="T344" i="2"/>
  <c r="R344" i="2"/>
  <c r="P344" i="2"/>
  <c r="BK344" i="2"/>
  <c r="J344" i="2"/>
  <c r="BE344" i="2"/>
  <c r="BI342" i="2"/>
  <c r="BH342" i="2"/>
  <c r="BG342" i="2"/>
  <c r="BF342" i="2"/>
  <c r="T342" i="2"/>
  <c r="R342" i="2"/>
  <c r="P342" i="2"/>
  <c r="BK342" i="2"/>
  <c r="J342" i="2"/>
  <c r="BE342" i="2"/>
  <c r="BI340" i="2"/>
  <c r="BH340" i="2"/>
  <c r="BG340" i="2"/>
  <c r="BF340" i="2"/>
  <c r="T340" i="2"/>
  <c r="R340" i="2"/>
  <c r="P340" i="2"/>
  <c r="BK340" i="2"/>
  <c r="J340" i="2"/>
  <c r="BE340" i="2"/>
  <c r="BI338" i="2"/>
  <c r="BH338" i="2"/>
  <c r="BG338" i="2"/>
  <c r="BF338" i="2"/>
  <c r="T338" i="2"/>
  <c r="T337" i="2"/>
  <c r="T336" i="2" s="1"/>
  <c r="R338" i="2"/>
  <c r="R337" i="2" s="1"/>
  <c r="R336" i="2" s="1"/>
  <c r="P338" i="2"/>
  <c r="P337" i="2"/>
  <c r="P336" i="2" s="1"/>
  <c r="BK338" i="2"/>
  <c r="BK337" i="2" s="1"/>
  <c r="BK336" i="2" s="1"/>
  <c r="J336" i="2" s="1"/>
  <c r="J78" i="2" s="1"/>
  <c r="J338" i="2"/>
  <c r="BE338" i="2"/>
  <c r="BI335" i="2"/>
  <c r="BH335" i="2"/>
  <c r="BG335" i="2"/>
  <c r="BF335" i="2"/>
  <c r="T335" i="2"/>
  <c r="R335" i="2"/>
  <c r="P335" i="2"/>
  <c r="BK335" i="2"/>
  <c r="J335" i="2"/>
  <c r="BE335" i="2"/>
  <c r="BI334" i="2"/>
  <c r="BH334" i="2"/>
  <c r="BG334" i="2"/>
  <c r="BF334" i="2"/>
  <c r="T334" i="2"/>
  <c r="R334" i="2"/>
  <c r="P334" i="2"/>
  <c r="BK334" i="2"/>
  <c r="J334" i="2"/>
  <c r="BE334" i="2"/>
  <c r="BI333" i="2"/>
  <c r="BH333" i="2"/>
  <c r="BG333" i="2"/>
  <c r="BF333" i="2"/>
  <c r="T333" i="2"/>
  <c r="R333" i="2"/>
  <c r="P333" i="2"/>
  <c r="BK333" i="2"/>
  <c r="J333" i="2"/>
  <c r="BE333" i="2"/>
  <c r="BI332" i="2"/>
  <c r="BH332" i="2"/>
  <c r="BG332" i="2"/>
  <c r="BF332" i="2"/>
  <c r="T332" i="2"/>
  <c r="R332" i="2"/>
  <c r="P332" i="2"/>
  <c r="BK332" i="2"/>
  <c r="J332" i="2"/>
  <c r="BE332" i="2"/>
  <c r="BI328" i="2"/>
  <c r="BH328" i="2"/>
  <c r="BG328" i="2"/>
  <c r="BF328" i="2"/>
  <c r="T328" i="2"/>
  <c r="R328" i="2"/>
  <c r="P328" i="2"/>
  <c r="BK328" i="2"/>
  <c r="J328" i="2"/>
  <c r="BE328" i="2"/>
  <c r="BI326" i="2"/>
  <c r="BH326" i="2"/>
  <c r="BG326" i="2"/>
  <c r="BF326" i="2"/>
  <c r="T326" i="2"/>
  <c r="R326" i="2"/>
  <c r="P326" i="2"/>
  <c r="BK326" i="2"/>
  <c r="J326" i="2"/>
  <c r="BE326" i="2"/>
  <c r="BI324" i="2"/>
  <c r="BH324" i="2"/>
  <c r="BG324" i="2"/>
  <c r="BF324" i="2"/>
  <c r="T324" i="2"/>
  <c r="R324" i="2"/>
  <c r="P324" i="2"/>
  <c r="BK324" i="2"/>
  <c r="J324" i="2"/>
  <c r="BE324" i="2"/>
  <c r="BI322" i="2"/>
  <c r="BH322" i="2"/>
  <c r="BG322" i="2"/>
  <c r="BF322" i="2"/>
  <c r="T322" i="2"/>
  <c r="T321" i="2"/>
  <c r="T320" i="2" s="1"/>
  <c r="R322" i="2"/>
  <c r="P322" i="2"/>
  <c r="P321" i="2"/>
  <c r="P320" i="2" s="1"/>
  <c r="BK322" i="2"/>
  <c r="J322" i="2"/>
  <c r="BE322" i="2"/>
  <c r="BI318" i="2"/>
  <c r="BH318" i="2"/>
  <c r="BG318" i="2"/>
  <c r="BF318" i="2"/>
  <c r="T318" i="2"/>
  <c r="R318" i="2"/>
  <c r="P318" i="2"/>
  <c r="BK318" i="2"/>
  <c r="J318" i="2"/>
  <c r="BE318" i="2"/>
  <c r="BI317" i="2"/>
  <c r="BH317" i="2"/>
  <c r="BG317" i="2"/>
  <c r="BF317" i="2"/>
  <c r="T317" i="2"/>
  <c r="R317" i="2"/>
  <c r="P317" i="2"/>
  <c r="BK317" i="2"/>
  <c r="J317" i="2"/>
  <c r="BE317" i="2"/>
  <c r="BI316" i="2"/>
  <c r="BH316" i="2"/>
  <c r="BG316" i="2"/>
  <c r="BF316" i="2"/>
  <c r="T316" i="2"/>
  <c r="R316" i="2"/>
  <c r="P316" i="2"/>
  <c r="BK316" i="2"/>
  <c r="J316" i="2"/>
  <c r="BE316" i="2"/>
  <c r="BI315" i="2"/>
  <c r="BH315" i="2"/>
  <c r="BG315" i="2"/>
  <c r="BF315" i="2"/>
  <c r="T315" i="2"/>
  <c r="R315" i="2"/>
  <c r="P315" i="2"/>
  <c r="BK315" i="2"/>
  <c r="J315" i="2"/>
  <c r="BE315" i="2"/>
  <c r="BI313" i="2"/>
  <c r="BH313" i="2"/>
  <c r="BG313" i="2"/>
  <c r="BF313" i="2"/>
  <c r="T313" i="2"/>
  <c r="R313" i="2"/>
  <c r="P313" i="2"/>
  <c r="BK313" i="2"/>
  <c r="J313" i="2"/>
  <c r="BE313" i="2"/>
  <c r="BI311" i="2"/>
  <c r="BH311" i="2"/>
  <c r="BG311" i="2"/>
  <c r="BF311" i="2"/>
  <c r="T311" i="2"/>
  <c r="R311" i="2"/>
  <c r="P311" i="2"/>
  <c r="BK311" i="2"/>
  <c r="J311" i="2"/>
  <c r="BE311" i="2"/>
  <c r="BI306" i="2"/>
  <c r="BH306" i="2"/>
  <c r="BG306" i="2"/>
  <c r="BF306" i="2"/>
  <c r="T306" i="2"/>
  <c r="R306" i="2"/>
  <c r="P306" i="2"/>
  <c r="BK306" i="2"/>
  <c r="J306" i="2"/>
  <c r="BE306" i="2"/>
  <c r="BI304" i="2"/>
  <c r="BH304" i="2"/>
  <c r="BG304" i="2"/>
  <c r="BF304" i="2"/>
  <c r="T304" i="2"/>
  <c r="R304" i="2"/>
  <c r="P304" i="2"/>
  <c r="BK304" i="2"/>
  <c r="J304" i="2"/>
  <c r="BE304" i="2"/>
  <c r="BI299" i="2"/>
  <c r="BH299" i="2"/>
  <c r="BG299" i="2"/>
  <c r="BF299" i="2"/>
  <c r="T299" i="2"/>
  <c r="R299" i="2"/>
  <c r="P299" i="2"/>
  <c r="BK299" i="2"/>
  <c r="J299" i="2"/>
  <c r="BE299" i="2"/>
  <c r="BI297" i="2"/>
  <c r="BH297" i="2"/>
  <c r="BG297" i="2"/>
  <c r="BF297" i="2"/>
  <c r="T297" i="2"/>
  <c r="R297" i="2"/>
  <c r="P297" i="2"/>
  <c r="BK297" i="2"/>
  <c r="J297" i="2"/>
  <c r="BE297" i="2"/>
  <c r="BI292" i="2"/>
  <c r="BH292" i="2"/>
  <c r="BG292" i="2"/>
  <c r="BF292" i="2"/>
  <c r="T292" i="2"/>
  <c r="R292" i="2"/>
  <c r="P292" i="2"/>
  <c r="BK292" i="2"/>
  <c r="J292" i="2"/>
  <c r="BE292" i="2"/>
  <c r="BI290" i="2"/>
  <c r="BH290" i="2"/>
  <c r="BG290" i="2"/>
  <c r="BF290" i="2"/>
  <c r="T290" i="2"/>
  <c r="R290" i="2"/>
  <c r="P290" i="2"/>
  <c r="BK290" i="2"/>
  <c r="J290" i="2"/>
  <c r="BE290" i="2"/>
  <c r="BI285" i="2"/>
  <c r="BH285" i="2"/>
  <c r="BG285" i="2"/>
  <c r="BF285" i="2"/>
  <c r="T285" i="2"/>
  <c r="R285" i="2"/>
  <c r="R280" i="2" s="1"/>
  <c r="P285" i="2"/>
  <c r="BK285" i="2"/>
  <c r="J285" i="2"/>
  <c r="BE285" i="2"/>
  <c r="BI283" i="2"/>
  <c r="BH283" i="2"/>
  <c r="BG283" i="2"/>
  <c r="BF283" i="2"/>
  <c r="T283" i="2"/>
  <c r="R283" i="2"/>
  <c r="P283" i="2"/>
  <c r="BK283" i="2"/>
  <c r="BK280" i="2" s="1"/>
  <c r="J280" i="2" s="1"/>
  <c r="J75" i="2" s="1"/>
  <c r="J283" i="2"/>
  <c r="BE283" i="2"/>
  <c r="BI281" i="2"/>
  <c r="BH281" i="2"/>
  <c r="BG281" i="2"/>
  <c r="BF281" i="2"/>
  <c r="T281" i="2"/>
  <c r="T280" i="2"/>
  <c r="R281" i="2"/>
  <c r="P281" i="2"/>
  <c r="P280" i="2"/>
  <c r="BK281" i="2"/>
  <c r="J281" i="2"/>
  <c r="BE281" i="2" s="1"/>
  <c r="BI276" i="2"/>
  <c r="BH276" i="2"/>
  <c r="BG276" i="2"/>
  <c r="BF276" i="2"/>
  <c r="T276" i="2"/>
  <c r="R276" i="2"/>
  <c r="P276" i="2"/>
  <c r="BK276" i="2"/>
  <c r="J276" i="2"/>
  <c r="BE276" i="2"/>
  <c r="BI269" i="2"/>
  <c r="BH269" i="2"/>
  <c r="BG269" i="2"/>
  <c r="BF269" i="2"/>
  <c r="T269" i="2"/>
  <c r="R269" i="2"/>
  <c r="R258" i="2" s="1"/>
  <c r="P269" i="2"/>
  <c r="BK269" i="2"/>
  <c r="J269" i="2"/>
  <c r="BE269" i="2"/>
  <c r="BI263" i="2"/>
  <c r="BH263" i="2"/>
  <c r="BG263" i="2"/>
  <c r="BF263" i="2"/>
  <c r="T263" i="2"/>
  <c r="R263" i="2"/>
  <c r="P263" i="2"/>
  <c r="BK263" i="2"/>
  <c r="BK258" i="2" s="1"/>
  <c r="J258" i="2" s="1"/>
  <c r="J74" i="2" s="1"/>
  <c r="J263" i="2"/>
  <c r="BE263" i="2"/>
  <c r="BI259" i="2"/>
  <c r="BH259" i="2"/>
  <c r="BG259" i="2"/>
  <c r="BF259" i="2"/>
  <c r="T259" i="2"/>
  <c r="T258" i="2"/>
  <c r="R259" i="2"/>
  <c r="P259" i="2"/>
  <c r="P258" i="2"/>
  <c r="BK259" i="2"/>
  <c r="J259" i="2"/>
  <c r="BE259" i="2" s="1"/>
  <c r="BI254" i="2"/>
  <c r="BH254" i="2"/>
  <c r="BG254" i="2"/>
  <c r="BF254" i="2"/>
  <c r="T254" i="2"/>
  <c r="R254" i="2"/>
  <c r="P254" i="2"/>
  <c r="BK254" i="2"/>
  <c r="J254" i="2"/>
  <c r="BE254" i="2"/>
  <c r="BI247" i="2"/>
  <c r="BH247" i="2"/>
  <c r="BG247" i="2"/>
  <c r="BF247" i="2"/>
  <c r="T247" i="2"/>
  <c r="R247" i="2"/>
  <c r="P247" i="2"/>
  <c r="BK247" i="2"/>
  <c r="J247" i="2"/>
  <c r="BE247" i="2"/>
  <c r="BI243" i="2"/>
  <c r="BH243" i="2"/>
  <c r="BG243" i="2"/>
  <c r="BF243" i="2"/>
  <c r="T243" i="2"/>
  <c r="R243" i="2"/>
  <c r="P243" i="2"/>
  <c r="BK243" i="2"/>
  <c r="J243" i="2"/>
  <c r="BE243" i="2"/>
  <c r="BI238" i="2"/>
  <c r="BH238" i="2"/>
  <c r="BG238" i="2"/>
  <c r="BF238" i="2"/>
  <c r="T238" i="2"/>
  <c r="R238" i="2"/>
  <c r="P238" i="2"/>
  <c r="BK238" i="2"/>
  <c r="J238" i="2"/>
  <c r="BE238" i="2"/>
  <c r="BI233" i="2"/>
  <c r="BH233" i="2"/>
  <c r="BG233" i="2"/>
  <c r="BF233" i="2"/>
  <c r="T233" i="2"/>
  <c r="R233" i="2"/>
  <c r="P233" i="2"/>
  <c r="BK233" i="2"/>
  <c r="J233" i="2"/>
  <c r="BE233" i="2"/>
  <c r="BI229" i="2"/>
  <c r="BH229" i="2"/>
  <c r="BG229" i="2"/>
  <c r="BF229" i="2"/>
  <c r="T229" i="2"/>
  <c r="R229" i="2"/>
  <c r="P229" i="2"/>
  <c r="BK229" i="2"/>
  <c r="J229" i="2"/>
  <c r="BE229" i="2"/>
  <c r="BI224" i="2"/>
  <c r="BH224" i="2"/>
  <c r="BG224" i="2"/>
  <c r="BF224" i="2"/>
  <c r="T224" i="2"/>
  <c r="R224" i="2"/>
  <c r="P224" i="2"/>
  <c r="BK224" i="2"/>
  <c r="J224" i="2"/>
  <c r="BE224" i="2"/>
  <c r="BI219" i="2"/>
  <c r="BH219" i="2"/>
  <c r="BG219" i="2"/>
  <c r="BF219" i="2"/>
  <c r="T219" i="2"/>
  <c r="R219" i="2"/>
  <c r="P219" i="2"/>
  <c r="BK219" i="2"/>
  <c r="J219" i="2"/>
  <c r="BE219" i="2"/>
  <c r="BI215" i="2"/>
  <c r="BH215" i="2"/>
  <c r="BG215" i="2"/>
  <c r="BF215" i="2"/>
  <c r="T215" i="2"/>
  <c r="R215" i="2"/>
  <c r="P215" i="2"/>
  <c r="BK215" i="2"/>
  <c r="J215" i="2"/>
  <c r="BE215" i="2"/>
  <c r="BI210" i="2"/>
  <c r="BH210" i="2"/>
  <c r="BG210" i="2"/>
  <c r="BF210" i="2"/>
  <c r="T210" i="2"/>
  <c r="R210" i="2"/>
  <c r="P210" i="2"/>
  <c r="BK210" i="2"/>
  <c r="J210" i="2"/>
  <c r="BE210" i="2"/>
  <c r="BI205" i="2"/>
  <c r="BH205" i="2"/>
  <c r="BG205" i="2"/>
  <c r="BF205" i="2"/>
  <c r="T205" i="2"/>
  <c r="R205" i="2"/>
  <c r="P205" i="2"/>
  <c r="BK205" i="2"/>
  <c r="J205" i="2"/>
  <c r="BE205" i="2"/>
  <c r="BI201" i="2"/>
  <c r="BH201" i="2"/>
  <c r="BG201" i="2"/>
  <c r="BF201" i="2"/>
  <c r="T201" i="2"/>
  <c r="R201" i="2"/>
  <c r="P201" i="2"/>
  <c r="BK201" i="2"/>
  <c r="J201" i="2"/>
  <c r="BE201" i="2"/>
  <c r="BI197" i="2"/>
  <c r="BH197" i="2"/>
  <c r="BG197" i="2"/>
  <c r="BF197" i="2"/>
  <c r="T197" i="2"/>
  <c r="R197" i="2"/>
  <c r="P197" i="2"/>
  <c r="BK197" i="2"/>
  <c r="J197" i="2"/>
  <c r="BE197" i="2"/>
  <c r="BI191" i="2"/>
  <c r="BH191" i="2"/>
  <c r="BG191" i="2"/>
  <c r="BF191" i="2"/>
  <c r="T191" i="2"/>
  <c r="R191" i="2"/>
  <c r="P191" i="2"/>
  <c r="BK191" i="2"/>
  <c r="J191" i="2"/>
  <c r="BE191" i="2"/>
  <c r="BI187" i="2"/>
  <c r="BH187" i="2"/>
  <c r="BG187" i="2"/>
  <c r="BF187" i="2"/>
  <c r="T187" i="2"/>
  <c r="R187" i="2"/>
  <c r="P187" i="2"/>
  <c r="BK187" i="2"/>
  <c r="J187" i="2"/>
  <c r="BE187" i="2"/>
  <c r="BI183" i="2"/>
  <c r="BH183" i="2"/>
  <c r="BG183" i="2"/>
  <c r="BF183" i="2"/>
  <c r="T183" i="2"/>
  <c r="T182" i="2"/>
  <c r="T181" i="2" s="1"/>
  <c r="R183" i="2"/>
  <c r="P183" i="2"/>
  <c r="P182" i="2"/>
  <c r="P181" i="2" s="1"/>
  <c r="BK183" i="2"/>
  <c r="J183" i="2"/>
  <c r="BE183" i="2"/>
  <c r="BI177" i="2"/>
  <c r="BH177" i="2"/>
  <c r="BG177" i="2"/>
  <c r="BF177" i="2"/>
  <c r="T177" i="2"/>
  <c r="R177" i="2"/>
  <c r="P177" i="2"/>
  <c r="BK177" i="2"/>
  <c r="J177" i="2"/>
  <c r="BE177" i="2"/>
  <c r="BI173" i="2"/>
  <c r="BH173" i="2"/>
  <c r="BG173" i="2"/>
  <c r="BF173" i="2"/>
  <c r="T173" i="2"/>
  <c r="R173" i="2"/>
  <c r="P173" i="2"/>
  <c r="BK173" i="2"/>
  <c r="J173" i="2"/>
  <c r="BE173" i="2"/>
  <c r="BI171" i="2"/>
  <c r="BH171" i="2"/>
  <c r="BG171" i="2"/>
  <c r="BF171" i="2"/>
  <c r="T171" i="2"/>
  <c r="R171" i="2"/>
  <c r="P171" i="2"/>
  <c r="BK171" i="2"/>
  <c r="J171" i="2"/>
  <c r="BE171" i="2"/>
  <c r="BI169" i="2"/>
  <c r="BH169" i="2"/>
  <c r="BG169" i="2"/>
  <c r="BF169" i="2"/>
  <c r="T169" i="2"/>
  <c r="R169" i="2"/>
  <c r="P169" i="2"/>
  <c r="BK169" i="2"/>
  <c r="J169" i="2"/>
  <c r="BE169" i="2"/>
  <c r="BI168" i="2"/>
  <c r="BH168" i="2"/>
  <c r="BG168" i="2"/>
  <c r="BF168" i="2"/>
  <c r="T168" i="2"/>
  <c r="R168" i="2"/>
  <c r="P168" i="2"/>
  <c r="BK168" i="2"/>
  <c r="J168" i="2"/>
  <c r="BE168" i="2"/>
  <c r="BI167" i="2"/>
  <c r="BH167" i="2"/>
  <c r="BG167" i="2"/>
  <c r="BF167" i="2"/>
  <c r="T167" i="2"/>
  <c r="R167" i="2"/>
  <c r="P167" i="2"/>
  <c r="BK167" i="2"/>
  <c r="J167" i="2"/>
  <c r="BE167" i="2"/>
  <c r="BI165" i="2"/>
  <c r="BH165" i="2"/>
  <c r="BG165" i="2"/>
  <c r="BF165" i="2"/>
  <c r="T165" i="2"/>
  <c r="R165" i="2"/>
  <c r="P165" i="2"/>
  <c r="BK165" i="2"/>
  <c r="J165" i="2"/>
  <c r="BE165" i="2"/>
  <c r="BI161" i="2"/>
  <c r="BH161" i="2"/>
  <c r="BG161" i="2"/>
  <c r="BF161" i="2"/>
  <c r="T161" i="2"/>
  <c r="R161" i="2"/>
  <c r="P161" i="2"/>
  <c r="BK161" i="2"/>
  <c r="J161" i="2"/>
  <c r="BE161" i="2"/>
  <c r="BI155" i="2"/>
  <c r="BH155" i="2"/>
  <c r="BG155" i="2"/>
  <c r="BF155" i="2"/>
  <c r="T155" i="2"/>
  <c r="R155" i="2"/>
  <c r="P155" i="2"/>
  <c r="BK155" i="2"/>
  <c r="J155" i="2"/>
  <c r="BE155" i="2"/>
  <c r="BI151" i="2"/>
  <c r="BH151" i="2"/>
  <c r="BG151" i="2"/>
  <c r="BF151" i="2"/>
  <c r="T151" i="2"/>
  <c r="R151" i="2"/>
  <c r="P151" i="2"/>
  <c r="BK151" i="2"/>
  <c r="J151" i="2"/>
  <c r="BE151" i="2"/>
  <c r="BI150" i="2"/>
  <c r="BH150" i="2"/>
  <c r="BG150" i="2"/>
  <c r="BF150" i="2"/>
  <c r="T150" i="2"/>
  <c r="R150" i="2"/>
  <c r="P150" i="2"/>
  <c r="BK150" i="2"/>
  <c r="J150" i="2"/>
  <c r="BE150" i="2"/>
  <c r="BI148" i="2"/>
  <c r="BH148" i="2"/>
  <c r="BG148" i="2"/>
  <c r="BF148" i="2"/>
  <c r="T148" i="2"/>
  <c r="R148" i="2"/>
  <c r="P148" i="2"/>
  <c r="BK148" i="2"/>
  <c r="J148" i="2"/>
  <c r="BE148" i="2"/>
  <c r="BI146" i="2"/>
  <c r="BH146" i="2"/>
  <c r="BG146" i="2"/>
  <c r="BF146" i="2"/>
  <c r="T146" i="2"/>
  <c r="R146" i="2"/>
  <c r="P146" i="2"/>
  <c r="BK146" i="2"/>
  <c r="J146" i="2"/>
  <c r="BE146" i="2"/>
  <c r="BI144" i="2"/>
  <c r="BH144" i="2"/>
  <c r="BG144" i="2"/>
  <c r="BF144" i="2"/>
  <c r="T144" i="2"/>
  <c r="R144" i="2"/>
  <c r="P144" i="2"/>
  <c r="BK144" i="2"/>
  <c r="J144" i="2"/>
  <c r="BE144" i="2"/>
  <c r="BI142" i="2"/>
  <c r="BH142" i="2"/>
  <c r="BG142" i="2"/>
  <c r="BF142" i="2"/>
  <c r="T142" i="2"/>
  <c r="R142" i="2"/>
  <c r="P142" i="2"/>
  <c r="BK142" i="2"/>
  <c r="J142" i="2"/>
  <c r="BE142" i="2"/>
  <c r="BI140" i="2"/>
  <c r="BH140" i="2"/>
  <c r="BG140" i="2"/>
  <c r="BF140" i="2"/>
  <c r="T140" i="2"/>
  <c r="R140" i="2"/>
  <c r="P140" i="2"/>
  <c r="BK140" i="2"/>
  <c r="J140" i="2"/>
  <c r="BE140" i="2"/>
  <c r="BI138" i="2"/>
  <c r="BH138" i="2"/>
  <c r="BG138" i="2"/>
  <c r="BF138" i="2"/>
  <c r="T138" i="2"/>
  <c r="T137" i="2"/>
  <c r="T136" i="2" s="1"/>
  <c r="R138" i="2"/>
  <c r="P138" i="2"/>
  <c r="P137" i="2"/>
  <c r="P136" i="2" s="1"/>
  <c r="BK138" i="2"/>
  <c r="J138" i="2"/>
  <c r="BE138" i="2"/>
  <c r="BI128" i="2"/>
  <c r="BH128" i="2"/>
  <c r="BG128" i="2"/>
  <c r="BF128" i="2"/>
  <c r="T128" i="2"/>
  <c r="T127" i="2"/>
  <c r="R128" i="2"/>
  <c r="R127" i="2"/>
  <c r="P128" i="2"/>
  <c r="P127" i="2"/>
  <c r="BK128" i="2"/>
  <c r="BK127" i="2"/>
  <c r="J127" i="2" s="1"/>
  <c r="J128" i="2"/>
  <c r="BE128" i="2" s="1"/>
  <c r="J69" i="2"/>
  <c r="BI125" i="2"/>
  <c r="BH125" i="2"/>
  <c r="BG125" i="2"/>
  <c r="BF125" i="2"/>
  <c r="T125" i="2"/>
  <c r="R125" i="2"/>
  <c r="P125" i="2"/>
  <c r="BK125" i="2"/>
  <c r="J125" i="2"/>
  <c r="BE125" i="2"/>
  <c r="BI121" i="2"/>
  <c r="BH121" i="2"/>
  <c r="BG121" i="2"/>
  <c r="BF121" i="2"/>
  <c r="T121" i="2"/>
  <c r="R121" i="2"/>
  <c r="P121" i="2"/>
  <c r="BK121" i="2"/>
  <c r="J121" i="2"/>
  <c r="BE121" i="2"/>
  <c r="BI119" i="2"/>
  <c r="BH119" i="2"/>
  <c r="BG119" i="2"/>
  <c r="BF119" i="2"/>
  <c r="T119" i="2"/>
  <c r="T118" i="2"/>
  <c r="R119" i="2"/>
  <c r="R118" i="2"/>
  <c r="P119" i="2"/>
  <c r="P118" i="2"/>
  <c r="BK119" i="2"/>
  <c r="BK118" i="2"/>
  <c r="J118" i="2" s="1"/>
  <c r="J68" i="2" s="1"/>
  <c r="J119" i="2"/>
  <c r="BE119" i="2" s="1"/>
  <c r="BI114" i="2"/>
  <c r="BH114" i="2"/>
  <c r="BG114" i="2"/>
  <c r="BF114" i="2"/>
  <c r="T114" i="2"/>
  <c r="R114" i="2"/>
  <c r="P114" i="2"/>
  <c r="BK114" i="2"/>
  <c r="BK111" i="2" s="1"/>
  <c r="J114" i="2"/>
  <c r="BE114" i="2"/>
  <c r="BI112" i="2"/>
  <c r="F38" i="2"/>
  <c r="BD54" i="1" s="1"/>
  <c r="BH112" i="2"/>
  <c r="F37" i="2" s="1"/>
  <c r="BC54" i="1" s="1"/>
  <c r="BG112" i="2"/>
  <c r="F36" i="2"/>
  <c r="BB54" i="1" s="1"/>
  <c r="BF112" i="2"/>
  <c r="T112" i="2"/>
  <c r="T111" i="2"/>
  <c r="T110" i="2" s="1"/>
  <c r="T109" i="2" s="1"/>
  <c r="T108" i="2" s="1"/>
  <c r="R112" i="2"/>
  <c r="P112" i="2"/>
  <c r="P111" i="2"/>
  <c r="BK112" i="2"/>
  <c r="J112" i="2"/>
  <c r="BE112" i="2"/>
  <c r="J104" i="2"/>
  <c r="F104" i="2"/>
  <c r="F102" i="2"/>
  <c r="E100" i="2"/>
  <c r="J59" i="2"/>
  <c r="F59" i="2"/>
  <c r="F57" i="2"/>
  <c r="E55" i="2"/>
  <c r="J22" i="2"/>
  <c r="E22" i="2"/>
  <c r="F105" i="2" s="1"/>
  <c r="F60" i="2"/>
  <c r="J21" i="2"/>
  <c r="J16" i="2"/>
  <c r="J102" i="2" s="1"/>
  <c r="J57" i="2"/>
  <c r="E7" i="2"/>
  <c r="E49" i="2" s="1"/>
  <c r="E94" i="2"/>
  <c r="AS67" i="1"/>
  <c r="AS59" i="1"/>
  <c r="AS53" i="1"/>
  <c r="AS52" i="1"/>
  <c r="AS51" i="1" s="1"/>
  <c r="AT71" i="1"/>
  <c r="AT66" i="1"/>
  <c r="AT62" i="1"/>
  <c r="L47" i="1"/>
  <c r="AM46" i="1"/>
  <c r="L46" i="1"/>
  <c r="AM44" i="1"/>
  <c r="L44" i="1"/>
  <c r="L42" i="1"/>
  <c r="L41" i="1"/>
  <c r="J111" i="2" l="1"/>
  <c r="J67" i="2" s="1"/>
  <c r="BK110" i="2"/>
  <c r="F35" i="2"/>
  <c r="BA54" i="1" s="1"/>
  <c r="J35" i="2"/>
  <c r="AW54" i="1" s="1"/>
  <c r="F93" i="4"/>
  <c r="F60" i="4"/>
  <c r="E49" i="3"/>
  <c r="F36" i="3"/>
  <c r="BB55" i="1" s="1"/>
  <c r="BB53" i="1" s="1"/>
  <c r="F38" i="3"/>
  <c r="BD55" i="1" s="1"/>
  <c r="P109" i="3"/>
  <c r="P103" i="3" s="1"/>
  <c r="P102" i="3" s="1"/>
  <c r="AU55" i="1" s="1"/>
  <c r="T114" i="3"/>
  <c r="T117" i="3"/>
  <c r="R134" i="3"/>
  <c r="R103" i="3" s="1"/>
  <c r="R102" i="3" s="1"/>
  <c r="P154" i="3"/>
  <c r="F37" i="4"/>
  <c r="BC56" i="1" s="1"/>
  <c r="BC53" i="1" s="1"/>
  <c r="F35" i="5"/>
  <c r="BA57" i="1" s="1"/>
  <c r="F34" i="6"/>
  <c r="AZ58" i="1" s="1"/>
  <c r="J34" i="6"/>
  <c r="AV58" i="1" s="1"/>
  <c r="AT58" i="1" s="1"/>
  <c r="T95" i="6"/>
  <c r="T94" i="6" s="1"/>
  <c r="E49" i="6"/>
  <c r="E80" i="6"/>
  <c r="P110" i="2"/>
  <c r="P109" i="2" s="1"/>
  <c r="P108" i="2" s="1"/>
  <c r="AU54" i="1" s="1"/>
  <c r="R111" i="2"/>
  <c r="R110" i="2" s="1"/>
  <c r="BK137" i="2"/>
  <c r="R137" i="2"/>
  <c r="R136" i="2" s="1"/>
  <c r="BK182" i="2"/>
  <c r="R182" i="2"/>
  <c r="R181" i="2" s="1"/>
  <c r="BK321" i="2"/>
  <c r="R321" i="2"/>
  <c r="R320" i="2" s="1"/>
  <c r="J34" i="3"/>
  <c r="AV55" i="1" s="1"/>
  <c r="AT55" i="1" s="1"/>
  <c r="F34" i="3"/>
  <c r="AZ55" i="1" s="1"/>
  <c r="J90" i="4"/>
  <c r="J57" i="4"/>
  <c r="P98" i="4"/>
  <c r="P97" i="4" s="1"/>
  <c r="P96" i="4" s="1"/>
  <c r="AU56" i="1" s="1"/>
  <c r="AT57" i="1"/>
  <c r="E91" i="7"/>
  <c r="E49" i="7"/>
  <c r="F37" i="7"/>
  <c r="BC60" i="1" s="1"/>
  <c r="R140" i="10"/>
  <c r="J34" i="2"/>
  <c r="AV54" i="1" s="1"/>
  <c r="F34" i="2"/>
  <c r="AZ54" i="1" s="1"/>
  <c r="J337" i="2"/>
  <c r="J79" i="2" s="1"/>
  <c r="J370" i="2"/>
  <c r="J84" i="2" s="1"/>
  <c r="T109" i="3"/>
  <c r="T103" i="3" s="1"/>
  <c r="T102" i="3" s="1"/>
  <c r="P114" i="3"/>
  <c r="P117" i="3"/>
  <c r="BK96" i="4"/>
  <c r="J96" i="4" s="1"/>
  <c r="J97" i="4"/>
  <c r="J65" i="4" s="1"/>
  <c r="F38" i="4"/>
  <c r="BD56" i="1" s="1"/>
  <c r="J94" i="5"/>
  <c r="J66" i="5" s="1"/>
  <c r="BK93" i="5"/>
  <c r="T156" i="6"/>
  <c r="T155" i="6" s="1"/>
  <c r="P156" i="6"/>
  <c r="P155" i="6" s="1"/>
  <c r="P95" i="6" s="1"/>
  <c r="P94" i="6" s="1"/>
  <c r="AU58" i="1" s="1"/>
  <c r="J108" i="7"/>
  <c r="J67" i="7" s="1"/>
  <c r="J167" i="7"/>
  <c r="J73" i="7" s="1"/>
  <c r="BK166" i="7"/>
  <c r="J166" i="7" s="1"/>
  <c r="J72" i="7" s="1"/>
  <c r="T166" i="7"/>
  <c r="J85" i="10"/>
  <c r="J53" i="10"/>
  <c r="E75" i="11"/>
  <c r="E47" i="11"/>
  <c r="J89" i="16"/>
  <c r="J59" i="16" s="1"/>
  <c r="F34" i="4"/>
  <c r="AZ56" i="1" s="1"/>
  <c r="F35" i="4"/>
  <c r="BA56" i="1" s="1"/>
  <c r="J86" i="5"/>
  <c r="J88" i="6"/>
  <c r="J57" i="6"/>
  <c r="BK95" i="6"/>
  <c r="F34" i="7"/>
  <c r="AZ60" i="1" s="1"/>
  <c r="AZ59" i="1" s="1"/>
  <c r="AV59" i="1" s="1"/>
  <c r="T113" i="7"/>
  <c r="T107" i="7" s="1"/>
  <c r="R227" i="7"/>
  <c r="T253" i="7"/>
  <c r="BK253" i="7"/>
  <c r="P105" i="9"/>
  <c r="P92" i="9" s="1"/>
  <c r="P91" i="9" s="1"/>
  <c r="P90" i="9" s="1"/>
  <c r="AU62" i="1" s="1"/>
  <c r="T110" i="9"/>
  <c r="T91" i="9" s="1"/>
  <c r="T90" i="9" s="1"/>
  <c r="P110" i="9"/>
  <c r="J33" i="10"/>
  <c r="AW63" i="1" s="1"/>
  <c r="F33" i="10"/>
  <c r="BA63" i="1" s="1"/>
  <c r="F35" i="10"/>
  <c r="BC63" i="1" s="1"/>
  <c r="J141" i="10"/>
  <c r="J68" i="10" s="1"/>
  <c r="BK140" i="10"/>
  <c r="J140" i="10" s="1"/>
  <c r="J67" i="10" s="1"/>
  <c r="BK88" i="11"/>
  <c r="R88" i="11"/>
  <c r="R87" i="11" s="1"/>
  <c r="F34" i="11"/>
  <c r="BB64" i="1" s="1"/>
  <c r="F36" i="11"/>
  <c r="BD64" i="1" s="1"/>
  <c r="J35" i="8"/>
  <c r="AW61" i="1" s="1"/>
  <c r="F35" i="8"/>
  <c r="BA61" i="1" s="1"/>
  <c r="R100" i="8"/>
  <c r="R99" i="8" s="1"/>
  <c r="E73" i="19"/>
  <c r="E45" i="19"/>
  <c r="R95" i="6"/>
  <c r="R94" i="6" s="1"/>
  <c r="R107" i="7"/>
  <c r="R106" i="7" s="1"/>
  <c r="R105" i="7" s="1"/>
  <c r="J35" i="7"/>
  <c r="AW60" i="1" s="1"/>
  <c r="AT60" i="1" s="1"/>
  <c r="R167" i="7"/>
  <c r="R166" i="7" s="1"/>
  <c r="BK227" i="7"/>
  <c r="J227" i="7" s="1"/>
  <c r="J74" i="7" s="1"/>
  <c r="BK100" i="8"/>
  <c r="F37" i="8"/>
  <c r="BC61" i="1" s="1"/>
  <c r="F32" i="9"/>
  <c r="AZ62" i="1" s="1"/>
  <c r="F36" i="9"/>
  <c r="BD62" i="1" s="1"/>
  <c r="T179" i="9"/>
  <c r="P179" i="9"/>
  <c r="F88" i="10"/>
  <c r="F56" i="10"/>
  <c r="R92" i="10"/>
  <c r="J32" i="11"/>
  <c r="AV64" i="1" s="1"/>
  <c r="AT64" i="1" s="1"/>
  <c r="F32" i="11"/>
  <c r="AZ64" i="1" s="1"/>
  <c r="F34" i="12"/>
  <c r="BD65" i="1" s="1"/>
  <c r="T134" i="3"/>
  <c r="P144" i="3"/>
  <c r="BK151" i="3"/>
  <c r="J151" i="3" s="1"/>
  <c r="J73" i="3" s="1"/>
  <c r="T154" i="3"/>
  <c r="R168" i="4"/>
  <c r="R167" i="4" s="1"/>
  <c r="R96" i="4" s="1"/>
  <c r="F34" i="5"/>
  <c r="AZ57" i="1" s="1"/>
  <c r="F91" i="6"/>
  <c r="F60" i="6"/>
  <c r="F37" i="6"/>
  <c r="BC58" i="1" s="1"/>
  <c r="F38" i="6"/>
  <c r="BD58" i="1" s="1"/>
  <c r="F35" i="7"/>
  <c r="BA60" i="1" s="1"/>
  <c r="BA59" i="1" s="1"/>
  <c r="AW59" i="1" s="1"/>
  <c r="F38" i="7"/>
  <c r="BD60" i="1" s="1"/>
  <c r="BD59" i="1" s="1"/>
  <c r="P123" i="7"/>
  <c r="P107" i="7" s="1"/>
  <c r="P106" i="7" s="1"/>
  <c r="P105" i="7" s="1"/>
  <c r="AU60" i="1" s="1"/>
  <c r="AU59" i="1" s="1"/>
  <c r="BK128" i="7"/>
  <c r="J128" i="7" s="1"/>
  <c r="J70" i="7" s="1"/>
  <c r="T137" i="7"/>
  <c r="P167" i="7"/>
  <c r="P166" i="7" s="1"/>
  <c r="T298" i="7"/>
  <c r="J34" i="8"/>
  <c r="AV61" i="1" s="1"/>
  <c r="P100" i="8"/>
  <c r="P99" i="8" s="1"/>
  <c r="AU61" i="1" s="1"/>
  <c r="T100" i="8"/>
  <c r="T99" i="8" s="1"/>
  <c r="E78" i="9"/>
  <c r="E47" i="9"/>
  <c r="J92" i="9"/>
  <c r="J62" i="9" s="1"/>
  <c r="BK91" i="9"/>
  <c r="R91" i="9"/>
  <c r="R90" i="9" s="1"/>
  <c r="F32" i="10"/>
  <c r="AZ63" i="1" s="1"/>
  <c r="BK93" i="10"/>
  <c r="J32" i="10"/>
  <c r="AV63" i="1" s="1"/>
  <c r="AT63" i="1" s="1"/>
  <c r="J95" i="11"/>
  <c r="J64" i="11" s="1"/>
  <c r="BK94" i="11"/>
  <c r="J94" i="11" s="1"/>
  <c r="J63" i="11" s="1"/>
  <c r="R87" i="12"/>
  <c r="R229" i="12"/>
  <c r="F32" i="15"/>
  <c r="AZ69" i="1" s="1"/>
  <c r="J30" i="12"/>
  <c r="AV65" i="1" s="1"/>
  <c r="AT65" i="1" s="1"/>
  <c r="F31" i="12"/>
  <c r="BA65" i="1" s="1"/>
  <c r="T214" i="12"/>
  <c r="P229" i="12"/>
  <c r="J78" i="13"/>
  <c r="J49" i="13"/>
  <c r="F34" i="13"/>
  <c r="BD66" i="1" s="1"/>
  <c r="P203" i="13"/>
  <c r="P85" i="13" s="1"/>
  <c r="P84" i="13" s="1"/>
  <c r="AU66" i="1" s="1"/>
  <c r="R340" i="13"/>
  <c r="BK89" i="14"/>
  <c r="F33" i="14"/>
  <c r="BA68" i="1" s="1"/>
  <c r="BA67" i="1" s="1"/>
  <c r="AW67" i="1" s="1"/>
  <c r="F35" i="14"/>
  <c r="BC68" i="1" s="1"/>
  <c r="BC67" i="1" s="1"/>
  <c r="AY67" i="1" s="1"/>
  <c r="J30" i="16"/>
  <c r="AV70" i="1" s="1"/>
  <c r="F30" i="16"/>
  <c r="AZ70" i="1" s="1"/>
  <c r="P87" i="12"/>
  <c r="T87" i="12"/>
  <c r="F32" i="12"/>
  <c r="BB65" i="1" s="1"/>
  <c r="T199" i="12"/>
  <c r="P214" i="12"/>
  <c r="BK299" i="12"/>
  <c r="J299" i="12" s="1"/>
  <c r="J62" i="12" s="1"/>
  <c r="F33" i="13"/>
  <c r="BC66" i="1" s="1"/>
  <c r="T242" i="13"/>
  <c r="F31" i="16"/>
  <c r="BA70" i="1" s="1"/>
  <c r="J31" i="16"/>
  <c r="AW70" i="1" s="1"/>
  <c r="P149" i="16"/>
  <c r="BK82" i="17"/>
  <c r="J82" i="17" s="1"/>
  <c r="J83" i="17"/>
  <c r="J57" i="17" s="1"/>
  <c r="BK87" i="12"/>
  <c r="P199" i="12"/>
  <c r="T330" i="12"/>
  <c r="P330" i="12"/>
  <c r="T405" i="12"/>
  <c r="F81" i="13"/>
  <c r="F52" i="13"/>
  <c r="F30" i="13"/>
  <c r="AZ66" i="1" s="1"/>
  <c r="BK86" i="13"/>
  <c r="F31" i="13"/>
  <c r="BA66" i="1" s="1"/>
  <c r="BK242" i="13"/>
  <c r="J242" i="13" s="1"/>
  <c r="J63" i="13" s="1"/>
  <c r="R242" i="13"/>
  <c r="R85" i="13" s="1"/>
  <c r="R84" i="13" s="1"/>
  <c r="BK93" i="15"/>
  <c r="P242" i="13"/>
  <c r="P340" i="13"/>
  <c r="J32" i="14"/>
  <c r="AV68" i="1" s="1"/>
  <c r="R89" i="14"/>
  <c r="R88" i="14" s="1"/>
  <c r="R87" i="14" s="1"/>
  <c r="F36" i="15"/>
  <c r="BD69" i="1" s="1"/>
  <c r="BD67" i="1" s="1"/>
  <c r="J33" i="15"/>
  <c r="AW69" i="1" s="1"/>
  <c r="AT69" i="1" s="1"/>
  <c r="P157" i="15"/>
  <c r="P92" i="15" s="1"/>
  <c r="P91" i="15" s="1"/>
  <c r="AU69" i="1" s="1"/>
  <c r="P164" i="15"/>
  <c r="P89" i="16"/>
  <c r="T89" i="16"/>
  <c r="T88" i="16" s="1"/>
  <c r="T86" i="16" s="1"/>
  <c r="F32" i="16"/>
  <c r="BB70" i="1" s="1"/>
  <c r="T108" i="16"/>
  <c r="P138" i="16"/>
  <c r="BK149" i="16"/>
  <c r="J149" i="16" s="1"/>
  <c r="J63" i="16" s="1"/>
  <c r="BK167" i="16"/>
  <c r="J167" i="16" s="1"/>
  <c r="J64" i="16" s="1"/>
  <c r="J84" i="19"/>
  <c r="J57" i="19" s="1"/>
  <c r="BK83" i="19"/>
  <c r="J83" i="19" s="1"/>
  <c r="P89" i="14"/>
  <c r="P88" i="14" s="1"/>
  <c r="P87" i="14" s="1"/>
  <c r="AU68" i="1" s="1"/>
  <c r="F34" i="14"/>
  <c r="BB68" i="1" s="1"/>
  <c r="BB67" i="1" s="1"/>
  <c r="AX67" i="1" s="1"/>
  <c r="T89" i="14"/>
  <c r="T88" i="14" s="1"/>
  <c r="T87" i="14" s="1"/>
  <c r="J85" i="15"/>
  <c r="BK181" i="15"/>
  <c r="J181" i="15" s="1"/>
  <c r="J68" i="15" s="1"/>
  <c r="P108" i="16"/>
  <c r="J76" i="17"/>
  <c r="F34" i="17"/>
  <c r="BD71" i="1" s="1"/>
  <c r="P94" i="17"/>
  <c r="P82" i="17" s="1"/>
  <c r="AU71" i="1" s="1"/>
  <c r="J56" i="18"/>
  <c r="J27" i="18"/>
  <c r="J31" i="20"/>
  <c r="AW74" i="1" s="1"/>
  <c r="F31" i="20"/>
  <c r="BA74" i="1" s="1"/>
  <c r="F33" i="20"/>
  <c r="BC74" i="1" s="1"/>
  <c r="T203" i="13"/>
  <c r="T85" i="13" s="1"/>
  <c r="T84" i="13" s="1"/>
  <c r="F32" i="14"/>
  <c r="AZ68" i="1" s="1"/>
  <c r="AZ67" i="1" s="1"/>
  <c r="AV67" i="1" s="1"/>
  <c r="AT67" i="1" s="1"/>
  <c r="J33" i="14"/>
  <c r="AW68" i="1" s="1"/>
  <c r="R89" i="16"/>
  <c r="R88" i="16" s="1"/>
  <c r="R86" i="16" s="1"/>
  <c r="T118" i="16"/>
  <c r="F30" i="17"/>
  <c r="AZ71" i="1" s="1"/>
  <c r="P84" i="19"/>
  <c r="P83" i="19" s="1"/>
  <c r="AU73" i="1" s="1"/>
  <c r="F34" i="19"/>
  <c r="BD73" i="1" s="1"/>
  <c r="J30" i="20"/>
  <c r="AV74" i="1" s="1"/>
  <c r="F30" i="20"/>
  <c r="AZ74" i="1" s="1"/>
  <c r="T83" i="17"/>
  <c r="T94" i="17"/>
  <c r="T159" i="17"/>
  <c r="P159" i="17"/>
  <c r="J30" i="19"/>
  <c r="AV73" i="1" s="1"/>
  <c r="AT73" i="1" s="1"/>
  <c r="F30" i="19"/>
  <c r="AZ73" i="1" s="1"/>
  <c r="T85" i="19"/>
  <c r="T193" i="19"/>
  <c r="T211" i="19"/>
  <c r="P211" i="19"/>
  <c r="R81" i="20"/>
  <c r="R80" i="20" s="1"/>
  <c r="F32" i="17"/>
  <c r="BB71" i="1" s="1"/>
  <c r="T144" i="17"/>
  <c r="P144" i="17"/>
  <c r="F30" i="18"/>
  <c r="AZ72" i="1" s="1"/>
  <c r="J30" i="18"/>
  <c r="AV72" i="1" s="1"/>
  <c r="AT72" i="1" s="1"/>
  <c r="T201" i="19"/>
  <c r="BK82" i="20"/>
  <c r="E45" i="18"/>
  <c r="J49" i="19"/>
  <c r="F52" i="19"/>
  <c r="E45" i="20"/>
  <c r="AY53" i="1" l="1"/>
  <c r="T82" i="17"/>
  <c r="J100" i="8"/>
  <c r="J65" i="8" s="1"/>
  <c r="BK99" i="8"/>
  <c r="J99" i="8" s="1"/>
  <c r="BK88" i="16"/>
  <c r="BK136" i="2"/>
  <c r="J136" i="2" s="1"/>
  <c r="J70" i="2" s="1"/>
  <c r="J137" i="2"/>
  <c r="J71" i="2" s="1"/>
  <c r="J27" i="19"/>
  <c r="J56" i="19"/>
  <c r="P88" i="16"/>
  <c r="P86" i="16" s="1"/>
  <c r="AU70" i="1" s="1"/>
  <c r="AT70" i="1"/>
  <c r="R86" i="12"/>
  <c r="R85" i="12" s="1"/>
  <c r="J93" i="10"/>
  <c r="J62" i="10" s="1"/>
  <c r="BK92" i="10"/>
  <c r="J253" i="7"/>
  <c r="J76" i="7" s="1"/>
  <c r="BK252" i="7"/>
  <c r="J252" i="7" s="1"/>
  <c r="J75" i="7" s="1"/>
  <c r="AT59" i="1"/>
  <c r="R109" i="2"/>
  <c r="R108" i="2" s="1"/>
  <c r="BA53" i="1"/>
  <c r="J56" i="17"/>
  <c r="J27" i="17"/>
  <c r="BK88" i="14"/>
  <c r="J89" i="14"/>
  <c r="J62" i="14" s="1"/>
  <c r="J88" i="11"/>
  <c r="J61" i="11" s="1"/>
  <c r="BK87" i="11"/>
  <c r="J87" i="11" s="1"/>
  <c r="BK320" i="2"/>
  <c r="J320" i="2" s="1"/>
  <c r="J76" i="2" s="1"/>
  <c r="J321" i="2"/>
  <c r="J77" i="2" s="1"/>
  <c r="BB52" i="1"/>
  <c r="AX53" i="1"/>
  <c r="J110" i="2"/>
  <c r="J66" i="2" s="1"/>
  <c r="T84" i="19"/>
  <c r="T83" i="19" s="1"/>
  <c r="AT74" i="1"/>
  <c r="J36" i="18"/>
  <c r="AG72" i="1"/>
  <c r="AN72" i="1" s="1"/>
  <c r="J93" i="15"/>
  <c r="J62" i="15" s="1"/>
  <c r="BK92" i="15"/>
  <c r="J86" i="13"/>
  <c r="J58" i="13" s="1"/>
  <c r="BK85" i="13"/>
  <c r="J87" i="12"/>
  <c r="J58" i="12" s="1"/>
  <c r="BK86" i="12"/>
  <c r="T86" i="12"/>
  <c r="T85" i="12" s="1"/>
  <c r="AT61" i="1"/>
  <c r="T252" i="7"/>
  <c r="T106" i="7" s="1"/>
  <c r="T105" i="7" s="1"/>
  <c r="BK94" i="6"/>
  <c r="J94" i="6" s="1"/>
  <c r="J95" i="6"/>
  <c r="J65" i="6" s="1"/>
  <c r="BK92" i="5"/>
  <c r="J92" i="5" s="1"/>
  <c r="J93" i="5"/>
  <c r="J65" i="5" s="1"/>
  <c r="AZ53" i="1"/>
  <c r="BC59" i="1"/>
  <c r="AY59" i="1" s="1"/>
  <c r="BK181" i="2"/>
  <c r="J181" i="2" s="1"/>
  <c r="J72" i="2" s="1"/>
  <c r="J182" i="2"/>
  <c r="J73" i="2" s="1"/>
  <c r="AU53" i="1"/>
  <c r="AU52" i="1" s="1"/>
  <c r="AU67" i="1"/>
  <c r="BK90" i="9"/>
  <c r="J90" i="9" s="1"/>
  <c r="J91" i="9"/>
  <c r="J61" i="9" s="1"/>
  <c r="BK81" i="20"/>
  <c r="J82" i="20"/>
  <c r="J58" i="20" s="1"/>
  <c r="AT68" i="1"/>
  <c r="P86" i="12"/>
  <c r="P85" i="12" s="1"/>
  <c r="AU65" i="1" s="1"/>
  <c r="R91" i="10"/>
  <c r="BK107" i="7"/>
  <c r="J31" i="4"/>
  <c r="J64" i="4"/>
  <c r="BK103" i="3"/>
  <c r="AT54" i="1"/>
  <c r="BD53" i="1"/>
  <c r="BD52" i="1" s="1"/>
  <c r="BD51" i="1" s="1"/>
  <c r="W30" i="1" s="1"/>
  <c r="J103" i="3" l="1"/>
  <c r="J65" i="3" s="1"/>
  <c r="BK102" i="3"/>
  <c r="J102" i="3" s="1"/>
  <c r="AU51" i="1"/>
  <c r="AZ52" i="1"/>
  <c r="AV53" i="1"/>
  <c r="J64" i="6"/>
  <c r="J31" i="6"/>
  <c r="J86" i="12"/>
  <c r="J57" i="12" s="1"/>
  <c r="BK85" i="12"/>
  <c r="J85" i="12" s="1"/>
  <c r="J92" i="15"/>
  <c r="J61" i="15" s="1"/>
  <c r="BK91" i="15"/>
  <c r="J91" i="15" s="1"/>
  <c r="J29" i="11"/>
  <c r="J60" i="11"/>
  <c r="AG71" i="1"/>
  <c r="AN71" i="1" s="1"/>
  <c r="J36" i="17"/>
  <c r="J88" i="16"/>
  <c r="J58" i="16" s="1"/>
  <c r="BK86" i="16"/>
  <c r="J86" i="16" s="1"/>
  <c r="J88" i="14"/>
  <c r="J61" i="14" s="1"/>
  <c r="BK87" i="14"/>
  <c r="J87" i="14" s="1"/>
  <c r="J92" i="10"/>
  <c r="J61" i="10" s="1"/>
  <c r="BK91" i="10"/>
  <c r="J91" i="10" s="1"/>
  <c r="AX52" i="1"/>
  <c r="BB51" i="1"/>
  <c r="AG73" i="1"/>
  <c r="AN73" i="1" s="1"/>
  <c r="J36" i="19"/>
  <c r="BC52" i="1"/>
  <c r="J107" i="7"/>
  <c r="J66" i="7" s="1"/>
  <c r="BK106" i="7"/>
  <c r="J81" i="20"/>
  <c r="J57" i="20" s="1"/>
  <c r="BK80" i="20"/>
  <c r="J80" i="20" s="1"/>
  <c r="AG56" i="1"/>
  <c r="AN56" i="1" s="1"/>
  <c r="J40" i="4"/>
  <c r="J60" i="9"/>
  <c r="J29" i="9"/>
  <c r="J64" i="5"/>
  <c r="J31" i="5"/>
  <c r="BK84" i="13"/>
  <c r="J84" i="13" s="1"/>
  <c r="J85" i="13"/>
  <c r="J57" i="13" s="1"/>
  <c r="BK109" i="2"/>
  <c r="AW53" i="1"/>
  <c r="BA52" i="1"/>
  <c r="J64" i="8"/>
  <c r="J31" i="8"/>
  <c r="J109" i="2" l="1"/>
  <c r="J65" i="2" s="1"/>
  <c r="BK108" i="2"/>
  <c r="J108" i="2" s="1"/>
  <c r="J40" i="5"/>
  <c r="AG57" i="1"/>
  <c r="AN57" i="1" s="1"/>
  <c r="BK105" i="7"/>
  <c r="J105" i="7" s="1"/>
  <c r="J106" i="7"/>
  <c r="J65" i="7" s="1"/>
  <c r="AG64" i="1"/>
  <c r="AN64" i="1" s="1"/>
  <c r="J38" i="11"/>
  <c r="AV52" i="1"/>
  <c r="AZ51" i="1"/>
  <c r="AG61" i="1"/>
  <c r="AN61" i="1" s="1"/>
  <c r="J40" i="8"/>
  <c r="W28" i="1"/>
  <c r="AX51" i="1"/>
  <c r="AG58" i="1"/>
  <c r="AN58" i="1" s="1"/>
  <c r="J40" i="6"/>
  <c r="J56" i="20"/>
  <c r="J27" i="20"/>
  <c r="J31" i="3"/>
  <c r="J64" i="3"/>
  <c r="J60" i="14"/>
  <c r="J29" i="14"/>
  <c r="J60" i="15"/>
  <c r="J29" i="15"/>
  <c r="AG62" i="1"/>
  <c r="AN62" i="1" s="1"/>
  <c r="J38" i="9"/>
  <c r="AY52" i="1"/>
  <c r="BC51" i="1"/>
  <c r="BA51" i="1"/>
  <c r="AW52" i="1"/>
  <c r="J56" i="13"/>
  <c r="J27" i="13"/>
  <c r="J60" i="10"/>
  <c r="J29" i="10"/>
  <c r="J27" i="16"/>
  <c r="J56" i="16"/>
  <c r="J27" i="12"/>
  <c r="J56" i="12"/>
  <c r="AT53" i="1"/>
  <c r="AG66" i="1" l="1"/>
  <c r="AN66" i="1" s="1"/>
  <c r="J36" i="13"/>
  <c r="J38" i="15"/>
  <c r="AG69" i="1"/>
  <c r="AN69" i="1" s="1"/>
  <c r="J40" i="3"/>
  <c r="AG55" i="1"/>
  <c r="AN55" i="1" s="1"/>
  <c r="J38" i="10"/>
  <c r="AG63" i="1"/>
  <c r="AN63" i="1" s="1"/>
  <c r="AG68" i="1"/>
  <c r="J38" i="14"/>
  <c r="AG74" i="1"/>
  <c r="AN74" i="1" s="1"/>
  <c r="J36" i="20"/>
  <c r="W26" i="1"/>
  <c r="AV51" i="1"/>
  <c r="J31" i="2"/>
  <c r="J64" i="2"/>
  <c r="W29" i="1"/>
  <c r="AY51" i="1"/>
  <c r="AG70" i="1"/>
  <c r="AN70" i="1" s="1"/>
  <c r="J36" i="16"/>
  <c r="AG65" i="1"/>
  <c r="AN65" i="1" s="1"/>
  <c r="J36" i="12"/>
  <c r="W27" i="1"/>
  <c r="AW51" i="1"/>
  <c r="AK27" i="1" s="1"/>
  <c r="AT52" i="1"/>
  <c r="J31" i="7"/>
  <c r="J64" i="7"/>
  <c r="J40" i="2" l="1"/>
  <c r="AG54" i="1"/>
  <c r="AG60" i="1"/>
  <c r="J40" i="7"/>
  <c r="AT51" i="1"/>
  <c r="AK26" i="1"/>
  <c r="AG67" i="1"/>
  <c r="AN67" i="1" s="1"/>
  <c r="AN68" i="1"/>
  <c r="AG59" i="1" l="1"/>
  <c r="AN59" i="1" s="1"/>
  <c r="AN60" i="1"/>
  <c r="AN54" i="1"/>
  <c r="AG53" i="1"/>
  <c r="AN53" i="1" l="1"/>
  <c r="AG52" i="1"/>
  <c r="AG51" i="1" l="1"/>
  <c r="AN52" i="1"/>
  <c r="AN51" i="1" l="1"/>
  <c r="AK23" i="1"/>
  <c r="AK32" i="1" s="1"/>
</calcChain>
</file>

<file path=xl/sharedStrings.xml><?xml version="1.0" encoding="utf-8"?>
<sst xmlns="http://schemas.openxmlformats.org/spreadsheetml/2006/main" count="27253" uniqueCount="3391">
  <si>
    <t>Export VZ</t>
  </si>
  <si>
    <t>List obsahuje:</t>
  </si>
  <si>
    <t>1) Rekapitulace stavby</t>
  </si>
  <si>
    <t>2) Rekapitulace objektů stavby a soupisů prací</t>
  </si>
  <si>
    <t>3.0</t>
  </si>
  <si>
    <t>ZAMOK</t>
  </si>
  <si>
    <t>False</t>
  </si>
  <si>
    <t>{4ecdfcdf-1e4b-4772-b5cc-246c70d6ca2c}</t>
  </si>
  <si>
    <t>0,1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</si>
  <si>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</si>
  <si>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</si>
  <si>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</si>
  <si>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</si>
  <si>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</si>
  <si>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</si>
  <si>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</si>
  <si>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MALSOVICE1805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</si>
  <si>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</si>
  <si>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</si>
  <si>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Revitalizace návsi v obci Malšovice</t>
  </si>
  <si>
    <t>KSO:</t>
  </si>
  <si>
    <t>823</t>
  </si>
  <si>
    <t>CC-CZ:</t>
  </si>
  <si>
    <t/>
  </si>
  <si>
    <t>Místo:</t>
  </si>
  <si>
    <t xml:space="preserve">MALŠOVICE </t>
  </si>
  <si>
    <t>Datum:</t>
  </si>
  <si>
    <t>10. 5. 2018</t>
  </si>
  <si>
    <t>Zadavatel:</t>
  </si>
  <si>
    <t>IČ:</t>
  </si>
  <si>
    <t>OBEC MALŠOVICE, Malšovice 16</t>
  </si>
  <si>
    <t>DIČ:</t>
  </si>
  <si>
    <t>Uchazeč:</t>
  </si>
  <si>
    <t>Vyplň údaj</t>
  </si>
  <si>
    <t>Projektant:</t>
  </si>
  <si>
    <t>Ing.arch. Zdeněk Havlík Ústí n.L.</t>
  </si>
  <si>
    <t>True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</si>
  <si>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</si>
  <si>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</si>
  <si>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</si>
  <si>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</si>
  <si>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</si>
  <si>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</si>
  <si>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</si>
  <si>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</si>
  <si>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</si>
  <si>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</si>
  <si>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</si>
  <si>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</si>
  <si>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</si>
  <si>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</si>
  <si>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</si>
  <si>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</si>
  <si>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</si>
  <si>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</si>
  <si>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</si>
  <si>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</si>
  <si>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</si>
  <si>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</si>
  <si>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</si>
  <si>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</si>
  <si>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</si>
  <si>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</si>
  <si>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</si>
  <si>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</si>
  <si>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</si>
  <si>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</si>
  <si>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</si>
  <si>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</si>
  <si>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</si>
  <si>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</si>
  <si>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</si>
  <si>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</si>
  <si>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</si>
  <si>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</si>
  <si>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</si>
  <si>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</si>
  <si>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SO 101</t>
  </si>
  <si>
    <t>VLASTNÍ OBJEKT (vodní nádrž, vánoční strom, opěrné zídky, Labská vyhlídka)</t>
  </si>
  <si>
    <t>STA</t>
  </si>
  <si>
    <t>1</t>
  </si>
  <si>
    <t>{e66ab050-e8e0-405d-b707-4e8d60ae603e}</t>
  </si>
  <si>
    <t>2</t>
  </si>
  <si>
    <t>D.1.1.</t>
  </si>
  <si>
    <t>VODNÍ NÁDRŽ-VODOVODNÍ ŠACHTA</t>
  </si>
  <si>
    <t>Soupis</t>
  </si>
  <si>
    <t>{2a48560c-c540-43a4-b48c-ff7b5b236fe4}</t>
  </si>
  <si>
    <t>/</t>
  </si>
  <si>
    <t>D.1.1.1.</t>
  </si>
  <si>
    <t xml:space="preserve">vodní nádrž a vodovodní šachta-stavebně konstrukční řešení  </t>
  </si>
  <si>
    <t>3</t>
  </si>
  <si>
    <t>{cc631232-4363-4503-8e49-80474e8d11ab}</t>
  </si>
  <si>
    <t>D.1.1.2.</t>
  </si>
  <si>
    <t xml:space="preserve">vodní nádrž - venkovní (přípojka) elektroinstalace  </t>
  </si>
  <si>
    <t>{a79f8f65-b67e-4220-9ace-d0e829d71d04}</t>
  </si>
  <si>
    <t>D.2.2.</t>
  </si>
  <si>
    <t>Vodovodní přípojka  (betonová šachta viz obj.D.1.1.1. vodní nádrž)</t>
  </si>
  <si>
    <t>{bb2b498b-ef57-4763-a8b0-2e629ed4c6b7}</t>
  </si>
  <si>
    <t>D.2.3.</t>
  </si>
  <si>
    <t>Technologie úpravy vody</t>
  </si>
  <si>
    <t>{0f631cde-4162-4434-b073-bc7852ec2eee}</t>
  </si>
  <si>
    <t>D.2.4.</t>
  </si>
  <si>
    <t>Dešťová kanalizace pro odvodnění vodní nádrže</t>
  </si>
  <si>
    <t>{fa1993e5-c953-4588-a78e-134c473f4581}</t>
  </si>
  <si>
    <t>D.1.2.</t>
  </si>
  <si>
    <t>VÁNOČNÍ STROM a BUS (patky VO viz objekt SO 05)</t>
  </si>
  <si>
    <t>{a659e853-b22b-413b-9b45-c16299cf3c73}</t>
  </si>
  <si>
    <t>D.1.2.1.</t>
  </si>
  <si>
    <t>vánoční strom+zídky č. 3.1,3.2,3.3 a schody,BUS-stavebně konstrukční řešení</t>
  </si>
  <si>
    <t>{2cbf1254-8c9c-4a26-833a-e60957491d6c}</t>
  </si>
  <si>
    <t>D.1.2.2.</t>
  </si>
  <si>
    <t>vánoční strom-propojení elektroinstalace (rozvaděč je součástí VO viz SO05)</t>
  </si>
  <si>
    <t>{e4f4cfaa-1d54-4b2f-a68a-c1499f15a921}</t>
  </si>
  <si>
    <t>D.1.3.</t>
  </si>
  <si>
    <t>OPĚRNÉ ZÍDKY Č.1 a 2 (zídky č.3 jsou součástí vánočního stromu, č.4 labské vyhlídky)</t>
  </si>
  <si>
    <t>{9353c262-954f-4ccc-8942-def4821ea9b8}</t>
  </si>
  <si>
    <t>D.1.4.</t>
  </si>
  <si>
    <t>LABSKÁ VYHLÍDKA</t>
  </si>
  <si>
    <t>{81783361-aa6f-45f4-bb05-88e565b49c4a}</t>
  </si>
  <si>
    <t>D.1.5.</t>
  </si>
  <si>
    <t>ZRUŠENÍ AKUMULAČNÍ JÍMKY U OBJEKTU STODOLY</t>
  </si>
  <si>
    <t>{6f77c79c-3d33-41b1-845a-9a7571637733}</t>
  </si>
  <si>
    <t>SO02</t>
  </si>
  <si>
    <t>ZPEVNĚNÉ PLOCHY</t>
  </si>
  <si>
    <t>ING</t>
  </si>
  <si>
    <t>{78cb3680-1aa6-4aa7-b80a-8ce62c452df7}</t>
  </si>
  <si>
    <t>SO03</t>
  </si>
  <si>
    <t>KOMUNIKACE</t>
  </si>
  <si>
    <t>{700e5f3a-5d39-40ea-899c-eeb92703bd45}</t>
  </si>
  <si>
    <t>SO04</t>
  </si>
  <si>
    <t>ROZVODY VODY A KANALIZACE</t>
  </si>
  <si>
    <t>{0d368072-0dd1-477d-837b-dfe10e6e931d}</t>
  </si>
  <si>
    <t>SO04.1</t>
  </si>
  <si>
    <t>PŘÍPOJKA SPLAŠKOVÉ KANALIZACE OBJEKTU STODOLY</t>
  </si>
  <si>
    <t>{61dab3b2-a960-4231-874c-66aeb7610cc3}</t>
  </si>
  <si>
    <t>SO04.2</t>
  </si>
  <si>
    <t>SPLAŠKOVÁ KANALIZACE PRO NAPOJENÍ OBJEKTU STODOLY</t>
  </si>
  <si>
    <t>{3578cd62-7861-46e5-bc42-3aea2567cdc2}</t>
  </si>
  <si>
    <t>SO05</t>
  </si>
  <si>
    <t>VEŘEJNÉ OSVĚTLENÍ A ROZVADĚČ PRO VÁNOČNÍ STROM (souvisí s VO)</t>
  </si>
  <si>
    <t>{0794185e-b4bb-4803-af22-2c1b4fe1ec51}</t>
  </si>
  <si>
    <t>SO06</t>
  </si>
  <si>
    <t>ZELEŇ</t>
  </si>
  <si>
    <t>{72cd89be-0073-4a80-86ff-303975054dfe}</t>
  </si>
  <si>
    <t>SO07</t>
  </si>
  <si>
    <t>PŘELOŽKA CETIN (již realizováno na základě ÚR)</t>
  </si>
  <si>
    <t>{9ac90e38-dbce-406b-8a38-f03b7c5f1977}</t>
  </si>
  <si>
    <t>SO08</t>
  </si>
  <si>
    <t>DEŠŤOVÁ KANALIZACE A LIKVIDACE SRÁŽKOVÝCH VOD</t>
  </si>
  <si>
    <t>{2ad299b4-b899-4fb7-af6e-4a18f9ba7c01}</t>
  </si>
  <si>
    <t>VRN</t>
  </si>
  <si>
    <t>VEDLEJŠÍ ROZPOČTOVÉ NÁKLADY</t>
  </si>
  <si>
    <t>VON</t>
  </si>
  <si>
    <t>{e8303d22-d4bf-46eb-8ddd-9e1b1621099f}</t>
  </si>
  <si>
    <t>1) Krycí list soupisu</t>
  </si>
  <si>
    <t>2) Rekapitulace</t>
  </si>
  <si>
    <t>3) Soupis prací</t>
  </si>
  <si>
    <t>Zpět na list:</t>
  </si>
  <si>
    <t>Rekapitulace stavby</t>
  </si>
  <si>
    <t>KRYCÍ LIST SOUPISU</t>
  </si>
  <si>
    <t>Objekt:</t>
  </si>
  <si>
    <t>SO 101 - VLASTNÍ OBJEKT (vodní nádrž, vánoční strom, opěrné zídky, Labská vyhlídka)</t>
  </si>
  <si>
    <t>Soupis:</t>
  </si>
  <si>
    <t>D.1.1. - VODNÍ NÁDRŽ-VODOVODNÍ ŠACHTA</t>
  </si>
  <si>
    <t>Úroveň 3:</t>
  </si>
  <si>
    <t xml:space="preserve">D.1.1.1. - vodní nádrž a vodovodní šachta-stavebně konstrukční řešení  </t>
  </si>
  <si>
    <t>REKAPITULACE ČLENĚNÍ SOUPISU PRACÍ</t>
  </si>
  <si>
    <t>Kód dílu - Popis</t>
  </si>
  <si>
    <t>Cena celkem [CZK]</t>
  </si>
  <si>
    <t>Náklady soupisu celkem</t>
  </si>
  <si>
    <t>-1</t>
  </si>
  <si>
    <t>HSV - Práce a dodávky HSV</t>
  </si>
  <si>
    <t xml:space="preserve">    1 - Zemní práce</t>
  </si>
  <si>
    <t xml:space="preserve">      13 - Zemní práce - hloubené vykopávky</t>
  </si>
  <si>
    <t xml:space="preserve">      16 - Zemní práce - přemístění výkopku</t>
  </si>
  <si>
    <t xml:space="preserve">      17 - Zemní práce - konstrukce ze zemin</t>
  </si>
  <si>
    <t xml:space="preserve">    3 - Svislé a kompletní konstrukce</t>
  </si>
  <si>
    <t xml:space="preserve">      38 - Čerpadlová šachta ve dnu nádrže - v.č. D04</t>
  </si>
  <si>
    <t xml:space="preserve">    6 - Úpravy povrchů, podlahy a osazování výplní</t>
  </si>
  <si>
    <t xml:space="preserve">      622 - Reprofilace stěn a dna nádrže - viz TZ str.5</t>
  </si>
  <si>
    <t xml:space="preserve">      623 - Úprava povrchů stěn a dna nádrže - viz TZ str.6 a skladba S1</t>
  </si>
  <si>
    <t xml:space="preserve">      624 - Úprava koruny stěn nádrže - viz TZ str.6</t>
  </si>
  <si>
    <t xml:space="preserve">    8 - Trubní vedení</t>
  </si>
  <si>
    <t xml:space="preserve">      89 - Vodovodní šachta</t>
  </si>
  <si>
    <t xml:space="preserve">    9 - Ostatní konstrukce a práce, bourání</t>
  </si>
  <si>
    <t xml:space="preserve">      951 - Ostatní konstrukce a práce  </t>
  </si>
  <si>
    <t xml:space="preserve">      96 - Bourání konstrukcí</t>
  </si>
  <si>
    <t xml:space="preserve">    997 - Přesun sutě</t>
  </si>
  <si>
    <t xml:space="preserve">    998 - Přesun hmot</t>
  </si>
  <si>
    <t>PSV - Práce a dodávky PSV</t>
  </si>
  <si>
    <t xml:space="preserve">    767 - Konstrukce zámečnické - zábradlí viz v.č. D02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</si>
  <si>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</si>
  <si>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</si>
  <si>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</si>
  <si>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</si>
  <si>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</si>
  <si>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</si>
  <si>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</si>
  <si>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</si>
  <si>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</si>
  <si>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</si>
  <si>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</si>
  <si>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</si>
  <si>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</si>
  <si>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</si>
  <si>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HSV</t>
  </si>
  <si>
    <t>Práce a dodávky HSV</t>
  </si>
  <si>
    <t>ROZPOCET</t>
  </si>
  <si>
    <t>Zemní práce</t>
  </si>
  <si>
    <t>13</t>
  </si>
  <si>
    <t>Zemní práce - hloubené vykopávky</t>
  </si>
  <si>
    <t>K</t>
  </si>
  <si>
    <t>133302011</t>
  </si>
  <si>
    <t>Hloubení zapažených i nezapažených šachet plocha výkopu do 20 m2 ručním nebo pneumatickým nářadím s případným nutným přemístěním výkopku ve výkopišti v horninách soudržných tř. 4, plocha výkopu do 4 m2</t>
  </si>
  <si>
    <t>m3</t>
  </si>
  <si>
    <t>CS ÚRS 2018 01</t>
  </si>
  <si>
    <t>4</t>
  </si>
  <si>
    <t>-2094574865</t>
  </si>
  <si>
    <t>VV</t>
  </si>
  <si>
    <t>1,4*0,9*0,45   "čerpadlová šachta - dno nádrže"</t>
  </si>
  <si>
    <t>131301101</t>
  </si>
  <si>
    <t>Hloubení nezapažených jam a zářezů s urovnáním dna do předepsaného profilu a spádu v hornině tř. 4 do 100 m3</t>
  </si>
  <si>
    <t>-113889729</t>
  </si>
  <si>
    <t xml:space="preserve">3,8*3,5*2,5   </t>
  </si>
  <si>
    <t>1,8*2,1*0,2</t>
  </si>
  <si>
    <t>Součet   vodovodní šachta</t>
  </si>
  <si>
    <t>16</t>
  </si>
  <si>
    <t>Zemní práce - přemístění výkopku</t>
  </si>
  <si>
    <t>161101501</t>
  </si>
  <si>
    <t>Svislé přemístění výkopku nošením bez naložení, avšak s vyprázdněním nádoby na hromady nebo do dopravního prostředku, na každých, třeba i započatých 3 m výšky z horniny tř. 1 až 4</t>
  </si>
  <si>
    <t>533339563</t>
  </si>
  <si>
    <t>162601101</t>
  </si>
  <si>
    <t>Vodorovné přemístění výkopku nebo sypaniny po suchu na obvyklém dopravním prostředku, bez naložení výkopku, avšak se složením bez rozhrnutí z horniny tř. 1 až 4 na vzdálenost přes 3 000 do 4 000 m</t>
  </si>
  <si>
    <t>732706282</t>
  </si>
  <si>
    <t>0,567+34,006   "výkopek"</t>
  </si>
  <si>
    <t>-26,446             "zpětný zásyp šachty"</t>
  </si>
  <si>
    <t>Součet</t>
  </si>
  <si>
    <t>5</t>
  </si>
  <si>
    <t>171201211</t>
  </si>
  <si>
    <t>Poplatek za uložení stavebního odpadu na skládce (skládkovné) zeminy a kameniva zatříděného do Katalogu odpadů pod kódem 170 504</t>
  </si>
  <si>
    <t>t</t>
  </si>
  <si>
    <t>-829294713</t>
  </si>
  <si>
    <t>8,127*1,7</t>
  </si>
  <si>
    <t>17</t>
  </si>
  <si>
    <t>Zemní práce - konstrukce ze zemin</t>
  </si>
  <si>
    <t>6</t>
  </si>
  <si>
    <t>174101101</t>
  </si>
  <si>
    <t>Zásyp sypaninou z jakékoliv horniny s uložením výkopku ve vrstvách se zhutněním jam, šachet, rýh nebo kolem objektů v těchto vykopávkách</t>
  </si>
  <si>
    <t>-2124329212</t>
  </si>
  <si>
    <t>Mezisoučet   vodovodní šachta - výkopek</t>
  </si>
  <si>
    <t>-1,8*2,1*0,2</t>
  </si>
  <si>
    <t>-1,5*1,8*2,15</t>
  </si>
  <si>
    <t>-1,2*0,9*0,225</t>
  </si>
  <si>
    <t>Mezisoučet   odpočet tělesa šachty</t>
  </si>
  <si>
    <t>Svislé a kompletní konstrukce</t>
  </si>
  <si>
    <t>38</t>
  </si>
  <si>
    <t>Čerpadlová šachta ve dnu nádrže - v.č. D04</t>
  </si>
  <si>
    <t>7</t>
  </si>
  <si>
    <t>271572211</t>
  </si>
  <si>
    <t>Podsyp pod základové konstrukce se zhutněním a urovnáním povrchu ze štěrkopísku netříděného</t>
  </si>
  <si>
    <t>-924753933</t>
  </si>
  <si>
    <t xml:space="preserve">1,4*0,9*0,2    </t>
  </si>
  <si>
    <t>8</t>
  </si>
  <si>
    <t>273322611</t>
  </si>
  <si>
    <t>Základy z betonu železového (bez výztuže) desky z betonu se zvýšenými nároky na prostředí tř. C 30/37</t>
  </si>
  <si>
    <t>-1307701453</t>
  </si>
  <si>
    <t>1,4*0,9*0,2</t>
  </si>
  <si>
    <t>9</t>
  </si>
  <si>
    <t>273361821</t>
  </si>
  <si>
    <t>Výztuž základů desek z betonářské oceli 10 505 (R) nebo BSt 500</t>
  </si>
  <si>
    <t>1973567975</t>
  </si>
  <si>
    <t xml:space="preserve">1,4*0,9*0,2 *0,05   "cca 50kg/m3" </t>
  </si>
  <si>
    <t>10</t>
  </si>
  <si>
    <t>279322512</t>
  </si>
  <si>
    <t>Základové zdi z betonu železového (bez výztuže) odolný proti agresivnímu prostředí tř. C 30/37</t>
  </si>
  <si>
    <t>1900686856</t>
  </si>
  <si>
    <t>0,2*0,5*(1,4*2+0,5*2)</t>
  </si>
  <si>
    <t>11</t>
  </si>
  <si>
    <t>279361821</t>
  </si>
  <si>
    <t>Výztuž základových zdí nosných svislých nebo odkloněných od svislice, rovinných nebo oblých, deskových nebo žebrových, včetně výztuže jejich žeber z betonářské oceli 10 505 (R) nebo BSt 500</t>
  </si>
  <si>
    <t>238893701</t>
  </si>
  <si>
    <t>0,2*0,5*(1,4*2+0,5*2) *0,05   "cca 50kg/m3"</t>
  </si>
  <si>
    <t>12</t>
  </si>
  <si>
    <t>279351311</t>
  </si>
  <si>
    <t>Bednění základových zdí rovné jednostranné zřízení</t>
  </si>
  <si>
    <t>m2</t>
  </si>
  <si>
    <t>1793926043</t>
  </si>
  <si>
    <t>0,5*(0,5*1*2)</t>
  </si>
  <si>
    <t>279351312</t>
  </si>
  <si>
    <t>Bednění základových zdí rovné jednostranné odstranění</t>
  </si>
  <si>
    <t>487621442</t>
  </si>
  <si>
    <t>14</t>
  </si>
  <si>
    <t>628631000.R01</t>
  </si>
  <si>
    <t>Penetrační nátěr stěn a dna nádrže hloubkovou penetrací na bázi polymerní disperze (vodou ředitelnou) s mimořádně vysokou účinností</t>
  </si>
  <si>
    <t>-989418893</t>
  </si>
  <si>
    <t>0,5*1</t>
  </si>
  <si>
    <t>0,5*(1*2+0,5*2)</t>
  </si>
  <si>
    <t>628631000.R02</t>
  </si>
  <si>
    <t>Hydroizolační venkovní pružná stěrka proti tlakové vodě dvousložková polymercementová nanášená ve dvou vrstvách v celkové tl. 4mm</t>
  </si>
  <si>
    <t>-1761438728</t>
  </si>
  <si>
    <t>"PŘI REALIZACI NUTNO UPŘESNIT TL. STĚRKY"</t>
  </si>
  <si>
    <t>628631000.R04</t>
  </si>
  <si>
    <t xml:space="preserve">Nátěr stěn a dna nádrže dvojnásobným nátěrem pro přímý styk s pitnou vodou (dvousložkový polyuretanový email) </t>
  </si>
  <si>
    <t>199760077</t>
  </si>
  <si>
    <t>767250111</t>
  </si>
  <si>
    <t>Montáž podest z oceli šroubováním</t>
  </si>
  <si>
    <t>-1163464068</t>
  </si>
  <si>
    <t>1,05*0,55</t>
  </si>
  <si>
    <t>18</t>
  </si>
  <si>
    <t>767590120</t>
  </si>
  <si>
    <t>Montáž podlahových konstrukcí podlahových roštů, podlah připevněných šroubováním</t>
  </si>
  <si>
    <t>kg</t>
  </si>
  <si>
    <t>1245464039</t>
  </si>
  <si>
    <t>19</t>
  </si>
  <si>
    <t>M</t>
  </si>
  <si>
    <t>55347079.R01</t>
  </si>
  <si>
    <t>rošt podlahový nerezový 1050 x 550 mm rozteč oka 33/33 mm v. 30 mm síla 2 mm - ozn. Z1</t>
  </si>
  <si>
    <t>kus</t>
  </si>
  <si>
    <t>-2072669625</t>
  </si>
  <si>
    <t>20</t>
  </si>
  <si>
    <t>767590192.R01</t>
  </si>
  <si>
    <t>Osazení rámu zapuštěného z L profilů</t>
  </si>
  <si>
    <t>m</t>
  </si>
  <si>
    <t>-916762402</t>
  </si>
  <si>
    <t>1,05*2+0,55*2</t>
  </si>
  <si>
    <t>13756652.R01</t>
  </si>
  <si>
    <t>nerezový profil L 25x25x2 mm</t>
  </si>
  <si>
    <t>1998160013</t>
  </si>
  <si>
    <t>3,2*1,08</t>
  </si>
  <si>
    <t>22</t>
  </si>
  <si>
    <t>953961111</t>
  </si>
  <si>
    <t>Kotvy chemické s vyvrtáním otvoru do betonu, železobetonu nebo tvrdého kamene tmel, velikost M 8, hloubka 80 mm</t>
  </si>
  <si>
    <t>-1654406513</t>
  </si>
  <si>
    <t>"MNOŽSTVÍ UPŘESNIT DLE SKUTEČNOSTI"</t>
  </si>
  <si>
    <t>"cca"   8</t>
  </si>
  <si>
    <t>23</t>
  </si>
  <si>
    <t>953965111</t>
  </si>
  <si>
    <t>Kotvy chemické s vyvrtáním otvoru kotevní šrouby pro chemické kotvy, velikost M 8, délka 110 mm</t>
  </si>
  <si>
    <t>-1795158395</t>
  </si>
  <si>
    <t>Úpravy povrchů, podlahy a osazování výplní</t>
  </si>
  <si>
    <t>622</t>
  </si>
  <si>
    <t>Reprofilace stěn a dna nádrže - viz TZ str.5</t>
  </si>
  <si>
    <t>24</t>
  </si>
  <si>
    <t>985131111</t>
  </si>
  <si>
    <t>Očištění ploch stěn, rubu kleneb a podlah tlakovou vodou</t>
  </si>
  <si>
    <t>-896645052</t>
  </si>
  <si>
    <t>13,756*4,908                        "dno nádrže"</t>
  </si>
  <si>
    <t>1,51*(13,756*2+4,908*2)   "stěny nádrže"</t>
  </si>
  <si>
    <t>25</t>
  </si>
  <si>
    <t>985131211</t>
  </si>
  <si>
    <t>Očištění ploch stěn, rubu kleneb a podlah tryskání pískem sušeným</t>
  </si>
  <si>
    <t>-64833425</t>
  </si>
  <si>
    <t>26</t>
  </si>
  <si>
    <t>985422233</t>
  </si>
  <si>
    <t>Injektáž trhlin v betonových nebo železobetonových konstrukcích nízkotlaká do 0,6 MP s injektážními jehlami vloženými do vrtů včetně jejich vyvrtání polyuretanovou injektážní hmotou šířka trhlin přes 1 do 2 mm tloušťka konstrukce přes 200 do 300 mm</t>
  </si>
  <si>
    <t>-194674216</t>
  </si>
  <si>
    <t>"EVENTUELNÍ KONSTRUKČNÍ TRHLINY PROCHÁZEJÍCÍ CELOU"</t>
  </si>
  <si>
    <t>"MOCNOSTÍ STĚNY"</t>
  </si>
  <si>
    <t>"ROZSAH NUTNO UPŘESNIT PŘI REALIZACI PO OTRYSKÁNÍ"</t>
  </si>
  <si>
    <t>"cca"     5</t>
  </si>
  <si>
    <t>27</t>
  </si>
  <si>
    <t>985141111</t>
  </si>
  <si>
    <t>Vyčištění trhlin nebo dutin ve zdivu šířky do 30 mm, hloubky do 150 mm</t>
  </si>
  <si>
    <t>1494928812</t>
  </si>
  <si>
    <t>"cca"   15</t>
  </si>
  <si>
    <t>28</t>
  </si>
  <si>
    <t>953334121</t>
  </si>
  <si>
    <t>Bobtnavý pásek do pracovních spar betonových konstrukcí bentonitový, rozměru 20 x 25 mm</t>
  </si>
  <si>
    <t>1750509169</t>
  </si>
  <si>
    <t>29</t>
  </si>
  <si>
    <t>985311114</t>
  </si>
  <si>
    <t>Reprofilace betonu sanačními maltami na cementové bázi ručně stěn, tloušťky přes 30 do 40 mm</t>
  </si>
  <si>
    <t>451526417</t>
  </si>
  <si>
    <t>"ODHAD CCA 5%"</t>
  </si>
  <si>
    <t>1,51*(13,756*2+4,908*2) *0,05   "stěny nádrže"</t>
  </si>
  <si>
    <t>30</t>
  </si>
  <si>
    <t>985311314</t>
  </si>
  <si>
    <t>Reprofilace betonu sanačními maltami na cementové bázi ručně rubu kleneb a podlah, tloušťky přes 30 do 40 mm</t>
  </si>
  <si>
    <t>-1684107345</t>
  </si>
  <si>
    <t>13,756*4,908 *0,05                        "dno nádrže"</t>
  </si>
  <si>
    <t>31</t>
  </si>
  <si>
    <t>985311912</t>
  </si>
  <si>
    <t>Reprofilace betonu sanačními maltami na cementové bázi ručně Příplatek k cenám za plochu do 10 m2 jednotlivě</t>
  </si>
  <si>
    <t>-1071735509</t>
  </si>
  <si>
    <t>32</t>
  </si>
  <si>
    <t>985312111</t>
  </si>
  <si>
    <t>Stěrka k vyrovnání ploch reprofilovaného betonu stěn, tloušťky do 2 mm</t>
  </si>
  <si>
    <t>2061116057</t>
  </si>
  <si>
    <t>33</t>
  </si>
  <si>
    <t>985312131</t>
  </si>
  <si>
    <t>Stěrka k vyrovnání ploch reprofilovaného betonu rubu kleneb a podlah, tloušťky do 2 mm</t>
  </si>
  <si>
    <t>-813304032</t>
  </si>
  <si>
    <t>34</t>
  </si>
  <si>
    <t>985312192</t>
  </si>
  <si>
    <t>Stěrka k vyrovnání ploch reprofilovaného betonu Příplatek k cenám za plochu do 10 m2 jednotlivě</t>
  </si>
  <si>
    <t>-690181475</t>
  </si>
  <si>
    <t>35</t>
  </si>
  <si>
    <t>985321111</t>
  </si>
  <si>
    <t>Ochranný nátěr betonářské výztuže 1 vrstva tloušťky 1 mm na cementové bázi stěn, líce kleneb a podhledů</t>
  </si>
  <si>
    <t>1142152495</t>
  </si>
  <si>
    <t>36</t>
  </si>
  <si>
    <t>985321112</t>
  </si>
  <si>
    <t>Ochranný nátěr betonářské výztuže 1 vrstva tloušťky 1 mm na cementové bázi rubu kleneb a podlah</t>
  </si>
  <si>
    <t>-157796801</t>
  </si>
  <si>
    <t>37</t>
  </si>
  <si>
    <t>985321912</t>
  </si>
  <si>
    <t>Ochranný nátěr betonářské výztuže Příplatek k cenám za plochu do 10 m2 jednotlivě</t>
  </si>
  <si>
    <t>27033990</t>
  </si>
  <si>
    <t>985323111</t>
  </si>
  <si>
    <t>Spojovací můstek reprofilovaného betonu na cementové bázi, tloušťky 1 mm</t>
  </si>
  <si>
    <t>-98402639</t>
  </si>
  <si>
    <t>39</t>
  </si>
  <si>
    <t>985323912</t>
  </si>
  <si>
    <t>Spojovací můstek reprofilovaného betonu Příplatek k cenám za plochu do 10 m2 jednotlivě</t>
  </si>
  <si>
    <t>345294960</t>
  </si>
  <si>
    <t>623</t>
  </si>
  <si>
    <t>Úprava povrchů stěn a dna nádrže - viz TZ str.6 a skladba S1</t>
  </si>
  <si>
    <t>40</t>
  </si>
  <si>
    <t>-36040255</t>
  </si>
  <si>
    <t>41</t>
  </si>
  <si>
    <t>231245936</t>
  </si>
  <si>
    <t>42</t>
  </si>
  <si>
    <t>628631000.R03</t>
  </si>
  <si>
    <t>Skleněná síťovina v místech vlasových trhlin zapracovaná do druhé vrstvy hydroizolační stěrky</t>
  </si>
  <si>
    <t>1182589865</t>
  </si>
  <si>
    <t>"ROZSAH NUTNO UPŘESNIT PŘI REALIZACI "</t>
  </si>
  <si>
    <t>"ODHAD CCA 10%"</t>
  </si>
  <si>
    <t>1,51*(13,756*2+4,908*2) *0,10   "stěny nádrže"</t>
  </si>
  <si>
    <t>13,756*4,908 *0,10                        "dno nádrže"</t>
  </si>
  <si>
    <t>43</t>
  </si>
  <si>
    <t>-631537128</t>
  </si>
  <si>
    <t>624</t>
  </si>
  <si>
    <t>Úprava koruny stěn nádrže - viz TZ str.6</t>
  </si>
  <si>
    <t>44</t>
  </si>
  <si>
    <t>-338630742</t>
  </si>
  <si>
    <t>0,3*(14,356*2+4,908*2)     "koruna nádrže"</t>
  </si>
  <si>
    <t>45</t>
  </si>
  <si>
    <t>-1894074237</t>
  </si>
  <si>
    <t>46</t>
  </si>
  <si>
    <t>-1732464026</t>
  </si>
  <si>
    <t>0,3*(14,356*2+4,908*2) *0,05     "koruna nádrže"</t>
  </si>
  <si>
    <t>47</t>
  </si>
  <si>
    <t>-405114142</t>
  </si>
  <si>
    <t>48</t>
  </si>
  <si>
    <t>1552806018</t>
  </si>
  <si>
    <t>49</t>
  </si>
  <si>
    <t>-44283810</t>
  </si>
  <si>
    <t>50</t>
  </si>
  <si>
    <t>-199901756</t>
  </si>
  <si>
    <t>51</t>
  </si>
  <si>
    <t>1638478919</t>
  </si>
  <si>
    <t>52</t>
  </si>
  <si>
    <t>2063096784</t>
  </si>
  <si>
    <t>53</t>
  </si>
  <si>
    <t>1189029100</t>
  </si>
  <si>
    <t>54</t>
  </si>
  <si>
    <t>781771114</t>
  </si>
  <si>
    <t>Montáž obkladů vnějších stěn z dlaždic keramických kladených do malty režných nebo glazovaných hladkých přes 12 do 19 ks/m2</t>
  </si>
  <si>
    <t>-1443648568</t>
  </si>
  <si>
    <t>55</t>
  </si>
  <si>
    <t>781779191</t>
  </si>
  <si>
    <t>Montáž obkladů vnějších stěn z dlaždic keramických Příplatek k cenám za plochu do 10 m2 jednotlivě</t>
  </si>
  <si>
    <t>-209729470</t>
  </si>
  <si>
    <t>56</t>
  </si>
  <si>
    <t>781779194</t>
  </si>
  <si>
    <t>Montáž obkladů vnějších stěn z dlaždic keramických Příplatek k cenám za vyrovnání nerovného povrchu</t>
  </si>
  <si>
    <t>-93297805</t>
  </si>
  <si>
    <t>57</t>
  </si>
  <si>
    <t>781779195</t>
  </si>
  <si>
    <t>Montáž obkladů vnějších stěn z dlaždic keramických Příplatek k cenám za spárování cement bílý</t>
  </si>
  <si>
    <t>-1177413275</t>
  </si>
  <si>
    <t>58</t>
  </si>
  <si>
    <t>59761250.R01</t>
  </si>
  <si>
    <t>kameninový obklad (okenní parapet) l=328 mm š=245mm t/h=17/50mm, mrazuvzdorný</t>
  </si>
  <si>
    <t>676352648</t>
  </si>
  <si>
    <t>129*2</t>
  </si>
  <si>
    <t>Trubní vedení</t>
  </si>
  <si>
    <t>89</t>
  </si>
  <si>
    <t>Vodovodní šachta</t>
  </si>
  <si>
    <t>59</t>
  </si>
  <si>
    <t>451573111</t>
  </si>
  <si>
    <t>Lože pod potrubí, stoky a drobné objekty v otevřeném výkopu z písku a štěrkopísku do 63 mm</t>
  </si>
  <si>
    <t>-6743047</t>
  </si>
  <si>
    <t>2,1*1,8*0,2</t>
  </si>
  <si>
    <t>60</t>
  </si>
  <si>
    <t>452311171</t>
  </si>
  <si>
    <t>Podkladní a zajišťovací konstrukce z betonu prostého v otevřeném výkopu desky pod potrubí, stoky a drobné objekty z betonu tř. C 30/37</t>
  </si>
  <si>
    <t>-1419809308</t>
  </si>
  <si>
    <t>61</t>
  </si>
  <si>
    <t>452351101</t>
  </si>
  <si>
    <t>Bednění podkladních a zajišťovacích konstrukcí v otevřeném výkopu desek nebo sedlových loží pod potrubí, stoky a drobné objekty</t>
  </si>
  <si>
    <t>110816211</t>
  </si>
  <si>
    <t>0,2*(1,8*2+2,1*2)</t>
  </si>
  <si>
    <t>62</t>
  </si>
  <si>
    <t>452368211</t>
  </si>
  <si>
    <t>Výztuž podkladních desek, bloků nebo pražců v otevřeném výkopu ze svařovaných sítí typu Kari</t>
  </si>
  <si>
    <t>189651785</t>
  </si>
  <si>
    <t>"KARI 100x100x8/8 - NUTNO UPŘESNIT PŘI REALIZACI"</t>
  </si>
  <si>
    <t xml:space="preserve">2,1*1,8*0,0079*2   </t>
  </si>
  <si>
    <t>63</t>
  </si>
  <si>
    <t>893362111.R01</t>
  </si>
  <si>
    <t>Osazení betonové armaturní šachty do 3t</t>
  </si>
  <si>
    <t>1197933811</t>
  </si>
  <si>
    <t>64</t>
  </si>
  <si>
    <t>59224652.R01</t>
  </si>
  <si>
    <t>vodovodní šachta betonová typová 900x1200 mm x 1800 mm s komínkem (cena včetně dopravy)</t>
  </si>
  <si>
    <t>253523715</t>
  </si>
  <si>
    <t>65</t>
  </si>
  <si>
    <t>899304111</t>
  </si>
  <si>
    <t>Osazení poklopů železobetonových včetně rámů jakékoliv hmotnosti</t>
  </si>
  <si>
    <t>1786083800</t>
  </si>
  <si>
    <t>66</t>
  </si>
  <si>
    <t>55241020</t>
  </si>
  <si>
    <t>poklop šachtový třída D 400, čtvercový rám 850, vstup 600 mm, bez ventilace</t>
  </si>
  <si>
    <t>-1191958900</t>
  </si>
  <si>
    <t>Ostatní konstrukce a práce, bourání</t>
  </si>
  <si>
    <t>951</t>
  </si>
  <si>
    <t xml:space="preserve">Ostatní konstrukce a práce  </t>
  </si>
  <si>
    <t>67</t>
  </si>
  <si>
    <t>933901311.R01</t>
  </si>
  <si>
    <t>Vyprázdnění nádrže do 1000 m3</t>
  </si>
  <si>
    <t>-426463767</t>
  </si>
  <si>
    <t>13,756*4,908*1,1   "nádrž - stávající voda"</t>
  </si>
  <si>
    <t>68</t>
  </si>
  <si>
    <t>933901311</t>
  </si>
  <si>
    <t>Zkoušky objektů a vymývání naplnění a vyprázdnění nádrže pro účely vymývací (proplachovací) o obsahu do 1000 m3</t>
  </si>
  <si>
    <t>-1876776302</t>
  </si>
  <si>
    <t>13,756*4,908*1,5   "nádrž"</t>
  </si>
  <si>
    <t>69</t>
  </si>
  <si>
    <t>933901111</t>
  </si>
  <si>
    <t>Zkoušky objektů a vymývání provedení zkoušky vodotěsnosti betonové nádrže jakéhokoliv druhu a tvaru, o obsahu do 1000 m3</t>
  </si>
  <si>
    <t>-798619664</t>
  </si>
  <si>
    <t>70</t>
  </si>
  <si>
    <t>08211321</t>
  </si>
  <si>
    <t>voda pitná pro ostatní odběratele</t>
  </si>
  <si>
    <t>936592022</t>
  </si>
  <si>
    <t>71</t>
  </si>
  <si>
    <t>953171000.R01</t>
  </si>
  <si>
    <t>Utěsnění prostupů ve stěně nádrže</t>
  </si>
  <si>
    <t>172587077</t>
  </si>
  <si>
    <t>72</t>
  </si>
  <si>
    <t>952903112</t>
  </si>
  <si>
    <t>Vyčištění objektů čistíren odpadních vod, nádrží, žlabů nebo kanálů světlé výšky prostoru do 3,5 m</t>
  </si>
  <si>
    <t>1184006868</t>
  </si>
  <si>
    <t>13,756*4,908    "nádrž"</t>
  </si>
  <si>
    <t>96</t>
  </si>
  <si>
    <t>Bourání konstrukcí</t>
  </si>
  <si>
    <t>73</t>
  </si>
  <si>
    <t>966072810</t>
  </si>
  <si>
    <t>Rozebrání oplocení z dílců rámových na ocelové sloupky, výšky do 1 m</t>
  </si>
  <si>
    <t>964425978</t>
  </si>
  <si>
    <t xml:space="preserve">14,356*2+5,698*2   </t>
  </si>
  <si>
    <t>74</t>
  </si>
  <si>
    <t>966071711</t>
  </si>
  <si>
    <t>Bourání plotových sloupků a vzpěr ocelových trubkových nebo profilovaných výšky do 2,50 m zabetonovaných</t>
  </si>
  <si>
    <t>437251719</t>
  </si>
  <si>
    <t>3*2+4*2</t>
  </si>
  <si>
    <t>75</t>
  </si>
  <si>
    <t>977211112</t>
  </si>
  <si>
    <t>Řezání železobetonových konstrukcí stěnovou pilou do průměru řezané výztuže 16 mm hloubka řezu od 200 do 350 mm</t>
  </si>
  <si>
    <t>-471284617</t>
  </si>
  <si>
    <t>1,4*2+0,9*2   "čerpadlová šachta - dno nádrže"</t>
  </si>
  <si>
    <t>76</t>
  </si>
  <si>
    <t>961055111</t>
  </si>
  <si>
    <t>Bourání základů z betonu železového</t>
  </si>
  <si>
    <t>-987474397</t>
  </si>
  <si>
    <t>997</t>
  </si>
  <si>
    <t>Přesun sutě</t>
  </si>
  <si>
    <t>77</t>
  </si>
  <si>
    <t>997013501</t>
  </si>
  <si>
    <t>Odvoz suti a vybouraných hmot na skládku nebo meziskládku se složením, na vzdálenost do 1 km</t>
  </si>
  <si>
    <t>-545018864</t>
  </si>
  <si>
    <t>78</t>
  </si>
  <si>
    <t>997013509</t>
  </si>
  <si>
    <t>Odvoz suti a vybouraných hmot na skládku nebo meziskládku se složením, na vzdálenost Příplatek k ceně za každý další i započatý 1 km přes 1 km</t>
  </si>
  <si>
    <t>497174666</t>
  </si>
  <si>
    <t>9,167*3</t>
  </si>
  <si>
    <t>79</t>
  </si>
  <si>
    <t>997013841</t>
  </si>
  <si>
    <t>Poplatek za uložení stavebního odpadu na skládce (skládkovné) odpadního materiálu po otryskávání bez obsahu nebezpečných látek zatříděného do Katalogu odpadů pod kódem 120 117</t>
  </si>
  <si>
    <t>-1105705416</t>
  </si>
  <si>
    <t>80</t>
  </si>
  <si>
    <t>997013831</t>
  </si>
  <si>
    <t>Poplatek za uložení stavebního odpadu na skládce (skládkovné) směsného stavebního a demoličního zatříděného do Katalogu odpadů pod kódem 170 904</t>
  </si>
  <si>
    <t>1620440290</t>
  </si>
  <si>
    <t>9,167</t>
  </si>
  <si>
    <t>-5,946</t>
  </si>
  <si>
    <t>-0,379   "odpočet kovového odpadu"</t>
  </si>
  <si>
    <t>998</t>
  </si>
  <si>
    <t>Přesun hmot</t>
  </si>
  <si>
    <t>81</t>
  </si>
  <si>
    <t>998142251</t>
  </si>
  <si>
    <t>Přesun hmot pro nádrže, jímky, zásobníky a jámy pozemní mimo zemědělství se svislou nosnou konstrukcí monolitickou betonovou tyčovou nebo plošnou vodorovná dopravní vzdálenost do 50 m výšky do 25 m</t>
  </si>
  <si>
    <t>-1603680344</t>
  </si>
  <si>
    <t>PSV</t>
  </si>
  <si>
    <t>Práce a dodávky PSV</t>
  </si>
  <si>
    <t>767</t>
  </si>
  <si>
    <t>Konstrukce zámečnické - zábradlí viz v.č. D02</t>
  </si>
  <si>
    <t>82</t>
  </si>
  <si>
    <t>767161114</t>
  </si>
  <si>
    <t>Montáž zábradlí rovného z trubek nebo tenkostěnných profilů do zdiva, hmotnosti 1 m zábradlí přes 20 do 30 kg</t>
  </si>
  <si>
    <t>758260447</t>
  </si>
  <si>
    <t>3,6   "zábradlí - viz v.č.D 03"</t>
  </si>
  <si>
    <t>83</t>
  </si>
  <si>
    <t>13530830.R10</t>
  </si>
  <si>
    <t>nerezové zábradlí trubkové dl. 3600 mm prům. 60 mm, tl. stěny 5 mm, v. 900 mm, se třemi sloupky, nerezovými paticemi a kotvením - ozn. Z2</t>
  </si>
  <si>
    <t>2131208184</t>
  </si>
  <si>
    <t>84</t>
  </si>
  <si>
    <t>977151112</t>
  </si>
  <si>
    <t>Jádrové vrty diamantovými korunkami do stavebních materiálů (železobetonu, betonu, cihel, obkladů, dlažeb, kamene) průměru přes 35 do 40 mm</t>
  </si>
  <si>
    <t>-205613623</t>
  </si>
  <si>
    <t>0,45*3</t>
  </si>
  <si>
    <t>85</t>
  </si>
  <si>
    <t>278311213</t>
  </si>
  <si>
    <t>Zálivka kotevních otvorů z cementové zálivkové malty do 0,25 m3</t>
  </si>
  <si>
    <t>530380187</t>
  </si>
  <si>
    <t>3,14*0,02*0,02*0,45 *3</t>
  </si>
  <si>
    <t>86</t>
  </si>
  <si>
    <t>998767201</t>
  </si>
  <si>
    <t>Přesun hmot pro zámečnické konstrukce stanovený procentní sazbou (%) z ceny vodorovná dopravní vzdálenost do 50 m v objektech výšky do 6 m</t>
  </si>
  <si>
    <t>%</t>
  </si>
  <si>
    <t>-2096076935</t>
  </si>
  <si>
    <t xml:space="preserve">D.1.1.2. - vodní nádrž - venkovní (přípojka) elektroinstalace  </t>
  </si>
  <si>
    <t>M - Práce a dodávky M</t>
  </si>
  <si>
    <t xml:space="preserve">    21-M14 - Elektromontáže - vodiče a kabely</t>
  </si>
  <si>
    <t xml:space="preserve">    21-M2 - Materiál elektromontážní - vodiče a kabely</t>
  </si>
  <si>
    <t xml:space="preserve">    21-M3 - Elektromontáže - ukončení vodičů</t>
  </si>
  <si>
    <t xml:space="preserve">    21-M61 - Rozpis rozvaděče R vodní nádrž</t>
  </si>
  <si>
    <t xml:space="preserve">    21-M62 - Rozváděč RE v pilíři</t>
  </si>
  <si>
    <t xml:space="preserve">    21-M63 - Ekvipotenciální sběrnice EP1</t>
  </si>
  <si>
    <t xml:space="preserve">    21-M64 - Svítidlo do vodní nádrže </t>
  </si>
  <si>
    <t xml:space="preserve">    21-M641 - Nepředvítatelné práce</t>
  </si>
  <si>
    <t xml:space="preserve">    21-M642 - Zemní práce</t>
  </si>
  <si>
    <t xml:space="preserve">    21-M65 - Demontáž stávající instalace</t>
  </si>
  <si>
    <t xml:space="preserve">    21-M69 - Pomocný materiál</t>
  </si>
  <si>
    <t xml:space="preserve">    21-M7 - PPV</t>
  </si>
  <si>
    <t xml:space="preserve">    21-M71 - Revize  </t>
  </si>
  <si>
    <t>Práce a dodávky M</t>
  </si>
  <si>
    <t>21-M14</t>
  </si>
  <si>
    <t>Elektromontáže - vodiče a kabely</t>
  </si>
  <si>
    <t>210 81-0054</t>
  </si>
  <si>
    <t>CYKY 3Jx1,5</t>
  </si>
  <si>
    <t>-1333566299</t>
  </si>
  <si>
    <t>210 81-0054.1</t>
  </si>
  <si>
    <t>CYKY 3Jx4</t>
  </si>
  <si>
    <t>275993581</t>
  </si>
  <si>
    <t>210 80-0527</t>
  </si>
  <si>
    <t>CYA - 6 ZŽL.</t>
  </si>
  <si>
    <t>194570714</t>
  </si>
  <si>
    <t>210 80-0529</t>
  </si>
  <si>
    <t>CYA - 16 ZŽL.</t>
  </si>
  <si>
    <t>-138723997</t>
  </si>
  <si>
    <t>21-M2</t>
  </si>
  <si>
    <t>Materiál elektromontážní - vodiče a kabely</t>
  </si>
  <si>
    <t>34111030.R09</t>
  </si>
  <si>
    <t xml:space="preserve">kabel CYKY-J 3x1,5        </t>
  </si>
  <si>
    <t>128</t>
  </si>
  <si>
    <t>804843904</t>
  </si>
  <si>
    <t>34111030.R24</t>
  </si>
  <si>
    <t xml:space="preserve">kabel CYKY-J 3x4         </t>
  </si>
  <si>
    <t>-1244082269</t>
  </si>
  <si>
    <t>34111030.R20</t>
  </si>
  <si>
    <t>-1251292829</t>
  </si>
  <si>
    <t>34111030.R21</t>
  </si>
  <si>
    <t>378691007</t>
  </si>
  <si>
    <t>21-M3</t>
  </si>
  <si>
    <t>Elektromontáže - ukončení vodičů</t>
  </si>
  <si>
    <t>210 10-0003</t>
  </si>
  <si>
    <t>Do 16 mm2</t>
  </si>
  <si>
    <t>ks</t>
  </si>
  <si>
    <t>-1392369155</t>
  </si>
  <si>
    <t>210 95-0101</t>
  </si>
  <si>
    <t>Označovací štítky na kabely</t>
  </si>
  <si>
    <t>2022671851</t>
  </si>
  <si>
    <t>21-M61</t>
  </si>
  <si>
    <t>Rozpis rozvaděče R vodní nádrž</t>
  </si>
  <si>
    <t>210 19-0004</t>
  </si>
  <si>
    <t>Skříňový atypický 500x500x140, vč. svorek PE,N, IP 55</t>
  </si>
  <si>
    <t>917611521</t>
  </si>
  <si>
    <t>34571544.R01</t>
  </si>
  <si>
    <t>skříňový atypický 500x500x140, vč. svorek PE,N, IP 55 - materiál</t>
  </si>
  <si>
    <t>18800187</t>
  </si>
  <si>
    <t>210 12-2002</t>
  </si>
  <si>
    <t>Svodič přepětí FLP B+C MAXI-V/2</t>
  </si>
  <si>
    <t>-2004167380</t>
  </si>
  <si>
    <t>35713140.R09</t>
  </si>
  <si>
    <t>svodič přepětí FLP B+C MAXI-V/2 - materiál</t>
  </si>
  <si>
    <t>-1302227627</t>
  </si>
  <si>
    <t>210 12-1012</t>
  </si>
  <si>
    <t>Proudový chránič 25A/2/0,03A</t>
  </si>
  <si>
    <t>3318390</t>
  </si>
  <si>
    <t>35889200.R04</t>
  </si>
  <si>
    <t>proudový chránič 25A/2/0,03A - materiál</t>
  </si>
  <si>
    <t>-1546303498</t>
  </si>
  <si>
    <t>210 11-2046 S</t>
  </si>
  <si>
    <t>Hlavní vypínač IS16/1</t>
  </si>
  <si>
    <t>314395459</t>
  </si>
  <si>
    <t>34535568.R0</t>
  </si>
  <si>
    <t xml:space="preserve">hlavní vypínač IS16/1 - materiál    </t>
  </si>
  <si>
    <t>-1422755458</t>
  </si>
  <si>
    <t>210 12-0402</t>
  </si>
  <si>
    <t>Jistič 10A/1/B</t>
  </si>
  <si>
    <t>-890732343</t>
  </si>
  <si>
    <t>35822100.R03</t>
  </si>
  <si>
    <t>jistič 10A/1/B - materiál</t>
  </si>
  <si>
    <t>1770333025</t>
  </si>
  <si>
    <t>210 12-0402.1</t>
  </si>
  <si>
    <t>Jistič 10A/1/C</t>
  </si>
  <si>
    <t>-1840694434</t>
  </si>
  <si>
    <t>35822100.R04</t>
  </si>
  <si>
    <t>jistič 10A/1/C - materiál</t>
  </si>
  <si>
    <t>-506951843</t>
  </si>
  <si>
    <t>Pol9</t>
  </si>
  <si>
    <t>Trafo 230V AC/24V DC</t>
  </si>
  <si>
    <t>-1261581067</t>
  </si>
  <si>
    <t>34571544.R02</t>
  </si>
  <si>
    <t>trafo 230V AC/24V DC - material</t>
  </si>
  <si>
    <t>-25882466</t>
  </si>
  <si>
    <t>Pol10</t>
  </si>
  <si>
    <t>Výroba rozvaděče</t>
  </si>
  <si>
    <t>12561117</t>
  </si>
  <si>
    <t>35718100.R02</t>
  </si>
  <si>
    <t>rozvaděč - materiál</t>
  </si>
  <si>
    <t>1088376226</t>
  </si>
  <si>
    <t>21-M62</t>
  </si>
  <si>
    <t>Rozváděč RE v pilíři</t>
  </si>
  <si>
    <t>Pol100</t>
  </si>
  <si>
    <t>-1924438695</t>
  </si>
  <si>
    <t>35718100.R03</t>
  </si>
  <si>
    <t>256</t>
  </si>
  <si>
    <t>-1972650222</t>
  </si>
  <si>
    <t>-973219349</t>
  </si>
  <si>
    <t>437521656</t>
  </si>
  <si>
    <t>Pol11</t>
  </si>
  <si>
    <t>Pojistková skříň SPP2.1/C</t>
  </si>
  <si>
    <t>1058759956</t>
  </si>
  <si>
    <t>35718100.R04</t>
  </si>
  <si>
    <t>pojistková skříň SPP2.1/C - materiál</t>
  </si>
  <si>
    <t>-21952449</t>
  </si>
  <si>
    <t>21-M63</t>
  </si>
  <si>
    <t>Ekvipotenciální sběrnice EP1</t>
  </si>
  <si>
    <t>Pol12</t>
  </si>
  <si>
    <t>1512801129</t>
  </si>
  <si>
    <t>35718100.R05</t>
  </si>
  <si>
    <t>ekvipotenciální sběrnice EP1 - materiál</t>
  </si>
  <si>
    <t>1930360901</t>
  </si>
  <si>
    <t>21-M64</t>
  </si>
  <si>
    <t xml:space="preserve">Svítidlo do vodní nádrže </t>
  </si>
  <si>
    <t>Pol13</t>
  </si>
  <si>
    <t>Montáž svítidla do vodní nádrže</t>
  </si>
  <si>
    <t>-1148317499</t>
  </si>
  <si>
    <t>"Bazénové, ponorné svítidlo, pro použití pod vodou, materiál nerez, 6x3W LED, teplá bílá 3200K/420lm,"</t>
  </si>
  <si>
    <t>"neutrální bílá 4500K/430lm, kužel světla 30°, 24V DC, IP68, rozměry d=115mm, h=32mm"</t>
  </si>
  <si>
    <t>"vč přívodního kabelu 10m."</t>
  </si>
  <si>
    <t>34774100.R07</t>
  </si>
  <si>
    <t xml:space="preserve">bazénové, ponorné svítidlo, pro použití pod vodou, materiál nerez, 6x3W LED, teplá bílá 3200K/420lm,neutrální bílá 4500K/430lm, kužel světla 30°, 24V DC, IP68, rozměry d=115mm, h=32mm,vč přívodního kabelu 10m      </t>
  </si>
  <si>
    <t>-11658611</t>
  </si>
  <si>
    <t>21-M641</t>
  </si>
  <si>
    <t>Nepředvítatelné práce</t>
  </si>
  <si>
    <t>Pol14</t>
  </si>
  <si>
    <t>Nepředvídatelné práce</t>
  </si>
  <si>
    <t>h</t>
  </si>
  <si>
    <t>653646678</t>
  </si>
  <si>
    <t>34142100.R23</t>
  </si>
  <si>
    <t>materiál - bude upřesněno při realizaci</t>
  </si>
  <si>
    <t>Kč</t>
  </si>
  <si>
    <t>-549288429</t>
  </si>
  <si>
    <t>21-M642</t>
  </si>
  <si>
    <t>460 01-0022</t>
  </si>
  <si>
    <t>Vytýčení trasy podél silnice</t>
  </si>
  <si>
    <t>km</t>
  </si>
  <si>
    <t>-1218626897</t>
  </si>
  <si>
    <t>460 20-0133</t>
  </si>
  <si>
    <t>Výkop rýhy 35/80 cm</t>
  </si>
  <si>
    <t>1079674051</t>
  </si>
  <si>
    <t>460 42-1082</t>
  </si>
  <si>
    <t>Zřízení kabel. lože</t>
  </si>
  <si>
    <t>1838583505</t>
  </si>
  <si>
    <t>460 47-0011</t>
  </si>
  <si>
    <t>Křížení inž. sítí</t>
  </si>
  <si>
    <t>-878800397</t>
  </si>
  <si>
    <t>460 56-0133</t>
  </si>
  <si>
    <t>Zához rýhy 35/80 cm</t>
  </si>
  <si>
    <t>1037097981</t>
  </si>
  <si>
    <t>460 49-0013</t>
  </si>
  <si>
    <t>Fólie PVC š. 33 cm</t>
  </si>
  <si>
    <t>-251854389</t>
  </si>
  <si>
    <t>460 60-0023</t>
  </si>
  <si>
    <t>Odvoz zeminy</t>
  </si>
  <si>
    <t>87911607</t>
  </si>
  <si>
    <t>460 60-0031</t>
  </si>
  <si>
    <t>Odvoz za každý další km</t>
  </si>
  <si>
    <t>-1146235918</t>
  </si>
  <si>
    <t>460 62-0013</t>
  </si>
  <si>
    <t>Definitivní úprava terénu</t>
  </si>
  <si>
    <t>1230320563</t>
  </si>
  <si>
    <t>460  60-0023-S</t>
  </si>
  <si>
    <t>Přesun hmot po staveništi</t>
  </si>
  <si>
    <t>-1029353612</t>
  </si>
  <si>
    <t>Pol15</t>
  </si>
  <si>
    <t>Štěrkopísek do 15 cm</t>
  </si>
  <si>
    <t>-1227828532</t>
  </si>
  <si>
    <t>Pol16</t>
  </si>
  <si>
    <t>Oddělovací cihla</t>
  </si>
  <si>
    <t>-2021833346</t>
  </si>
  <si>
    <t>460 51-0274-S</t>
  </si>
  <si>
    <t>Kabelová chránička trubka ohebná dvouplášťová pr. 50 mm</t>
  </si>
  <si>
    <t>-836395918</t>
  </si>
  <si>
    <t>21-M65</t>
  </si>
  <si>
    <t>Demontáž stávající instalace</t>
  </si>
  <si>
    <t>210020000.R22</t>
  </si>
  <si>
    <t>-317892937</t>
  </si>
  <si>
    <t>21-M69</t>
  </si>
  <si>
    <t>Pomocný materiál</t>
  </si>
  <si>
    <t>34142100.R22</t>
  </si>
  <si>
    <t>materiál pomocný 3 % z materiálu</t>
  </si>
  <si>
    <t>-37641420</t>
  </si>
  <si>
    <t>21-M7</t>
  </si>
  <si>
    <t>PPV</t>
  </si>
  <si>
    <t>210000010.R01</t>
  </si>
  <si>
    <t>PPV pro elektromontáže 6% (bez demontáží)</t>
  </si>
  <si>
    <t>-2036259133</t>
  </si>
  <si>
    <t>21-M71</t>
  </si>
  <si>
    <t xml:space="preserve">Revize  </t>
  </si>
  <si>
    <t>210020000.R23</t>
  </si>
  <si>
    <t>Revize</t>
  </si>
  <si>
    <t>-1842973310</t>
  </si>
  <si>
    <t>D.2.2. - Vodovodní přípojka  (betonová šachta viz obj.D.1.1.1. vodní nádrž)</t>
  </si>
  <si>
    <t>Ing. Miloslav Kašpárek Ústí n.L.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</si>
  <si>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 BOURÁNÍ A OBNOVY KOMUNIKACÍ, ZPEVNĚNÝCH PLOCH A TERÉNNÍ ÚPRAVY NEJSOU PŘEDMĚTEM TOHO ROZPOČTU. JSOU OBSAŽENY V OBJ. SO 02 A SO03.</t>
  </si>
  <si>
    <t xml:space="preserve">    4 - Vodorovné konstrukce</t>
  </si>
  <si>
    <t xml:space="preserve">      45 - Podkladní a vedlejší konstrukce kromě vozovek a železničního svršku</t>
  </si>
  <si>
    <t xml:space="preserve">    87 - Potrubí z trub plastických (betonová šachta viz obj.D.1.1.1. vodní nádrž)</t>
  </si>
  <si>
    <t xml:space="preserve">    21-M - Elektromontáže</t>
  </si>
  <si>
    <t>132201201</t>
  </si>
  <si>
    <t>Hloubení zapažených i nezapažených rýh šířky přes 600 do 2 000 mm s urovnáním dna do předepsaného profilu a spádu v hornině tř. 3 do 100 m3</t>
  </si>
  <si>
    <t>1369434792</t>
  </si>
  <si>
    <t>1,2*0,5*(1,5+1,41)*5,87</t>
  </si>
  <si>
    <t>"rozšíření pro šachtu"</t>
  </si>
  <si>
    <t>2,7*3*2,45</t>
  </si>
  <si>
    <t>Mezisoučet</t>
  </si>
  <si>
    <t>"v hornině 3 (50%)"   30,094*0,5</t>
  </si>
  <si>
    <t>132301201</t>
  </si>
  <si>
    <t>Hloubení zapažených i nezapažených rýh šířky přes 600 do 2 000 mm s urovnáním dna do předepsaného profilu a spádu v hornině tř. 4 do 100 m3</t>
  </si>
  <si>
    <t>1610173836</t>
  </si>
  <si>
    <t>"v hornině 4 (50%)"   30,094*0,5</t>
  </si>
  <si>
    <t>151101102</t>
  </si>
  <si>
    <t>Zřízení pažení a rozepření stěn rýh pro podzemní vedení pro všechny šířky rýhy příložné pro jakoukoliv mezerovitost, hloubky do 4 m</t>
  </si>
  <si>
    <t>1172442008</t>
  </si>
  <si>
    <t>2*1,45*5,87</t>
  </si>
  <si>
    <t>2*(2,7+3)*2,45</t>
  </si>
  <si>
    <t>151101112</t>
  </si>
  <si>
    <t>Odstranění pažení a rozepření stěn rýh pro podzemní vedení s uložením materiálu na vzdálenost do 3 m od kraje výkopu příložné, hloubky přes 2 do 4 m</t>
  </si>
  <si>
    <t>-1514870085</t>
  </si>
  <si>
    <t>161101101</t>
  </si>
  <si>
    <t>Svislé přemístění výkopku bez naložení do dopravní nádoby avšak s vyprázdněním dopravní nádoby na hromadu nebo do dopravního prostředku z horniny tř. 1 až 4, při hloubce výkopu přes 1 do 2,5 m</t>
  </si>
  <si>
    <t>1455711658</t>
  </si>
  <si>
    <t>891598353</t>
  </si>
  <si>
    <t>-696552083</t>
  </si>
  <si>
    <t>30,094*1,6</t>
  </si>
  <si>
    <t>-664001712</t>
  </si>
  <si>
    <t xml:space="preserve">"vytlačená zemina podsypem" </t>
  </si>
  <si>
    <t>1,95</t>
  </si>
  <si>
    <t xml:space="preserve">"vytlačená zemina potrubím a jeho obsypem"   </t>
  </si>
  <si>
    <t>1,2*0,35*5,87</t>
  </si>
  <si>
    <t>"vytlačená zemina šachtou a jejím obsypem"</t>
  </si>
  <si>
    <t>30,094-24,26</t>
  </si>
  <si>
    <t>58333698</t>
  </si>
  <si>
    <t>kamenivo těžené hrubé frakce 32/63</t>
  </si>
  <si>
    <t>-542968673</t>
  </si>
  <si>
    <t>5,834*1,97</t>
  </si>
  <si>
    <t>175101201</t>
  </si>
  <si>
    <t>Obsypání objektů nad přilehlým původním terénem sypaninou z vhodných hornin 1 až 4 nebo materiálem uloženým ve vzdálenosti do 3 m od vnějšího kraje objektu pro jakoukoliv míru zhutnění bez prohození sypaniny sítem</t>
  </si>
  <si>
    <t>518521217</t>
  </si>
  <si>
    <t>"potrubí"</t>
  </si>
  <si>
    <t>"šachta"</t>
  </si>
  <si>
    <t>(2,7*3-1,5*2,1)*2,45</t>
  </si>
  <si>
    <t>58331351</t>
  </si>
  <si>
    <t>kamenivo těžené drobné frakce 0-4</t>
  </si>
  <si>
    <t>-1469445103</t>
  </si>
  <si>
    <t>14,593*1,89</t>
  </si>
  <si>
    <t>Vodorovné konstrukce</t>
  </si>
  <si>
    <t>Podkladní a vedlejší konstrukce kromě vozovek a železničního svršku</t>
  </si>
  <si>
    <t>451572111</t>
  </si>
  <si>
    <t>Lože pod potrubí, stoky a drobné objekty v otevřeném výkopu z kameniva drobného těženého 0 až 4 mm</t>
  </si>
  <si>
    <t>-1875604175</t>
  </si>
  <si>
    <t>1,2*0,20*5,87</t>
  </si>
  <si>
    <t>"šachty"</t>
  </si>
  <si>
    <t>1,5*1,8*0,2</t>
  </si>
  <si>
    <t>87</t>
  </si>
  <si>
    <t>Potrubí z trub plastických (betonová šachta viz obj.D.1.1.1. vodní nádrž)</t>
  </si>
  <si>
    <t>871161141</t>
  </si>
  <si>
    <t>Montáž vodovodního potrubí z plastů v otevřeném výkopu z polyetylenu PE 100 svařovaných na tupo SDR 11/PN16 D 32 x 3,0 mm</t>
  </si>
  <si>
    <t>1822317439</t>
  </si>
  <si>
    <t>28613595</t>
  </si>
  <si>
    <t>potrubí dvouvrstvé PE100 s 10% signalizační vrstvou SDR 11 32x3,0 dl 12m</t>
  </si>
  <si>
    <t>112078957</t>
  </si>
  <si>
    <t>7,07*1,015</t>
  </si>
  <si>
    <t>879171111</t>
  </si>
  <si>
    <t>Montáž napojení vodovodní přípojky v otevřeném výkopu ve sklonu přes 20 % DN 32</t>
  </si>
  <si>
    <t>2025514817</t>
  </si>
  <si>
    <t>892563122.R05</t>
  </si>
  <si>
    <t>Napojení potrubí na stávající potrubí - navrtávací pas s integrovaným šoupětem DN a zemní zákopovou soupravou a litinovým poklopem</t>
  </si>
  <si>
    <t>-1144414994</t>
  </si>
  <si>
    <t>892563122.R07</t>
  </si>
  <si>
    <t>Napojení potrubí na šachtu</t>
  </si>
  <si>
    <t>2119102285</t>
  </si>
  <si>
    <t>722270103</t>
  </si>
  <si>
    <t>Vodoměrové sestavy závitové G 5/4</t>
  </si>
  <si>
    <t>soubor</t>
  </si>
  <si>
    <t>-151380819</t>
  </si>
  <si>
    <t>892372111</t>
  </si>
  <si>
    <t>Tlakové zkoušky vodou zabezpečení konců potrubí při tlakových zkouškách DN do 300</t>
  </si>
  <si>
    <t>2114681681</t>
  </si>
  <si>
    <t>892241111</t>
  </si>
  <si>
    <t>Tlakové zkoušky vodou na potrubí DN do 80</t>
  </si>
  <si>
    <t>394235471</t>
  </si>
  <si>
    <t>892233122</t>
  </si>
  <si>
    <t>Proplach a dezinfekce vodovodního potrubí DN od 40 do 70</t>
  </si>
  <si>
    <t>1765597221</t>
  </si>
  <si>
    <t>899722113</t>
  </si>
  <si>
    <t>Krytí potrubí z plastů výstražnou fólií z PVC šířky 34cm</t>
  </si>
  <si>
    <t>809537220</t>
  </si>
  <si>
    <t>892563122.R06</t>
  </si>
  <si>
    <t>Laboratorní rozbor vody</t>
  </si>
  <si>
    <t>-866377740</t>
  </si>
  <si>
    <t>998276101</t>
  </si>
  <si>
    <t>Přesun hmot pro trubní vedení hloubené z trub z plastických hmot nebo sklolaminátových pro vodovody nebo kanalizace v otevřeném výkopu dopravní vzdálenost do 15 m</t>
  </si>
  <si>
    <t>-1475624171</t>
  </si>
  <si>
    <t>21-M</t>
  </si>
  <si>
    <t>Elektromontáže</t>
  </si>
  <si>
    <t>210220020</t>
  </si>
  <si>
    <t>Montáž uzemňovacího vedení s upevněním, propojením a připojením pomocí svorek v zemi s izolací spojů vodičů FeZn páskou průřezu do 120 mm2 v městské zástavbě</t>
  </si>
  <si>
    <t>800066361</t>
  </si>
  <si>
    <t>35442064</t>
  </si>
  <si>
    <t>pás zemnící 20x3mm FeZn</t>
  </si>
  <si>
    <t>-266624249</t>
  </si>
  <si>
    <t>5,87*0,48*1,05</t>
  </si>
  <si>
    <t>D.2.3. - Technologie úpravy vody</t>
  </si>
  <si>
    <t xml:space="preserve">    87 - Potrubí z trub plastických </t>
  </si>
  <si>
    <t xml:space="preserve">    89 - Ostatní konstrukce</t>
  </si>
  <si>
    <t xml:space="preserve">Potrubí z trub plastických </t>
  </si>
  <si>
    <t>871171141</t>
  </si>
  <si>
    <t>Montáž vodovodního potrubí z plastů v otevřeném výkopu z polyetylenu PE 100 svařovaných na tupo SDR 11/PN16 D 40 x 3,7 mm</t>
  </si>
  <si>
    <t>1513799012</t>
  </si>
  <si>
    <t>28613111</t>
  </si>
  <si>
    <t>potrubí vodovodní PE100 PN16 SDR11 6m 100m 40x3,7mm</t>
  </si>
  <si>
    <t>572156387</t>
  </si>
  <si>
    <t>20*1,015</t>
  </si>
  <si>
    <t>27042019</t>
  </si>
  <si>
    <t>-951813161</t>
  </si>
  <si>
    <t>Ostatní konstrukce</t>
  </si>
  <si>
    <t>891429111.R01</t>
  </si>
  <si>
    <t>Montáž čerpací stanice se dvěma čerpadly a tryska</t>
  </si>
  <si>
    <t>-1183648341</t>
  </si>
  <si>
    <t>42651000.R01</t>
  </si>
  <si>
    <t>dodávka čerpací stanice se dvěma čerpadly a tryska (popis viz TZ D.2.a a katologový sešit)</t>
  </si>
  <si>
    <t>1773041</t>
  </si>
  <si>
    <t>1215365788</t>
  </si>
  <si>
    <t>D.2.4. - Dešťová kanalizace pro odvodnění vodní nádrže</t>
  </si>
  <si>
    <t xml:space="preserve">    45 - Podkladní a vedlejší konstrukce kromě vozovek a železničního svršku</t>
  </si>
  <si>
    <t xml:space="preserve">      82 - Potrubí z trub betonových (uliční vpust viz obj. SO03 komunikace)</t>
  </si>
  <si>
    <t>1111640202</t>
  </si>
  <si>
    <t>1,2*0,5*(1,7+1,72)*10,25</t>
  </si>
  <si>
    <t>1,2*0,5*(1,72+1,7)*20,97</t>
  </si>
  <si>
    <t>"rozšíření pro šachty"</t>
  </si>
  <si>
    <t>1,2*2,4*(1,7+1,72+1,7)</t>
  </si>
  <si>
    <t>"v hornině 3 (50%)"   78,809*0,5</t>
  </si>
  <si>
    <t>1139897192</t>
  </si>
  <si>
    <t>"v hornině 4 (50%)"   78,809*0,5</t>
  </si>
  <si>
    <t>151101101</t>
  </si>
  <si>
    <t>Zřízení pažení a rozepření stěn rýh pro podzemní vedení pro všechny šířky rýhy příložné pro jakoukoliv mezerovitost, hloubky do 2 m</t>
  </si>
  <si>
    <t>-1844698178</t>
  </si>
  <si>
    <t>2*0,5*(1,7+1,72)*10,25</t>
  </si>
  <si>
    <t>2*0,5*(1,72+1,7)*20,97</t>
  </si>
  <si>
    <t>2*2,4*(1,7+1,72+1,7)</t>
  </si>
  <si>
    <t>151101111</t>
  </si>
  <si>
    <t>Odstranění pažení a rozepření stěn rýh pro podzemní vedení s uložením materiálu na vzdálenost do 3 m od kraje výkopu příložné, hloubky do 2 m</t>
  </si>
  <si>
    <t>-825424469</t>
  </si>
  <si>
    <t>-400179900</t>
  </si>
  <si>
    <t>-1365759536</t>
  </si>
  <si>
    <t>1905459443</t>
  </si>
  <si>
    <t>78,809*1,6</t>
  </si>
  <si>
    <t>2044466564</t>
  </si>
  <si>
    <t>"výkopek"</t>
  </si>
  <si>
    <t>78,809</t>
  </si>
  <si>
    <t>-0,864</t>
  </si>
  <si>
    <t>"vytlačená zemina obetonováním"</t>
  </si>
  <si>
    <t>-22,166</t>
  </si>
  <si>
    <t xml:space="preserve">"vytlačená zemina obsypem"   </t>
  </si>
  <si>
    <t>-14,746</t>
  </si>
  <si>
    <t>"vytlačená zemina šachtami"</t>
  </si>
  <si>
    <t>-3,14*0,6*0,6*(1,7+1,72+1,7)</t>
  </si>
  <si>
    <t>-743163100</t>
  </si>
  <si>
    <t>35,245*1,97</t>
  </si>
  <si>
    <t>2008587769</t>
  </si>
  <si>
    <t>"rozšíření na šachty"</t>
  </si>
  <si>
    <t>-1515093057</t>
  </si>
  <si>
    <t>14,746*1,89</t>
  </si>
  <si>
    <t>1293599546</t>
  </si>
  <si>
    <t>1,2*1,2*0,2*3</t>
  </si>
  <si>
    <t>452386111</t>
  </si>
  <si>
    <t>Podkladní a vyrovnávací konstrukce z betonu vyrovnávací prstence z prostého betonu tř. C 25/30 pod poklopy a mříže, výšky do 100 mm</t>
  </si>
  <si>
    <t>-1362653251</t>
  </si>
  <si>
    <t>899623141</t>
  </si>
  <si>
    <t>Obetonování potrubí nebo zdiva stok betonem prostým v otevřeném výkopu, beton tř. C 12/15</t>
  </si>
  <si>
    <t>-1068523070</t>
  </si>
  <si>
    <t>0,71*(10,25+20,97)</t>
  </si>
  <si>
    <t>Potrubí z trub betonových (uliční vpust viz obj. SO03 komunikace)</t>
  </si>
  <si>
    <t>812372121</t>
  </si>
  <si>
    <t>Montáž potrubí z trub betonových hrdlových v otevřeném výkopu ve sklonu do 20 % z trub těsněných pryžovými kroužky DN 300</t>
  </si>
  <si>
    <t>93945668</t>
  </si>
  <si>
    <t>59223020.R03</t>
  </si>
  <si>
    <t>trouba betonová hrdlová DN 300/2500 se zabudovaným integrovaným těsněním (délka 2500 mm)</t>
  </si>
  <si>
    <t>73800058</t>
  </si>
  <si>
    <t>31,220/2,5*1,01</t>
  </si>
  <si>
    <t>894411131</t>
  </si>
  <si>
    <t>Zřízení šachet kanalizačních z betonových dílců výšky vstupu do 1,50 m s obložením dna betonem tř. C 25/30, na potrubí DN přes 300 do 400</t>
  </si>
  <si>
    <t>-1177355956</t>
  </si>
  <si>
    <t>59224066</t>
  </si>
  <si>
    <t>skruž betonová DN 1000x250 PS, 100x25x12 cm</t>
  </si>
  <si>
    <t>-1688911209</t>
  </si>
  <si>
    <t>3*1,01</t>
  </si>
  <si>
    <t>59224167</t>
  </si>
  <si>
    <t>skruž betonová přechodová 62,5/100x60x12 cm, stupadla poplastovaná</t>
  </si>
  <si>
    <t>309513348</t>
  </si>
  <si>
    <t>59224010</t>
  </si>
  <si>
    <t>prstenec betonový vyrovnávací ke krytu šachty 62,5x4x10 cm</t>
  </si>
  <si>
    <t>-1403068296</t>
  </si>
  <si>
    <t>899104112</t>
  </si>
  <si>
    <t>Osazení poklopů litinových a ocelových včetně rámů pro třídu zatížení D400, E600</t>
  </si>
  <si>
    <t>1052907068</t>
  </si>
  <si>
    <t>28661935</t>
  </si>
  <si>
    <t>poklop šachtový litinový dno DN 600 pro třídu zatížení D400</t>
  </si>
  <si>
    <t>-1650386195</t>
  </si>
  <si>
    <t>892372121</t>
  </si>
  <si>
    <t>Tlakové zkoušky vzduchem těsnícími vaky ucpávkovými DN 300</t>
  </si>
  <si>
    <t>úsek</t>
  </si>
  <si>
    <t>-106723680</t>
  </si>
  <si>
    <t>892563122.R01</t>
  </si>
  <si>
    <t>-471237934</t>
  </si>
  <si>
    <t>998274101</t>
  </si>
  <si>
    <t>Přesun hmot pro trubní vedení hloubené z trub betonových nebo železobetonových pro vodovody nebo kanalizace v otevřeném výkopu dopravní vzdálenost do 15 m</t>
  </si>
  <si>
    <t>-10300966</t>
  </si>
  <si>
    <t>D.1.2. - VÁNOČNÍ STROM a BUS (patky VO viz objekt SO 05)</t>
  </si>
  <si>
    <t>D.1.2.1. - vánoční strom+zídky č. 3.1,3.2,3.3 a schody,BUS-stavebně konstrukční řešení</t>
  </si>
  <si>
    <t xml:space="preserve">      12 - Zemní práce - odkopávky a prokopávky</t>
  </si>
  <si>
    <t xml:space="preserve">    27 - Základy - vánoční strom viz. v.č. D02,D03,D04</t>
  </si>
  <si>
    <t xml:space="preserve">      311 - Kamenné zídky 3-viz. v.č. D 04 a viz. objekt D.1.1.3</t>
  </si>
  <si>
    <t xml:space="preserve">      312 - Autobusová zastávka viz. v.č. D04 a TZ str.1</t>
  </si>
  <si>
    <t xml:space="preserve">      43 - Schodiště kamenné - skladba S6 a viz. objekt D.1.1.3</t>
  </si>
  <si>
    <t xml:space="preserve">      461 - Zpevněné plochy - kamenná dlažba viz. v.č. D 04</t>
  </si>
  <si>
    <t xml:space="preserve">    951 - Ostatní konstrukce a práce  </t>
  </si>
  <si>
    <t xml:space="preserve">    782 - Dokončovací práce - obklady z kamene</t>
  </si>
  <si>
    <t>Zemní práce - odkopávky a prokopávky</t>
  </si>
  <si>
    <t>122301101</t>
  </si>
  <si>
    <t>Odkopávky a prokopávky nezapažené s přehozením výkopku na vzdálenost do 3 m nebo s naložením na dopravní prostředek v hornině tř. 4 do 100 m3</t>
  </si>
  <si>
    <t>2127102769</t>
  </si>
  <si>
    <t>3,14*4,275*4,275*0,2    "základ vánočního stromu, zpevněná plocha a pod zídkami"</t>
  </si>
  <si>
    <t>3,5*1,5*0,15                    "venkovní schodiště - skladba S6"</t>
  </si>
  <si>
    <t>1745596671</t>
  </si>
  <si>
    <t>3,14*1,25/3*(1*1+1*1,75+1,75*1,75)   "kruh - základ vánočního stromu"</t>
  </si>
  <si>
    <t>131301201</t>
  </si>
  <si>
    <t>Hloubení zapažených jam a zářezů s urovnáním dna do předepsaného profilu a spádu v hornině tř. 4 do 100 m3</t>
  </si>
  <si>
    <t>246027549</t>
  </si>
  <si>
    <t>2,7*3,2*0,4    "zastávka BUS"</t>
  </si>
  <si>
    <t>132301101</t>
  </si>
  <si>
    <t>Hloubení zapažených i nezapažených rýh šířky do 600 mm s urovnáním dna do předepsaného profilu a spádu v hornině tř. 4 do 100 m3</t>
  </si>
  <si>
    <t>-77902575</t>
  </si>
  <si>
    <t>"VÝMĚRY PŘEVZATY Z OBJ. D.1.1.3. OPĚRNÉ ZÍDKY "</t>
  </si>
  <si>
    <t>"PŘEHLED HLAVNÍCH VÝMĚR"</t>
  </si>
  <si>
    <t>"zídky 3.1, 3.2, 3.3"   5,587</t>
  </si>
  <si>
    <t>-190117866</t>
  </si>
  <si>
    <t>12,265+7,605+3,456</t>
  </si>
  <si>
    <t>-2144213119</t>
  </si>
  <si>
    <t>23,326*1,7</t>
  </si>
  <si>
    <t>1229973422</t>
  </si>
  <si>
    <t>3,14*1,25/3*(1*1+1*1,75+1,75*1,75)   "výkopek"</t>
  </si>
  <si>
    <t>-3,14*0,89*0,89 *0,15    "odpočet podsypu"</t>
  </si>
  <si>
    <t>-3,14*0,89*0,89 *0,10    "odpočet vyrovnávacího betonu"</t>
  </si>
  <si>
    <t>-3,14*0,89*0,89*1           "odpočet patky stromu"</t>
  </si>
  <si>
    <t>58331200</t>
  </si>
  <si>
    <t>štěrkopísek netříděný zásypový materiál</t>
  </si>
  <si>
    <t>2013213251</t>
  </si>
  <si>
    <t>4,496*1,89</t>
  </si>
  <si>
    <t>Základy - vánoční strom viz. v.č. D02,D03,D04</t>
  </si>
  <si>
    <t>215901101</t>
  </si>
  <si>
    <t>Zhutnění podloží pod násypy z rostlé horniny tř. 1 až 4 z hornin soudružných do 92 % PS a nesoudržných sypkých relativní ulehlosti I(d) do 0,8</t>
  </si>
  <si>
    <t>-1840767555</t>
  </si>
  <si>
    <t>3,14*0,89*0,89</t>
  </si>
  <si>
    <t>-1188604929</t>
  </si>
  <si>
    <t>3,14*0,89*0,89 *0,15</t>
  </si>
  <si>
    <t>273313711</t>
  </si>
  <si>
    <t>Základy z betonu prostého desky z betonu kamenem neprokládaného tř. C 20/25</t>
  </si>
  <si>
    <t>1572153251</t>
  </si>
  <si>
    <t>3,14*0,89*0,89 *0,10   "vyrovnávasí beton"</t>
  </si>
  <si>
    <t>273351121</t>
  </si>
  <si>
    <t>Bednění základů desek zřízení</t>
  </si>
  <si>
    <t>-24987120</t>
  </si>
  <si>
    <t>2*3,14*0,89*0,10</t>
  </si>
  <si>
    <t>273351122</t>
  </si>
  <si>
    <t>Bednění základů desek odstranění</t>
  </si>
  <si>
    <t>1893058839</t>
  </si>
  <si>
    <t>273362021</t>
  </si>
  <si>
    <t>Výztuž základů desek ze svařovaných sítí z drátů typu KARI</t>
  </si>
  <si>
    <t>1727362927</t>
  </si>
  <si>
    <t>3,14*0,89*0,89 *0,0079   "KARI 100x100x8/8"</t>
  </si>
  <si>
    <t>894411311</t>
  </si>
  <si>
    <t>Osazení železobetonových dílců pro šachty skruží rovných</t>
  </si>
  <si>
    <t>-389660198</t>
  </si>
  <si>
    <t>59224051.R01</t>
  </si>
  <si>
    <t>skruž nádrží betonová 1500x1000 mm tl. stěny 140 mm, beton C35/45</t>
  </si>
  <si>
    <t>-1995972769</t>
  </si>
  <si>
    <t>275313911</t>
  </si>
  <si>
    <t>Základy z betonu prostého patky a bloky z betonu kamenem neprokládaného tř. C 30/37</t>
  </si>
  <si>
    <t>37206965</t>
  </si>
  <si>
    <t>"PŘED ZAHÁJENÍM BETONÁŽE BUDE PŘIZVÁN STATIK K POSOUZENÍ "</t>
  </si>
  <si>
    <t>"ZÁKLADOVÉ SPÁRY A URČENÍ TŘ. BETONU"</t>
  </si>
  <si>
    <t>"BETON VYLÍT DO BETONOVÉ SKRUŽE"</t>
  </si>
  <si>
    <t>3,14*0,75*0,75*1</t>
  </si>
  <si>
    <t>-3,14*0,125*0,125*1   "odpočet středového válce"</t>
  </si>
  <si>
    <t>953946131</t>
  </si>
  <si>
    <t>Montáž atypických ocelových konstrukcí profilů hmotnosti přes 30 kg/m, hmotnosti konstrukce do 1 t</t>
  </si>
  <si>
    <t>1676573842</t>
  </si>
  <si>
    <t>"OSADIT DO ŠTĚRKOPÍSKOVÝ PODSYP"</t>
  </si>
  <si>
    <t>1,2*140,9*1,1/1000   "nerezová dutá tyč"</t>
  </si>
  <si>
    <t>13756652.R03</t>
  </si>
  <si>
    <t>nerezová silnostěnná dutá tyč vnější prům. 250 mm, vnitřní prům. 200 mm, tl. stěny 25 mm, dl. 1200 mm, s navárky pro pevné vetknutí a horním límcem DN 400 mm</t>
  </si>
  <si>
    <t>1277827684</t>
  </si>
  <si>
    <t>767995112</t>
  </si>
  <si>
    <t>Montáž ostatních atypických zámečnických konstrukcí hmotnosti přes 5 do 10 kg</t>
  </si>
  <si>
    <t>-1827824936</t>
  </si>
  <si>
    <t>13756652.R04</t>
  </si>
  <si>
    <t xml:space="preserve">víko z nerezového plechu tl. 4mm DN 400 </t>
  </si>
  <si>
    <t>-284449792</t>
  </si>
  <si>
    <t>311</t>
  </si>
  <si>
    <t>Kamenné zídky 3-viz. v.č. D 04 a viz. objekt D.1.1.3</t>
  </si>
  <si>
    <t>1851843628</t>
  </si>
  <si>
    <t>"zídky 3.1, 3.2, 3.3"   1,731</t>
  </si>
  <si>
    <t>274313511</t>
  </si>
  <si>
    <t>Základy z betonu prostého pasy betonu kamenem neprokládaného tř. C 12/15</t>
  </si>
  <si>
    <t>-1024788956</t>
  </si>
  <si>
    <t>"zídky 3.1, 3.2, 3.3"   5,77</t>
  </si>
  <si>
    <t>274351121</t>
  </si>
  <si>
    <t>Bednění základů pasů rovné zřízení</t>
  </si>
  <si>
    <t>1057393185</t>
  </si>
  <si>
    <t>"PŘEHLED HLAVNÍCH VÝMĚR - BEDNĚNÍ  NAD TERÉNEM"</t>
  </si>
  <si>
    <t>"zídky 3.1, 3.2, 3.3"   11,237</t>
  </si>
  <si>
    <t>274351122</t>
  </si>
  <si>
    <t>Bednění základů pasů rovné odstranění</t>
  </si>
  <si>
    <t>578230063</t>
  </si>
  <si>
    <t>274211411.R01</t>
  </si>
  <si>
    <t>Zdivo základových pásů z lomového kamene prolévaného betonem</t>
  </si>
  <si>
    <t>818040480</t>
  </si>
  <si>
    <t>0,5*0,30*(4,154+3,635+9,991+0,306)</t>
  </si>
  <si>
    <t>0,5*0,30*(0,546+2,45)*2   "vedle schodiště"</t>
  </si>
  <si>
    <t>Součet   zídky 3.1, 3.2, 3.3</t>
  </si>
  <si>
    <t>274211493</t>
  </si>
  <si>
    <t>Zdivo základových pásů z lomového kamene Příplatek k cenám za lícování zdiva oboustranné</t>
  </si>
  <si>
    <t>-1779026641</t>
  </si>
  <si>
    <t>311213112.R01</t>
  </si>
  <si>
    <t>Zdivo z nepravidelných kamenů na maltu a proléváno betonem, objem jednoho kamene do 0,02m3, šířka spáry do 10 mm</t>
  </si>
  <si>
    <t>-55698246</t>
  </si>
  <si>
    <t>0,5*0,45*(4,154+3,635+9,991+0,306)</t>
  </si>
  <si>
    <t>0,5*0,45*(0,546+2,45)*2   "vedle schodiště"</t>
  </si>
  <si>
    <t>Součet     zídky 3.1, 3.2, 3.3</t>
  </si>
  <si>
    <t>311213912</t>
  </si>
  <si>
    <t>Zdivo nadzákladové z lomového kamene štípaného nebo ručně vybíraného na maltu Příplatek k cenám za lícování zdiva oboustranné</t>
  </si>
  <si>
    <t>1029665604</t>
  </si>
  <si>
    <t>311213921</t>
  </si>
  <si>
    <t>Zdivo nadzákladové z lomového kamene štípaného nebo ručně vybíraného na maltu Příplatek k cenám za vytvoření hrany rohu</t>
  </si>
  <si>
    <t>-528212021</t>
  </si>
  <si>
    <t>0,5*12</t>
  </si>
  <si>
    <t>311213922</t>
  </si>
  <si>
    <t>Zdivo nadzákladové z lomového kamene štípaného nebo ručně vybíraného na maltu Příplatek k cenám za vytvoření hrany nároží</t>
  </si>
  <si>
    <t>-131992524</t>
  </si>
  <si>
    <t>2*(4,154+3,635+9,991+0,306)+0,5*4</t>
  </si>
  <si>
    <t>2*(0,546+2,45)*2+0,5*2   "vedle schodiště"</t>
  </si>
  <si>
    <t>310201111</t>
  </si>
  <si>
    <t>Příplatek za zaoblení zděného zdiva o vnitřním poloměru půdorysu do 5 m</t>
  </si>
  <si>
    <t>-2005908273</t>
  </si>
  <si>
    <t>0,5*0,45*4,154   "ZÍDKA 3.1"</t>
  </si>
  <si>
    <t>0,5*0,45*3,329   "ZÍDKA 3.2"</t>
  </si>
  <si>
    <t>0,5*0,45*9,991   "ZÍDKA 3.3"</t>
  </si>
  <si>
    <t>312</t>
  </si>
  <si>
    <t>Autobusová zastávka viz. v.č. D04 a TZ str.1</t>
  </si>
  <si>
    <t>58943821</t>
  </si>
  <si>
    <t>3,2*2,7   "skladba S8"</t>
  </si>
  <si>
    <t>564730111</t>
  </si>
  <si>
    <t>Podklad nebo kryt z kameniva hrubého drceného vel. 16-32 mm s rozprostřením a zhutněním, po zhutnění tl. 100 mm</t>
  </si>
  <si>
    <t>1569154082</t>
  </si>
  <si>
    <t>564730011</t>
  </si>
  <si>
    <t>Podklad nebo kryt z kameniva hrubého drceného vel. 8-16 mm s rozprostřením a zhutněním, po zhutnění tl. 100 mm</t>
  </si>
  <si>
    <t>-1153211308</t>
  </si>
  <si>
    <t>1132663888</t>
  </si>
  <si>
    <t>3,2*2,7*0,2   "skladba S8"</t>
  </si>
  <si>
    <t>1359007913</t>
  </si>
  <si>
    <t>0,2*(2,7*2+3,2*2)</t>
  </si>
  <si>
    <t>-1023561426</t>
  </si>
  <si>
    <t>126884790</t>
  </si>
  <si>
    <t>3,2*2,7*0,00444   "KARI 100x100x6/6 - skladba S8"</t>
  </si>
  <si>
    <t>711111001</t>
  </si>
  <si>
    <t>Provedení izolace proti zemní vlhkosti natěradly a tmely za studena na ploše vodorovné V nátěrem penetračním</t>
  </si>
  <si>
    <t>820146236</t>
  </si>
  <si>
    <t>11163150</t>
  </si>
  <si>
    <t>lak asfaltový penetrační</t>
  </si>
  <si>
    <t>1426816868</t>
  </si>
  <si>
    <t>8,64*0,0003</t>
  </si>
  <si>
    <t>711141559</t>
  </si>
  <si>
    <t>Provedení izolace proti zemní vlhkosti pásy přitavením NAIP na ploše vodorovné V</t>
  </si>
  <si>
    <t>850014686</t>
  </si>
  <si>
    <t>62831116</t>
  </si>
  <si>
    <t>pás těžký asfaltovaný IPA400/H-PE S40</t>
  </si>
  <si>
    <t>880751117</t>
  </si>
  <si>
    <t>8,64*1,15</t>
  </si>
  <si>
    <t>952901411.R03</t>
  </si>
  <si>
    <t>Montáž autobusové dřevěné typové zastávky půdorysu 3000x2500 mm</t>
  </si>
  <si>
    <t>1361972607</t>
  </si>
  <si>
    <t>672212200.R01</t>
  </si>
  <si>
    <t>dřevěná autobusová zastávka 3000x2500 mm včetně střešní krytiny, podlahy, nátěrů, kotvení a dopravy</t>
  </si>
  <si>
    <t>1962048374</t>
  </si>
  <si>
    <t>Schodiště kamenné - skladba S6 a viz. objekt D.1.1.3</t>
  </si>
  <si>
    <t>271532212.R01</t>
  </si>
  <si>
    <t>Podsyp pod základové konstrukce se zhutněním a urovnáním povrchu z kameniva hrubého, frakce 0 - 32 mm</t>
  </si>
  <si>
    <t>122501807</t>
  </si>
  <si>
    <t>"SCHODY MEZI ZÍDKAMI 3.2 a 3.3"</t>
  </si>
  <si>
    <t xml:space="preserve">3,2*1,5*0,15          </t>
  </si>
  <si>
    <t>430321212</t>
  </si>
  <si>
    <t>Schodišťové konstrukce a rampy z betonu železového (bez výztuže) stupně, schodnice, ramena, podesty s nosníky tř. C 12/15</t>
  </si>
  <si>
    <t>-491658797</t>
  </si>
  <si>
    <t xml:space="preserve">3,2*1,5*0,10          </t>
  </si>
  <si>
    <t>431351121</t>
  </si>
  <si>
    <t>Bednění podest, podstupňových desek a ramp včetně podpěrné konstrukce výšky do 4 m půdorysně přímočarých zřízení</t>
  </si>
  <si>
    <t>914829994</t>
  </si>
  <si>
    <t>3,2*0,15*2</t>
  </si>
  <si>
    <t>431351122</t>
  </si>
  <si>
    <t>Bednění podest, podstupňových desek a ramp včetně podpěrné konstrukce výšky do 4 m půdorysně přímočarých odstranění</t>
  </si>
  <si>
    <t>-1755135849</t>
  </si>
  <si>
    <t>434311113</t>
  </si>
  <si>
    <t>Stupně dusané z betonu prostého nebo prokládaného kamenem na terén nebo na desku bez potěru, se zahlazením povrchu tř. C 12/15</t>
  </si>
  <si>
    <t>1035478</t>
  </si>
  <si>
    <t>1,5*8</t>
  </si>
  <si>
    <t>434351141</t>
  </si>
  <si>
    <t>Bednění stupňů betonovaných na podstupňové desce nebo na terénu půdorysně přímočarých zřízení</t>
  </si>
  <si>
    <t>802090972</t>
  </si>
  <si>
    <t>1,5*8*0,15</t>
  </si>
  <si>
    <t>2,8*0,15*2</t>
  </si>
  <si>
    <t>434351142</t>
  </si>
  <si>
    <t>Bednění stupňů betonovaných na podstupňové desce nebo na terénu půdorysně přímočarých odstranění</t>
  </si>
  <si>
    <t>1138886255</t>
  </si>
  <si>
    <t>434191423</t>
  </si>
  <si>
    <t>Osazování schodišťových stupňů kamenných s vyspárováním styčných spár, s provizorním dřevěným zábradlím a dočasným zakrytím stupnic prkny na desku, stupňů pemrlovaných nebo ostatních</t>
  </si>
  <si>
    <t>-1051567640</t>
  </si>
  <si>
    <t xml:space="preserve">1,5*8          </t>
  </si>
  <si>
    <t>58388024.R01</t>
  </si>
  <si>
    <t>stupeň schodišťový kamenný dl. 1500 mm v. 140 mm š. 400 mm</t>
  </si>
  <si>
    <t>1383652485</t>
  </si>
  <si>
    <t>"DRUH POUŽITÉHO KAMENE A LOKALITA MUSÍ BÝT STEJNÉ"</t>
  </si>
  <si>
    <t>"JAKO NA ZDIVO ZÍDEK"</t>
  </si>
  <si>
    <t>58388024.R02</t>
  </si>
  <si>
    <t>stupeň výstupní schodišťový kamenný dl. 1500 mm v. 140 mm š. 350 mm</t>
  </si>
  <si>
    <t>-1061807749</t>
  </si>
  <si>
    <t>461</t>
  </si>
  <si>
    <t>Zpevněné plochy - kamenná dlažba viz. v.č. D 04</t>
  </si>
  <si>
    <t>779267002</t>
  </si>
  <si>
    <t>Mezisoučet   skladba S1</t>
  </si>
  <si>
    <t>3,14*3,6*3,6</t>
  </si>
  <si>
    <t>-2,487  "skladba S1"</t>
  </si>
  <si>
    <t>0,5*(2,9+1,5+1,5)</t>
  </si>
  <si>
    <t>0,8*1,5</t>
  </si>
  <si>
    <t>Mezisoučet   skladba S2, S3, S4</t>
  </si>
  <si>
    <t>564231111</t>
  </si>
  <si>
    <t>Podklad nebo podsyp ze štěrkopísku ŠP s rozprostřením, vlhčením a zhutněním, po zhutnění tl. 100 mm</t>
  </si>
  <si>
    <t>586040963</t>
  </si>
  <si>
    <t>451577777</t>
  </si>
  <si>
    <t>Podklad nebo lože pod dlažbu (přídlažbu) v ploše vodorovné nebo ve sklonu do 1:5, tloušťky od 30 do 100 mm z kameniva těženého</t>
  </si>
  <si>
    <t>-1458127906</t>
  </si>
  <si>
    <t>594711111.R01</t>
  </si>
  <si>
    <t>Kladení dlažby kamenné nepravidelné s provedením lože z kameniva těženého tl. 50 mm - bez dodávky kamene, ale s dodávkou lože</t>
  </si>
  <si>
    <t>1630460382</t>
  </si>
  <si>
    <t>58384670.R01</t>
  </si>
  <si>
    <t xml:space="preserve">řezaná čedičová dlažba tl. 5 cm </t>
  </si>
  <si>
    <t>-297884945</t>
  </si>
  <si>
    <t>44,844*1,1</t>
  </si>
  <si>
    <t>311214000.R01</t>
  </si>
  <si>
    <t>Rozvodná skříň z lomového kamane večtně lícování a spárování</t>
  </si>
  <si>
    <t>1933883512</t>
  </si>
  <si>
    <t>998153131</t>
  </si>
  <si>
    <t>Přesun hmot pro zdi a valy samostatné se svislou nosnou konstrukcí zděnou nebo monolitickou betonovou tyčovou nebo plošnou vodorovná dopravní vzdálenost do 50 m, pro zdi výšky do 12 m</t>
  </si>
  <si>
    <t>1587411809</t>
  </si>
  <si>
    <t>782</t>
  </si>
  <si>
    <t>Dokončovací práce - obklady z kamene</t>
  </si>
  <si>
    <t>782332211</t>
  </si>
  <si>
    <t>Montáž obkladů sloupů z tvrdých kamenů kladených do lepidla ze 3 až 5 rozdílných druhů pravoúhlých desek sestavených do pravidelně se opakujících vzorů tl. do 25 mm</t>
  </si>
  <si>
    <t>-1853462881</t>
  </si>
  <si>
    <t>"NADZEMNÍ, POHLEDOVĚ EXPONOVANÁ ČÁST ZÁKLADOVÉ PATKY VO"</t>
  </si>
  <si>
    <t>0,6*0,8 *2</t>
  </si>
  <si>
    <t>0,2*0,8 *2</t>
  </si>
  <si>
    <t>(0,6+0,2)/2*0,8 *2</t>
  </si>
  <si>
    <t>0,8*0,8 *2</t>
  </si>
  <si>
    <t>Součet   patky VO - 2ks</t>
  </si>
  <si>
    <t>58382710.R01</t>
  </si>
  <si>
    <t>kamenný čedičový obklad nepravidelný tl. 20 mm (dlažební  kámen)</t>
  </si>
  <si>
    <t>319349566</t>
  </si>
  <si>
    <t>3,2*1,1</t>
  </si>
  <si>
    <t>782391111</t>
  </si>
  <si>
    <t>Příplatek k cenám obkladů sloupů z kamene za plochu do 10 m2 jednotlivě</t>
  </si>
  <si>
    <t>-1570809931</t>
  </si>
  <si>
    <t>998782201</t>
  </si>
  <si>
    <t>Přesun hmot pro obklady kamenné stanovený procentní sazbou (%) z ceny vodorovná dopravní vzdálenost do 50 m v objektech výšky do 6 m</t>
  </si>
  <si>
    <t>654333376</t>
  </si>
  <si>
    <t>D.1.2.2. - vánoční strom-propojení elektroinstalace (rozvaděč je součástí VO viz SO05)</t>
  </si>
  <si>
    <t xml:space="preserve">    21-M4 - Elektromontáže a elektromateriál - zásuvky</t>
  </si>
  <si>
    <t>CYKY 5Jx16</t>
  </si>
  <si>
    <t>-1575169739</t>
  </si>
  <si>
    <t>-1468515105</t>
  </si>
  <si>
    <t>-619696410</t>
  </si>
  <si>
    <t>34111030.R22</t>
  </si>
  <si>
    <t>kabel CYKY 5Jx16</t>
  </si>
  <si>
    <t>-904887713</t>
  </si>
  <si>
    <t>-1953960360</t>
  </si>
  <si>
    <t>-1213322870</t>
  </si>
  <si>
    <t>1605544190</t>
  </si>
  <si>
    <t>358887059</t>
  </si>
  <si>
    <t>21-M4</t>
  </si>
  <si>
    <t>Elektromontáže a elektromateriál - zásuvky</t>
  </si>
  <si>
    <t>Pol18</t>
  </si>
  <si>
    <t>Zásuvkové skříně ZS - 1x 16A/230V, 1x 16A/400V, 1x32A/400V</t>
  </si>
  <si>
    <t>-884460528</t>
  </si>
  <si>
    <t>35713140.R10</t>
  </si>
  <si>
    <t>zásuvkové skříně ZS - 1x 16A/230V, 1x 16A/400V, 1x32A/400V</t>
  </si>
  <si>
    <t>-900957768</t>
  </si>
  <si>
    <t>73271585</t>
  </si>
  <si>
    <t>-922862934</t>
  </si>
  <si>
    <t>-98575247</t>
  </si>
  <si>
    <t>-104394630</t>
  </si>
  <si>
    <t>-577010171</t>
  </si>
  <si>
    <t>-2120472654</t>
  </si>
  <si>
    <t>-560987472</t>
  </si>
  <si>
    <t>488741713</t>
  </si>
  <si>
    <t>-1590641305</t>
  </si>
  <si>
    <t>1699102564</t>
  </si>
  <si>
    <t>-166946488</t>
  </si>
  <si>
    <t>-1681750710</t>
  </si>
  <si>
    <t>726902425</t>
  </si>
  <si>
    <t>-1201938707</t>
  </si>
  <si>
    <t>-474994564</t>
  </si>
  <si>
    <t>-562620918</t>
  </si>
  <si>
    <t>1039613893</t>
  </si>
  <si>
    <t>PPV pro elektromontáže 6%</t>
  </si>
  <si>
    <t>-837636024</t>
  </si>
  <si>
    <t>210020000.R24</t>
  </si>
  <si>
    <t>383186183</t>
  </si>
  <si>
    <t>D.1.3. - OPĚRNÉ ZÍDKY Č.1 a 2 (zídky č.3 jsou součástí vánočního stromu, č.4 labské vyhlídky)</t>
  </si>
  <si>
    <t xml:space="preserve">    311 - Kamenné zídky č.1 a č.2</t>
  </si>
  <si>
    <t xml:space="preserve">    43 - Schodiště kamenné - mezi zídkou č.1 a č.2</t>
  </si>
  <si>
    <t>-107725514</t>
  </si>
  <si>
    <t>"VÝMĚRY PŘEVZATY Z PŘEHLEDU HLAVNÍCH VÝMĚR "</t>
  </si>
  <si>
    <t>"ZÍDKA 1"   0,978</t>
  </si>
  <si>
    <t>1182201942</t>
  </si>
  <si>
    <t>"ZÍDKA 1"   12,257</t>
  </si>
  <si>
    <t>"ZÍDKA 2"   19,413</t>
  </si>
  <si>
    <t>52027801</t>
  </si>
  <si>
    <t>0,978+31,67</t>
  </si>
  <si>
    <t>-632221962</t>
  </si>
  <si>
    <t>32,648*1,7</t>
  </si>
  <si>
    <t>Kamenné zídky č.1 a č.2</t>
  </si>
  <si>
    <t>956970508</t>
  </si>
  <si>
    <t>"ZÍDKA 1"   2,092</t>
  </si>
  <si>
    <t>"ZÍDKA 2"   3,941</t>
  </si>
  <si>
    <t>-650332166</t>
  </si>
  <si>
    <t>"ZÍDKA 1"   6,973</t>
  </si>
  <si>
    <t>"ZÍDKA 2"   13,136</t>
  </si>
  <si>
    <t>-727143437</t>
  </si>
  <si>
    <t>"ZÍDKA 1"   0,678</t>
  </si>
  <si>
    <t>"ZÍDKA 2"   0,580</t>
  </si>
  <si>
    <t>364059246</t>
  </si>
  <si>
    <t>327211112.R01</t>
  </si>
  <si>
    <t>Zdivo opěrných zdí z nepravidelných kamenů na maltu a prolévaného betonem, objem kamene do 0,02 m3, š spáry do 10 mm</t>
  </si>
  <si>
    <t>-854091172</t>
  </si>
  <si>
    <t>"ZÍDKA 1"   11,51</t>
  </si>
  <si>
    <t>"ZÍDKA 2"   17,991</t>
  </si>
  <si>
    <t>0,5*0,75*2,79*2   "vedle schodiště"</t>
  </si>
  <si>
    <t>327211912</t>
  </si>
  <si>
    <t>Zdivo nadzákladové opěrných zdí a valů z lomového kamene štípaného nebo ručně vybíraného na maltu Příplatek k cenám za lícování zdiva oboustranné</t>
  </si>
  <si>
    <t>1378678860</t>
  </si>
  <si>
    <t>327211921</t>
  </si>
  <si>
    <t>Zdivo nadzákladové opěrných zdí a valů z lomového kamene štípaného nebo ručně vybíraného na maltu Příplatek k cenám za vytvoření hrany rohu</t>
  </si>
  <si>
    <t>-1821093188</t>
  </si>
  <si>
    <t>"VIZ v.č. D 02 a D 04"</t>
  </si>
  <si>
    <t>0,75*9</t>
  </si>
  <si>
    <t>327211922</t>
  </si>
  <si>
    <t>Zdivo nadzákladové opěrných zdí a valů z lomového kamene štípaného nebo ručně vybíraného na maltu Příplatek k cenám za vytvoření hrany nároží</t>
  </si>
  <si>
    <t>1071004535</t>
  </si>
  <si>
    <t>"ZÍDKA 1"   21,39*2+0,5</t>
  </si>
  <si>
    <t>"ZÍDKA 2"   (25,331+19,087)*2</t>
  </si>
  <si>
    <t>2,79*4+0,5*2   "vedle schodiště"</t>
  </si>
  <si>
    <t>-415232917</t>
  </si>
  <si>
    <t>"ZÍDKA 2"  0,5*0,75*(5,835+1+0,825)</t>
  </si>
  <si>
    <t>"ZÍDKA 1"  0,5*0,75*(1+0,825)</t>
  </si>
  <si>
    <t>871263121</t>
  </si>
  <si>
    <t>Montáž kanalizačního potrubí z plastů z tvrdého PVC těsněných gumovým kroužkem v otevřeném výkopu ve sklonu do 20 % DN 110</t>
  </si>
  <si>
    <t>-661351141</t>
  </si>
  <si>
    <t>"ZÍDKA 1"   6*0,5</t>
  </si>
  <si>
    <t>"ZÍDKA 2"   17*0,5</t>
  </si>
  <si>
    <t>28611112</t>
  </si>
  <si>
    <t>trubka kanalizační PVC DN 110x500 mm SN4</t>
  </si>
  <si>
    <t>1945993168</t>
  </si>
  <si>
    <t>11,5*1,03</t>
  </si>
  <si>
    <t>Schodiště kamenné - mezi zídkou č.1 a č.2</t>
  </si>
  <si>
    <t>-446917282</t>
  </si>
  <si>
    <t>"VIZ v.č. D 05"</t>
  </si>
  <si>
    <t xml:space="preserve">1,9*1,5*0,15          </t>
  </si>
  <si>
    <t>-258494183</t>
  </si>
  <si>
    <t xml:space="preserve">1,9*1,5*0,10         </t>
  </si>
  <si>
    <t>-1660075447</t>
  </si>
  <si>
    <t xml:space="preserve">1,9*0,15*2          </t>
  </si>
  <si>
    <t>895302300</t>
  </si>
  <si>
    <t>212062845</t>
  </si>
  <si>
    <t>1,5*5</t>
  </si>
  <si>
    <t>972294972</t>
  </si>
  <si>
    <t>1,5*5*0,15</t>
  </si>
  <si>
    <t>1,9*0,15*2</t>
  </si>
  <si>
    <t>614266889</t>
  </si>
  <si>
    <t>555508475</t>
  </si>
  <si>
    <t>1335529885</t>
  </si>
  <si>
    <t>-1512251572</t>
  </si>
  <si>
    <t>-1644571458</t>
  </si>
  <si>
    <t>D.1.4. - LABSKÁ VYHLÍDKA</t>
  </si>
  <si>
    <t xml:space="preserve">    311 - Kamenné zídky č.4</t>
  </si>
  <si>
    <t xml:space="preserve">    762 - Konstrukce tesařské</t>
  </si>
  <si>
    <t xml:space="preserve">    783 - Dokončovací práce - nátěry</t>
  </si>
  <si>
    <t>562437373</t>
  </si>
  <si>
    <t>"ZÍDKA č.4"   0,394*10,63</t>
  </si>
  <si>
    <t>-1363654849</t>
  </si>
  <si>
    <t>-476456140</t>
  </si>
  <si>
    <t>4,188*1,7</t>
  </si>
  <si>
    <t>Kamenné zídky č.4</t>
  </si>
  <si>
    <t>1179312278</t>
  </si>
  <si>
    <t>"ZÍDKA č.4"   10,63*0,5*0,15</t>
  </si>
  <si>
    <t>-2062822883</t>
  </si>
  <si>
    <t>"ZÍDKA č.4"   10,63*0,5*0,5 *1,035   "betonáž do výkopu"</t>
  </si>
  <si>
    <t>1368877773</t>
  </si>
  <si>
    <t>"ZÍDKA č.4"   (0,42+0,31)/2*0,5*10,63</t>
  </si>
  <si>
    <t>1495075902</t>
  </si>
  <si>
    <t>"ZÍDKA č.4"   1,94</t>
  </si>
  <si>
    <t>1849164719</t>
  </si>
  <si>
    <t>"VÝMĚRY PŘEVZATY Z OBJ. D.1.1.3. OPĚRNÉ ZÍDKY v.č. D 03.2"</t>
  </si>
  <si>
    <t>0,31*2+0,42*2</t>
  </si>
  <si>
    <t>-649037992</t>
  </si>
  <si>
    <t>"VÝMĚRY PŘEVZATY Z OBJ. D.1.1.3. OPĚRNÉ ZÍDKY v.č. D 0"</t>
  </si>
  <si>
    <t>10,63*2+0,5*2</t>
  </si>
  <si>
    <t>310201112</t>
  </si>
  <si>
    <t>Příplatek za zaoblení zděného zdiva o vnitřním poloměru půdorysu přes 5 do 15 m</t>
  </si>
  <si>
    <t>248654092</t>
  </si>
  <si>
    <t>-199446745</t>
  </si>
  <si>
    <t>762</t>
  </si>
  <si>
    <t>Konstrukce tesařské</t>
  </si>
  <si>
    <t>762222142.R01</t>
  </si>
  <si>
    <t>Montáž a výroba zábradlí křivočarého osové vzdálenosti sloupků do 1500 mm</t>
  </si>
  <si>
    <t>530259212</t>
  </si>
  <si>
    <t>1,39*2+1,24*2</t>
  </si>
  <si>
    <t>762295001</t>
  </si>
  <si>
    <t>Spojovací prostředky schodišť a zábradlí hřebíky, svory, fixační prkna, vruty</t>
  </si>
  <si>
    <t>-1378611752</t>
  </si>
  <si>
    <t>"VIZ VÝKAZ NOSNÝCH DŘEVĚNÝCH PRVKŮ v.č. D 04"</t>
  </si>
  <si>
    <t>1,39*2*0,14*0,12    "madlo ozn.A - 140x120"</t>
  </si>
  <si>
    <t>1,24*2*0,14*0,12    "madlo ozn.B - 140x120"</t>
  </si>
  <si>
    <t>1,14*4*0,10*0,10    "paždík ozn.C - 100x100"</t>
  </si>
  <si>
    <t>1,28*2*0,08*0,08    "zavětrování ozn.D - 80x80"</t>
  </si>
  <si>
    <t>1,28*2*0,08*0,08   "zavětrování ozn.E - 80x80"</t>
  </si>
  <si>
    <t>0,84*5*0,10*0,10    "stojina ozn.E - 100x100"</t>
  </si>
  <si>
    <t>762081410</t>
  </si>
  <si>
    <t>Práce společné pro tesařské konstrukce hoblování hraněného řeziva zabudovaného do konstrukce vícestranné hranoly</t>
  </si>
  <si>
    <t>560738446</t>
  </si>
  <si>
    <t>1,39*2*(0,14*2+0,12*2)    "madlo ozn.A - 140x120"</t>
  </si>
  <si>
    <t>1,24*2*(0,14*2+0,12*2)    "madlo ozn.B - 140x120"</t>
  </si>
  <si>
    <t>1,14*4*(0,10*2+0,10*2)    "paždík ozn.C - 100x100"</t>
  </si>
  <si>
    <t>1,28*2*0,08*4                     "zavětrování ozn.D - 80x80"</t>
  </si>
  <si>
    <t>1,28*2*0,08*4                     "zavětrování ozn.E - 80x80"</t>
  </si>
  <si>
    <t>0,84*5*0,10*4                     "stojina ozn.E - 100x100"</t>
  </si>
  <si>
    <t>60512001.R05</t>
  </si>
  <si>
    <t>řezivo jehličnaté hranol - suché dřevo</t>
  </si>
  <si>
    <t>289361540</t>
  </si>
  <si>
    <t>1,39*2*0,14*0,12 *1,1    "madlo ozn.A - 140x120"</t>
  </si>
  <si>
    <t>1,24*2*0,14*0,12 *1,1    "madlo ozn.B - 140x120"</t>
  </si>
  <si>
    <t>1,14*4*0,10*0,10 *1,1    "paždík ozn.C - 100x100"</t>
  </si>
  <si>
    <t>1,28*2*0,08*0,08 *1,1    "zavětrování ozn.D - 80x80"</t>
  </si>
  <si>
    <t>1,28*2*0,08*0,08 *1,1   "zavětrování ozn.E - 80x80"</t>
  </si>
  <si>
    <t>0,84*5*0,10*0,10 *1,1    "stojina ozn.E - 100x100"</t>
  </si>
  <si>
    <t>762082120</t>
  </si>
  <si>
    <t>Práce společné pro tesařské konstrukce profilování zhlaví trámů a ozdobných konců jednoduché seříznutí jedním řezem, plochy do 160 cm2</t>
  </si>
  <si>
    <t>-493530012</t>
  </si>
  <si>
    <t>(2+2+4+2+2+5)*2</t>
  </si>
  <si>
    <t>762085103</t>
  </si>
  <si>
    <t>Práce společné pro tesařské konstrukce montáž ocelových spojovacích prostředků (materiál ve specifikaci) kotevních želez příložek, patek, táhel</t>
  </si>
  <si>
    <t>-406111918</t>
  </si>
  <si>
    <t>548254490.R03</t>
  </si>
  <si>
    <t xml:space="preserve">ocelová patka sloupku 100x100 mm s tyčí prům. 20 mm dl. 400 mm, pozink </t>
  </si>
  <si>
    <t>-1963453065</t>
  </si>
  <si>
    <t>998762201</t>
  </si>
  <si>
    <t>Přesun hmot pro konstrukce tesařské stanovený procentní sazbou (%) z ceny vodorovná dopravní vzdálenost do 50 m v objektech výšky do 6 m</t>
  </si>
  <si>
    <t>327763834</t>
  </si>
  <si>
    <t>783</t>
  </si>
  <si>
    <t>Dokončovací práce - nátěry</t>
  </si>
  <si>
    <t>783201401</t>
  </si>
  <si>
    <t>Příprava podkladu tesařských konstrukcí před provedením nátěru ometení</t>
  </si>
  <si>
    <t>1325602494</t>
  </si>
  <si>
    <t>1,14*4*0,10*4                     "paždík ozn.C - 100x100"</t>
  </si>
  <si>
    <t>783213011</t>
  </si>
  <si>
    <t>Napouštěcí nátěr tesařských prvků proti dřevokazným houbám, hmyzu a plísním nezabudovaných do konstrukce jednonásobný syntetický</t>
  </si>
  <si>
    <t>-1409584818</t>
  </si>
  <si>
    <t>"1X PŘED TESAŘSKOU SESTAVOU"</t>
  </si>
  <si>
    <t>783213121</t>
  </si>
  <si>
    <t>Napouštěcí nátěr tesařských konstrukcí zabudovaných do konstrukce proti dřevokazným houbám, hmyzu a plísním dvojnásobný syntetický</t>
  </si>
  <si>
    <t>-578792678</t>
  </si>
  <si>
    <t>"2X PO DOKONČENÍ TESAŘSKÉ SESTAVY"</t>
  </si>
  <si>
    <t>783214101</t>
  </si>
  <si>
    <t>Základní nátěr tesařských konstrukcí jednonásobný syntetický</t>
  </si>
  <si>
    <t>-1815196337</t>
  </si>
  <si>
    <t>783218111</t>
  </si>
  <si>
    <t>Lazurovací nátěr tesařských konstrukcí dvojnásobný syntetický</t>
  </si>
  <si>
    <t>-1550632616</t>
  </si>
  <si>
    <t>D.1.5. - ZRUŠENÍ AKUMULAČNÍ JÍMKY U OBJEKTU STODOLY</t>
  </si>
  <si>
    <t>2025453870</t>
  </si>
  <si>
    <t>8*7,85*3</t>
  </si>
  <si>
    <t>-1552851343</t>
  </si>
  <si>
    <t>188,4*1,97</t>
  </si>
  <si>
    <t>971042651</t>
  </si>
  <si>
    <t>Vybourání otvorů v betonových příčkách a zdech základových nebo nadzákladových plochy do 4 m2, tl. jakékoliv</t>
  </si>
  <si>
    <t>-1039467015</t>
  </si>
  <si>
    <t>0,3*1,2*3   "vybourání východní stěny"</t>
  </si>
  <si>
    <t>997013211</t>
  </si>
  <si>
    <t>Vnitrostaveništní doprava suti a vybouraných hmot vodorovně do 50 m svisle ručně (nošením po schodech) pro budovy a haly výšky do 6 m</t>
  </si>
  <si>
    <t>-1733057991</t>
  </si>
  <si>
    <t>1529001363</t>
  </si>
  <si>
    <t>1556020621</t>
  </si>
  <si>
    <t>2,376*3</t>
  </si>
  <si>
    <t>997013802</t>
  </si>
  <si>
    <t>Poplatek za uložení stavebního odpadu na skládce (skládkovné) z armovaného betonu zatříděného do Katalogu odpadů pod kódem 170 101</t>
  </si>
  <si>
    <t>1604454688</t>
  </si>
  <si>
    <t>SO02 - ZPEVNĚNÉ PLOCHY</t>
  </si>
  <si>
    <t>Ing. Jiří Koudelka Ústí n.L.-Krásné Březno</t>
  </si>
  <si>
    <t>SO 02 - Zpevněné plochy</t>
  </si>
  <si>
    <t xml:space="preserve">    001 - Zemní práce</t>
  </si>
  <si>
    <t xml:space="preserve">    002 - Základy</t>
  </si>
  <si>
    <t xml:space="preserve">    004 - Vodorovné konstrukce</t>
  </si>
  <si>
    <t xml:space="preserve">    005 - Komunikace</t>
  </si>
  <si>
    <t xml:space="preserve">    008 - Trubní vedení</t>
  </si>
  <si>
    <t xml:space="preserve">    009 - Ostatní konstrukce a práce</t>
  </si>
  <si>
    <t xml:space="preserve">    099 - Přesun hmot HSV</t>
  </si>
  <si>
    <t xml:space="preserve">    783 - Nátěry</t>
  </si>
  <si>
    <t>SO 02</t>
  </si>
  <si>
    <t>Zpevněné plochy</t>
  </si>
  <si>
    <t>001</t>
  </si>
  <si>
    <t>00572420</t>
  </si>
  <si>
    <t>osivo směs travní parková okrasná</t>
  </si>
  <si>
    <t>1621863703</t>
  </si>
  <si>
    <t>"dtto vegetační prefabrikáty"   31,82*0,60*0,035 *1,08</t>
  </si>
  <si>
    <t>10364101</t>
  </si>
  <si>
    <t>zemina pro terénní úpravy - ornice</t>
  </si>
  <si>
    <t>472662288</t>
  </si>
  <si>
    <t>"1m3=1,65t"   976,278*1,65 *1,02</t>
  </si>
  <si>
    <t>10371500</t>
  </si>
  <si>
    <t>substrát pro trávníky VL</t>
  </si>
  <si>
    <t>432471559</t>
  </si>
  <si>
    <t>"z výkresu výměr - konstrukce G"   31,82*0,10*0,60 *1,02</t>
  </si>
  <si>
    <t>112101102</t>
  </si>
  <si>
    <t>Odstranění stromů s odřezáním kmene a s odvětvením listnatých, průměru kmene přes 300 do 500 mm</t>
  </si>
  <si>
    <t>-2093252092</t>
  </si>
  <si>
    <t>"z výkresu bouracích prací"   2,0</t>
  </si>
  <si>
    <t>112201102</t>
  </si>
  <si>
    <t>Odstranění pařezů s jejich vykopáním, vytrháním nebo odstřelením, s přesekáním kořenů průměru přes 300 do 500 mm</t>
  </si>
  <si>
    <t>973522731</t>
  </si>
  <si>
    <t>"viz kácení"   2,0</t>
  </si>
  <si>
    <t>113106171</t>
  </si>
  <si>
    <t>Rozebrání dlažeb a dílců vozovek a ploch s přemístěním hmot na skládku na vzdálenost do 3 m nebo s naložením na dopravní prostředek, s jakoukoliv výplní spár ručně ze zámkové dlažby s ložem z kameniva</t>
  </si>
  <si>
    <t>1873362675</t>
  </si>
  <si>
    <t>"z výkresu výměr bouracích prací"   22,08</t>
  </si>
  <si>
    <t>113106242</t>
  </si>
  <si>
    <t>Rozebrání dlažeb a dílců vozovek a ploch s přemístěním hmot na skládku na vzdálenost do 3 m nebo s naložením na dopravní prostředek, s jakoukoliv výplní spár strojně plochy jednotlivě přes 200 m2 ze silničních dílců jakýchkoliv rozměrů, s ložem z kameniva nebo živice se spárami zalitými cementovou maltou</t>
  </si>
  <si>
    <t>1488946629</t>
  </si>
  <si>
    <t>"z výkresu bouracích prací"   846,42</t>
  </si>
  <si>
    <t>113107141</t>
  </si>
  <si>
    <t>Odstranění podkladů nebo krytů ručně s přemístěním hmot na skládku na vzdálenost do 3 m nebo s naložením na dopravní prostředek živičných, o tl. vrstvy do 50 mm</t>
  </si>
  <si>
    <t>1088811760</t>
  </si>
  <si>
    <t>"z výkresu bouracích prací"   20,37</t>
  </si>
  <si>
    <t>113107171</t>
  </si>
  <si>
    <t>Odstranění podkladů nebo krytů strojně plochy jednotlivě přes 50 m2 do 200 m2 s přemístěním hmot na skládku na vzdálenost do 20 m nebo s naložením na dopravní prostředek z betonu prostého, o tl. vrstvy přes 100 do 150 mm</t>
  </si>
  <si>
    <t>1376987673</t>
  </si>
  <si>
    <t>"z výkresu výměr bouracích prací"   66,00</t>
  </si>
  <si>
    <t>113107232</t>
  </si>
  <si>
    <t>Odstranění podkladů nebo krytů strojně plochy jednotlivě přes 200 m2 s přemístěním hmot na skládku na vzdálenost do 20 m nebo s naložením na dopravní prostředek z betonu prostého, o tl. vrstvy přes 150 do 300 mm</t>
  </si>
  <si>
    <t>-2115835408</t>
  </si>
  <si>
    <t>"z výkresu výměr bouracích prací"   805,27</t>
  </si>
  <si>
    <t>113107242</t>
  </si>
  <si>
    <t>Odstranění podkladů nebo krytů strojně plochy jednotlivě přes 200 m2 s přemístěním hmot na skládku na vzdálenost do 20 m nebo s naložením na dopravní prostředek živičných, o tl. vrstvy přes 50 do 100 mm</t>
  </si>
  <si>
    <t>1490251861</t>
  </si>
  <si>
    <t>"z výkresu bouracích prací"   711,17</t>
  </si>
  <si>
    <t>113154112</t>
  </si>
  <si>
    <t>Frézování živičného podkladu nebo krytu s naložením na dopravní prostředek plochy do 500 m2 bez překážek v trase pruhu šířky do 0,5 m, tloušťky vrstvy 40 mm</t>
  </si>
  <si>
    <t>-2080841156</t>
  </si>
  <si>
    <t>"z výkresu bouracích prací"   8,30</t>
  </si>
  <si>
    <t>113202111</t>
  </si>
  <si>
    <t>Vytrhání obrub s vybouráním lože, s přemístěním hmot na skládku na vzdálenost do 3 m nebo s naložením na dopravní prostředek z krajníků nebo obrubníků stojatých</t>
  </si>
  <si>
    <t>1578495627</t>
  </si>
  <si>
    <t>"z výkresu bouracích prací"   28,2</t>
  </si>
  <si>
    <t>120901103</t>
  </si>
  <si>
    <t>Bourání konstrukcí v odkopávkách a prokopávkách, korytech vodotečí, melioračních kanálech - ručně s přemístěním suti na hromady na vzdálenost do 20 m nebo s naložením na dopravní prostředek ze zdiva cihelného nebo smíšeného na maltu cementovou</t>
  </si>
  <si>
    <t>129849366</t>
  </si>
  <si>
    <t>"z výkresu bouracích prací"   0,40</t>
  </si>
  <si>
    <t>120901121</t>
  </si>
  <si>
    <t>Bourání konstrukcí v odkopávkách a prokopávkách, korytech vodotečí, melioračních kanálech - ručně s přemístěním suti na hromady na vzdálenost do 20 m nebo s naložením na dopravní prostředek z betonu prostého neprokládaného</t>
  </si>
  <si>
    <t>1038383354</t>
  </si>
  <si>
    <t>"z výkresu bouracích prací - betonová zídka"   5,50</t>
  </si>
  <si>
    <t>"dtto - rušené ul. vpusti na hloubku vozovkové konstrukce po odpočtu rámu (0,44-0,16)" 0,6*0,6*(0,44-0,16)*2,0</t>
  </si>
  <si>
    <t>122302202</t>
  </si>
  <si>
    <t>Odkopávky a prokopávky nezapažené pro silnice s přemístěním výkopku v příčných profilech na vzdálenost do 15 m nebo s naložením na dopravní prostředek v hornině tř. 4 přes 100 do 1 000 m3</t>
  </si>
  <si>
    <t>-308152556</t>
  </si>
  <si>
    <t>"z kubaturových listů"   796,925</t>
  </si>
  <si>
    <t>130001101</t>
  </si>
  <si>
    <t>Příplatek k cenám hloubených vykopávek za ztížení vykopávky v blízkosti podzemního vedení nebo výbušnin pro jakoukoliv třídu horniny</t>
  </si>
  <si>
    <t>299325240</t>
  </si>
  <si>
    <t>"z tabulky vpustí"   3,717</t>
  </si>
  <si>
    <t>967385257</t>
  </si>
  <si>
    <t>"pro podélnou drenáž"   95,5*0,170</t>
  </si>
  <si>
    <t>-786224471</t>
  </si>
  <si>
    <t>"pro základ přístřešku"   3,27*0,85*(0,90-0,10)</t>
  </si>
  <si>
    <t>"pro přípojky vpustí"      12,335</t>
  </si>
  <si>
    <t xml:space="preserve">Součet </t>
  </si>
  <si>
    <t>133301101</t>
  </si>
  <si>
    <t>Hloubení zapažených i nezapažených šachet s případným nutným přemístěním výkopku ve výkopišti v hornině tř. 4 do 100 m3</t>
  </si>
  <si>
    <t>340502530</t>
  </si>
  <si>
    <t>"pro kalník vpusti - viz tabulka vpustí"   2,648</t>
  </si>
  <si>
    <t>-1994645075</t>
  </si>
  <si>
    <t>"z tabulky vpustí"   23,50</t>
  </si>
  <si>
    <t>-1726889849</t>
  </si>
  <si>
    <t>753136654</t>
  </si>
  <si>
    <t>"z tabulky vpustí - V1"   5,20</t>
  </si>
  <si>
    <t>162201102</t>
  </si>
  <si>
    <t>Vodorovné přemístění výkopku nebo sypaniny po suchu na obvyklém dopravním prostředku, bez naložení výkopku, avšak se složením bez rozhrnutí z horniny tř. 1 až 4 na vzdálenost přes 20 do 50 m</t>
  </si>
  <si>
    <t>-320506227</t>
  </si>
  <si>
    <t>"z kubaturových listů - přesun mezi profily"   455,524</t>
  </si>
  <si>
    <t>162201456</t>
  </si>
  <si>
    <t>Vodorovné přemístění větví, kmenů nebo pařezů s naložením, složením a dopravou do 3000 m větví stromů listnatých, průměru kmene přes 300 do 500 mm</t>
  </si>
  <si>
    <t>1962371655</t>
  </si>
  <si>
    <t>162201466</t>
  </si>
  <si>
    <t>Vodorovné přemístění větví, kmenů nebo pařezů s naložením, složením a dopravou do 3000 m kmenů stromů listnatých, průměru přes 300 do 500 mm</t>
  </si>
  <si>
    <t>-1547117579</t>
  </si>
  <si>
    <t>162201476</t>
  </si>
  <si>
    <t>Vodorovné přemístění větví, kmenů nebo pařezů s naložením, složením a dopravou do 3000 m pařezů kmenů, průměru přes 300 do 500 mm</t>
  </si>
  <si>
    <t>946998298</t>
  </si>
  <si>
    <t>162501102</t>
  </si>
  <si>
    <t>Vodorovné přemístění výkopku nebo sypaniny po suchu na obvyklém dopravním prostředku, bez naložení výkopku, avšak se složením bez rozhrnutí z horniny tř. 1 až 4 na vzdálenost přes 2 500 do 3 000 m</t>
  </si>
  <si>
    <t>-394117839</t>
  </si>
  <si>
    <t>"na skládku v Dobkovicích - přebytek z odkopávek"   88,648</t>
  </si>
  <si>
    <t>"dtto - z rýhy pro drenáž"               16,235</t>
  </si>
  <si>
    <t>"dtto - ze základu pro přístřešek" 2,224</t>
  </si>
  <si>
    <t>"dtto - z tabulky vpustí"                  12,335+2,648</t>
  </si>
  <si>
    <t>162501152</t>
  </si>
  <si>
    <t>Vodorovné přemístění výkopku nebo sypaniny po suchu na obvyklém dopravním prostředku, bez naložení výkopku, avšak se složením bez rozhrnutí z horniny tř. 5 až 7 na vzdálenost přes 2 500 do 3 000 m</t>
  </si>
  <si>
    <t>126271215</t>
  </si>
  <si>
    <t>"betonová zídka"                  5,50</t>
  </si>
  <si>
    <t>"zídka ze zdiva smíšeného" 0,40</t>
  </si>
  <si>
    <t>"vybourané vpusti"               0,202</t>
  </si>
  <si>
    <t>162601102</t>
  </si>
  <si>
    <t>Vodorovné přemístění výkopku nebo sypaniny po suchu na obvyklém dopravním prostředku, bez naložení výkopku, avšak se složením bez rozhrnutí z horniny tř. 1 až 4 na vzdálenost přes 4 000 do 5 000 m</t>
  </si>
  <si>
    <t>201281177</t>
  </si>
  <si>
    <t>"dovoz humusu - viz naložení"   976,278</t>
  </si>
  <si>
    <t>167101102</t>
  </si>
  <si>
    <t>Nakládání, skládání a překládání neulehlého výkopku nebo sypaniny nakládání, množství přes 100 m3, z hornin tř. 1 až 4</t>
  </si>
  <si>
    <t>1641638135</t>
  </si>
  <si>
    <t>"chybějící humózní zemina - viz TZ, bilance"   6508,52*0,15</t>
  </si>
  <si>
    <t>171101131</t>
  </si>
  <si>
    <t>Uložení sypaniny do násypů s rozprostřením sypaniny ve vrstvách a s hrubým urovnáním zhutněných s uzavřením povrchu násypu z hornin nesoudržných a soudržných střídavě ukládaných</t>
  </si>
  <si>
    <t>1452443577</t>
  </si>
  <si>
    <t>"z kubaturových listů"   708,276</t>
  </si>
  <si>
    <t>171201201</t>
  </si>
  <si>
    <t>Uložení sypaniny na skládky</t>
  </si>
  <si>
    <t>1788537316</t>
  </si>
  <si>
    <t>"přebytek z odkopávek"        88,648</t>
  </si>
  <si>
    <t>"zemina z rýhy pro drenáž"   16,235</t>
  </si>
  <si>
    <t>"betonová zídka"                    5,50</t>
  </si>
  <si>
    <t>"zídka ze zdiva smíšeného"   0,40</t>
  </si>
  <si>
    <t>"vybourané vpusti"                 0,202</t>
  </si>
  <si>
    <t>"ze základu pro přístřešek"   2,224</t>
  </si>
  <si>
    <t>"z tabulky vpustí"                   12,335+2,648</t>
  </si>
  <si>
    <t>1236095590</t>
  </si>
  <si>
    <t>"1m3=1,75t, přebytek z odkopávek"   88,648*1,75</t>
  </si>
  <si>
    <t>"dtto - rýha pro drenáž"                        16,235*1,75</t>
  </si>
  <si>
    <t>"betonová zídka, 1m3=2,1 t"                5,50*2,10</t>
  </si>
  <si>
    <t>"dtto, zídka ze zdiva smíšeného"         0,40*2,10</t>
  </si>
  <si>
    <t>"vybourané vpusti, 1m3=1,90 t"          0,202*1,90</t>
  </si>
  <si>
    <t>"ze základu pro přístřešek, 1m3=1,75t"2,224*1,75</t>
  </si>
  <si>
    <t>"dtto - z tabulky vpustí"                           (12,335+2,648)*1,75</t>
  </si>
  <si>
    <t>-1809769520</t>
  </si>
  <si>
    <t>"z tabulky vpustí"   4,814</t>
  </si>
  <si>
    <t>174201202</t>
  </si>
  <si>
    <t>Zásyp jam po pařezech výkopkem z horniny získané při dobývání pařezů s hrubým urovnáním povrchu zasypávky průměru pařezu přes 300 do 500 mm</t>
  </si>
  <si>
    <t>672335857</t>
  </si>
  <si>
    <t>175111101</t>
  </si>
  <si>
    <t>Obsypání potrubí ručně sypaninou z vhodných hornin tř. 1 až 4 nebo materiálem připraveným podél výkopu ve vzdálenosti do 3 m od jeho kraje, pro jakoukoliv hloubku výkopu a míru zhutnění bez prohození sypaniny sítem</t>
  </si>
  <si>
    <t>-1306137137</t>
  </si>
  <si>
    <t>"z tabulky vpustí"   5,913+1,984</t>
  </si>
  <si>
    <t>180405114</t>
  </si>
  <si>
    <t>Založení trávníků ve vegetačních prefabrikátech výsevem směsi substrátu a semene v rovině nebo na svahu do 1:5</t>
  </si>
  <si>
    <t>699064260</t>
  </si>
  <si>
    <t>"z výkresu výměr - konstrukce G"   31,82</t>
  </si>
  <si>
    <t>181301112</t>
  </si>
  <si>
    <t>Rozprostření a urovnání ornice v rovině nebo ve svahu sklonu do 1:5 při souvislé ploše přes 500 m2, tl. vrstvy přes 100 do 150 mm</t>
  </si>
  <si>
    <t>-1500148449</t>
  </si>
  <si>
    <t>"z výkresu výměr"   6508,52</t>
  </si>
  <si>
    <t>181951101</t>
  </si>
  <si>
    <t>Úprava pláně vyrovnáním výškových rozdílů v hornině tř. 1 až 4 bez zhutnění</t>
  </si>
  <si>
    <t>-1301225407</t>
  </si>
  <si>
    <t>"z výkresu výměr - pod zeleň"   6508,52</t>
  </si>
  <si>
    <t>181951102</t>
  </si>
  <si>
    <t>Úprava pláně vyrovnáním výškových rozdílů v hornině tř. 1 až 4 se zhutněním</t>
  </si>
  <si>
    <t>923788976</t>
  </si>
  <si>
    <t>"z výkresu výměr - pod zpevněné plochy"662,25+455,73+582,73+26,82+7,86+31,82+164,77+7,41+0,98</t>
  </si>
  <si>
    <t>"dtto - rozšíření pod obruby"   227,8*0,30+1116,2*0,13</t>
  </si>
  <si>
    <t>58337303</t>
  </si>
  <si>
    <t>štěrkopísek frakce 0-8</t>
  </si>
  <si>
    <t>-320676148</t>
  </si>
  <si>
    <t>"přípojky vpustí - obsyp a zásyp, 1m3=1,65t"   (5,913+1,984)*1,65 *1,01</t>
  </si>
  <si>
    <t>002</t>
  </si>
  <si>
    <t>Základy</t>
  </si>
  <si>
    <t>211531111</t>
  </si>
  <si>
    <t>Výplň kamenivem do rýh odvodňovacích žeber nebo trativodů bez zhutnění, s úpravou povrchu výplně kamenivem hrubým drceným frakce 16 až 63 mm</t>
  </si>
  <si>
    <t>493418661</t>
  </si>
  <si>
    <t>"podélná drenáž"   95,5*0,135</t>
  </si>
  <si>
    <t>211971121</t>
  </si>
  <si>
    <t>Zřízení opláštění výplně z geotextilie odvodňovacích žeber nebo trativodů v rýze nebo zářezu se stěnami svislými nebo šikmými o sklonu přes 1:2 při rozvinuté šířce opláštění do 2,5 m</t>
  </si>
  <si>
    <t>-1229321092</t>
  </si>
  <si>
    <t>"podélná drenáž"   95,5*1,75</t>
  </si>
  <si>
    <t>212572111</t>
  </si>
  <si>
    <t>Lože pro trativody ze štěrkopísku tříděného</t>
  </si>
  <si>
    <t>-1186926567</t>
  </si>
  <si>
    <t>"podélná drenáž"   95,5*0,011</t>
  </si>
  <si>
    <t>212755216</t>
  </si>
  <si>
    <t>Trativody bez lože z drenážních trubek plastových flexibilních D 160 mm</t>
  </si>
  <si>
    <t>-1155492081</t>
  </si>
  <si>
    <t>"podélná drenáž - viz podélný řez větve 3 a vzorový příčný řez"   95,5</t>
  </si>
  <si>
    <t>271571111</t>
  </si>
  <si>
    <t>Polštáře zhutněné pod základy ze štěrkopísku tříděného</t>
  </si>
  <si>
    <t>963239238</t>
  </si>
  <si>
    <t>"pod základový pás přístřešku"   3,27*0,85*0,10</t>
  </si>
  <si>
    <t>274313711</t>
  </si>
  <si>
    <t>Základy z betonu prostého pasy betonu kamenem neprokládaného tř. C 20/25</t>
  </si>
  <si>
    <t>-390721885</t>
  </si>
  <si>
    <t>"základový pás přístřešku"   3,27*0,85*0,60</t>
  </si>
  <si>
    <t>69311269</t>
  </si>
  <si>
    <t>Geotextilie netkaná (polyester) PET 300</t>
  </si>
  <si>
    <t>-705865594</t>
  </si>
  <si>
    <t>"opláštění drenáže"   95,5*1,75 *1,02</t>
  </si>
  <si>
    <t>004</t>
  </si>
  <si>
    <t>365222304</t>
  </si>
  <si>
    <t>5*1,50</t>
  </si>
  <si>
    <t>434311114</t>
  </si>
  <si>
    <t>Stupně dusané z betonu prostého nebo prokládaného kamenem na terén nebo na desku bez potěru, se zahlazením povrchu tř. C 16/20</t>
  </si>
  <si>
    <t>103216136</t>
  </si>
  <si>
    <t>"z výkresu schodů"   5*1,50</t>
  </si>
  <si>
    <t>440 X3</t>
  </si>
  <si>
    <t>Montáž a osazení zastávkového přístřešku - dle nabídky výrobce</t>
  </si>
  <si>
    <t>-824118002</t>
  </si>
  <si>
    <t>"dle výkresu přístřešku"   1,0</t>
  </si>
  <si>
    <t>440 X4</t>
  </si>
  <si>
    <t>Zastávkový přístřešek Aureo AE200-LD - atypicky upravený se zúženou střechou</t>
  </si>
  <si>
    <t>-33891273</t>
  </si>
  <si>
    <t>440 X5</t>
  </si>
  <si>
    <t>Doprava zastávkového přístřešku z výrobny na stavbu</t>
  </si>
  <si>
    <t>1303986235</t>
  </si>
  <si>
    <t>-1234341015</t>
  </si>
  <si>
    <t>"z tabulky vpustí"   1,609</t>
  </si>
  <si>
    <t>452311121</t>
  </si>
  <si>
    <t>Podkladní a zajišťovací konstrukce z betonu prostého v otevřeném výkopu desky pod potrubí, stoky a drobné objekty z betonu tř. C 8/10</t>
  </si>
  <si>
    <t>1272430710</t>
  </si>
  <si>
    <t>"pod vpusti"   0,420</t>
  </si>
  <si>
    <t>005</t>
  </si>
  <si>
    <t>Komunikace</t>
  </si>
  <si>
    <t>564851111</t>
  </si>
  <si>
    <t>Podklad ze štěrkodrti ŠD s rozprostřením a zhutněním, po zhutnění tl. 150 mm</t>
  </si>
  <si>
    <t>1133648617</t>
  </si>
  <si>
    <t>"z výkresu výměr - vozovka C"   662,25</t>
  </si>
  <si>
    <t>"dtto - chodník E"   582,73</t>
  </si>
  <si>
    <t>"dtto - signální a varovné pásy E"   26,82</t>
  </si>
  <si>
    <t>"dtto - chodníčky H"   164,77</t>
  </si>
  <si>
    <t>"dtto - zvýraznění nástupní hrany E"   7,41</t>
  </si>
  <si>
    <t>564851112</t>
  </si>
  <si>
    <t>Podklad ze štěrkodrti ŠD s rozprostřením a zhutněním, po zhutnění tl. 160 mm</t>
  </si>
  <si>
    <t>1174137172</t>
  </si>
  <si>
    <t>"dtto - rozšíření pod obruby podél vozovky C"</t>
  </si>
  <si>
    <t>(6,9+1,0+3,1+1,0+30,6+1,0+1,0+17,9+1,0+1,5+1,0+24,7+1,0+2,6+1,0+32,1+3*1,0+33,1+29,2+1,0+3,0+1,0+6,9)*0,3</t>
  </si>
  <si>
    <t>564861114</t>
  </si>
  <si>
    <t>Podklad ze štěrkodrti ŠD s rozprostřením a zhutněním, po zhutnění tl. 230 mm</t>
  </si>
  <si>
    <t>1516951358</t>
  </si>
  <si>
    <t>"z výkresu výměr - vozovka G"   31,82</t>
  </si>
  <si>
    <t>564871111</t>
  </si>
  <si>
    <t>Podklad ze štěrkodrti ŠD s rozprostřením a zhutněním, po zhutnění tl. 250 mm</t>
  </si>
  <si>
    <t>914646229</t>
  </si>
  <si>
    <t>"z výkresu výměr - vozovka D"           455,73</t>
  </si>
  <si>
    <t>"dtto - signální a varovné pásy D"      7,86</t>
  </si>
  <si>
    <t xml:space="preserve">"dtto - zvýraznění nástupní hrany D" 0,98 </t>
  </si>
  <si>
    <t>565135121</t>
  </si>
  <si>
    <t>Asfaltový beton vrstva podkladní ACP 16 (obalované kamenivo střednězrnné - OKS) s rozprostřením a zhutněním v pruhu šířky přes 3 m, po zhutnění tl. 50 mm</t>
  </si>
  <si>
    <t>1788346382</t>
  </si>
  <si>
    <t>573211112</t>
  </si>
  <si>
    <t>Postřik spojovací PS bez posypu kamenivem z asfaltu silničního, v množství 0,70 kg/m2</t>
  </si>
  <si>
    <t>1850704103</t>
  </si>
  <si>
    <t>"z výkresu výměr - vozovka C"   662,25*2</t>
  </si>
  <si>
    <t>"vozovka B"   8,15</t>
  </si>
  <si>
    <t>577134221</t>
  </si>
  <si>
    <t>Asfaltový beton vrstva obrusná ACO 11 (ABS) s rozprostřením a se zhutněním z nemodifikovaného asfaltu v pruhu šířky přes 3 m tř. II, po zhutnění tl. 40 mm</t>
  </si>
  <si>
    <t>1936616343</t>
  </si>
  <si>
    <t>"dtto - vozovka B"   8,15</t>
  </si>
  <si>
    <t>589116112</t>
  </si>
  <si>
    <t>Kryt ploch pro tělovýchovu jednovrstvový nebo dvouvrstvový s rozprostřením hmot, vlhčením a zhutněním hlinitopísčitý, o tl. přes 20 do 50 mm</t>
  </si>
  <si>
    <t>1622651583</t>
  </si>
  <si>
    <t>"z výkresu výměr - chodník H"   164,77</t>
  </si>
  <si>
    <t>589116116</t>
  </si>
  <si>
    <t>Kryt ploch pro tělovýchovu jednovrstvový nebo dvouvrstvový s rozprostřením hmot, vlhčením a zhutněním škvárový nebo struskový, o tl. přes 50 do 100 mm</t>
  </si>
  <si>
    <t>-683042618</t>
  </si>
  <si>
    <t>59245 X1</t>
  </si>
  <si>
    <t>Dlažba se zámkem KOST (ÍČKO) 20x16,5x8 cm pro nevidomé barevná - červená</t>
  </si>
  <si>
    <t>-566347680</t>
  </si>
  <si>
    <t>"signální a varovné pásy D"   7,86 *1,03</t>
  </si>
  <si>
    <t>59245267</t>
  </si>
  <si>
    <t>Dlažba CIHLA (HOLAND) pro nevidomé 20 x 10 x 6 cm barevná - červená</t>
  </si>
  <si>
    <t>1687368730</t>
  </si>
  <si>
    <t>"signální a varovné pásy E"   26,82 *1,03</t>
  </si>
  <si>
    <t>59245268</t>
  </si>
  <si>
    <t>Dlažba CIHLA (HOLAND) 20 x 10 x 6 cm barevná - červená</t>
  </si>
  <si>
    <t>-1796412596</t>
  </si>
  <si>
    <t>"zvýraznění nástupní hrany E"   7,41 *1,03</t>
  </si>
  <si>
    <t>59245287</t>
  </si>
  <si>
    <t>Dlažba se zámkem KOST (ÍČKO) 20x16,5x6 cm barevná - červená</t>
  </si>
  <si>
    <t>-560563341</t>
  </si>
  <si>
    <t>"zvýraznění nástupní hrany D"   0,98 *1,03</t>
  </si>
  <si>
    <t>59245300</t>
  </si>
  <si>
    <t>Dlažba se zámkem KOST (ÍČKO) 20x16,5x8 cm přírodní</t>
  </si>
  <si>
    <t>865802631</t>
  </si>
  <si>
    <t>"vozovka D"   455,73 *1,01</t>
  </si>
  <si>
    <t>59245308</t>
  </si>
  <si>
    <t>Dlažba CIHLA (HOLAND) 20 x 10 x 6 cm přírodní</t>
  </si>
  <si>
    <t>415723667</t>
  </si>
  <si>
    <t>"chodník E"   582,73 *1,01</t>
  </si>
  <si>
    <t>"schody u stodoly"   1,20 *1,01</t>
  </si>
  <si>
    <t>59245319</t>
  </si>
  <si>
    <t>Dlažba zatravňovací 60x40x10 cm přírodní</t>
  </si>
  <si>
    <t>-805954110</t>
  </si>
  <si>
    <t>"konstrukce G"   31,82 *1,03</t>
  </si>
  <si>
    <t>596211113</t>
  </si>
  <si>
    <t>Kladení dlažby z betonových zámkových dlaždic komunikací pro pěší s ložem z kameniva těženého nebo drceného tl. do 40 mm, s vyplněním spár s dvojitým hutněním, vibrováním a se smetením přebytečného materiálu na krajnici tl. 60 mm skupiny A, pro plochy přes 300 m2</t>
  </si>
  <si>
    <t>1659522597</t>
  </si>
  <si>
    <t>"z výkresu výměr - chodník E"   582,73</t>
  </si>
  <si>
    <t>596211120</t>
  </si>
  <si>
    <t>Kladení dlažby z betonových zámkových dlaždic komunikací pro pěší s ložem z kameniva těženého nebo drceného tl. do 40 mm, s vyplněním spár s dvojitým hutněním, vibrováním a se smetením přebytečného materiálu na krajnici tl. 60 mm skupiny B, pro plochy do 50 m2</t>
  </si>
  <si>
    <t>1599081270</t>
  </si>
  <si>
    <t>"z výkresu výměr - signální a varovné pásy E"   26,82</t>
  </si>
  <si>
    <t>"dtto - zvýraznění nástupní hrany E"  7,41</t>
  </si>
  <si>
    <t>596211124</t>
  </si>
  <si>
    <t>Kladení dlažby z betonových zámkových dlaždic komunikací pro pěší s ložem z kameniva těženého nebo drceného tl. do 40 mm, s vyplněním spár s dvojitým hutněním, vibrováním a se smetením přebytečného materiálu na krajnici tl. 60 mm skupiny B, pro plochy Příplatek k cenám za dlažbu z prvků dvou barev</t>
  </si>
  <si>
    <t>-216888380</t>
  </si>
  <si>
    <t>"z výkresu výměr - zvýraznění nástupní hrany E"   7,41</t>
  </si>
  <si>
    <t>596212213</t>
  </si>
  <si>
    <t>Kladení dlažby z betonových zámkových dlaždic pozemních komunikací s ložem z kameniva těženého nebo drceného tl. do 50 mm, s vyplněním spár, s dvojitým hutněním vibrováním a se smetením přebytečného materiálu na krajnici tl. 80 mm skupiny A, pro plochy přes 300 m2</t>
  </si>
  <si>
    <t>551741229</t>
  </si>
  <si>
    <t>"z výkresu výměr - vozovka D"   455,73</t>
  </si>
  <si>
    <t>596212220</t>
  </si>
  <si>
    <t>Kladení dlažby z betonových zámkových dlaždic pozemních komunikací s ložem z kameniva těženého nebo drceného tl. do 50 mm, s vyplněním spár, s dvojitým hutněním vibrováním a se smetením přebytečného materiálu na krajnici tl. 80 mm skupiny B, pro plochy do 50 m2</t>
  </si>
  <si>
    <t>350996495</t>
  </si>
  <si>
    <t>"z výkresu výměr - signální a varovné pásy D"   7,86</t>
  </si>
  <si>
    <t>"dtto - zvýraznění nástupní hrany D"  0,98</t>
  </si>
  <si>
    <t>596212224</t>
  </si>
  <si>
    <t>Kladení dlažby z betonových zámkových dlaždic pozemních komunikací s ložem z kameniva těženého nebo drceného tl. do 50 mm, s vyplněním spár, s dvojitým hutněním vibrováním a se smetením přebytečného materiálu na krajnici tl. 80 mm skupiny B, pro plochy Příplatek k cenám za dlažbu z prvků dvou barev</t>
  </si>
  <si>
    <t>942814543</t>
  </si>
  <si>
    <t>"z výkresu výměr - zvýraznění nástupní hrany D"   0,98</t>
  </si>
  <si>
    <t>596412312</t>
  </si>
  <si>
    <t>Kladení dlažby z betonových vegetačních dlaždic pozemních komunikací s ložem z kameniva těženého nebo drceného tl. do 50 mm, s vyplněním spár a vegetačních otvorů, s hutněním vibrováním tl. 100 mm, bez rozlišení skupiny, pro plochy do 300 m2</t>
  </si>
  <si>
    <t>1851058359</t>
  </si>
  <si>
    <t>88</t>
  </si>
  <si>
    <t>596841120</t>
  </si>
  <si>
    <t>Kladení dlažby z betonových nebo kameninových dlaždic komunikací pro pěší s vyplněním spár a se smetením přebytečného materiálu na vzdálenost do 3 m s ložem z cementové malty tl. do 30 mm velikosti dlaždic do 0,09 m2 (bez zámku), pro plochy do 50 m2</t>
  </si>
  <si>
    <t>-123664381</t>
  </si>
  <si>
    <t>"na schody"   0,20*4*1,5</t>
  </si>
  <si>
    <t>008</t>
  </si>
  <si>
    <t>55242143</t>
  </si>
  <si>
    <t>Poklop s rámem litinový čtvercový min. A 15 kN, vel. 500/500</t>
  </si>
  <si>
    <t>-623102569</t>
  </si>
  <si>
    <t>"viz osazení"   2,0</t>
  </si>
  <si>
    <t>90</t>
  </si>
  <si>
    <t>59223 X6</t>
  </si>
  <si>
    <t>Skruž betonová pro uliční vpust s výtokovým otvorem pro PVC DN 150, 45x55x5 cm - se sifonem</t>
  </si>
  <si>
    <t>247576382</t>
  </si>
  <si>
    <t>"z tabulky vpustí - díl 3z"   4,0 *1,01</t>
  </si>
  <si>
    <t>91</t>
  </si>
  <si>
    <t>59223852</t>
  </si>
  <si>
    <t>dno betonové pro uliční vpusť s kalovou prohlubní 45x30x5 cm</t>
  </si>
  <si>
    <t>-874341153</t>
  </si>
  <si>
    <t>"z tabulky vpustí, díl 2a"   4,0 *1,01</t>
  </si>
  <si>
    <t>92</t>
  </si>
  <si>
    <t>59223858</t>
  </si>
  <si>
    <t>skruž betonová pro uliční vpusť horní 45 x 57 x 5 cm</t>
  </si>
  <si>
    <t>-581279003</t>
  </si>
  <si>
    <t>"z tabulky vpustí - díl 5d"   4,0 *1,01</t>
  </si>
  <si>
    <t>93</t>
  </si>
  <si>
    <t>59223864</t>
  </si>
  <si>
    <t>prstenec betonový pro uliční vpusť vyrovnávací 39 x 6 x 13 cm</t>
  </si>
  <si>
    <t>-1553584550</t>
  </si>
  <si>
    <t>"z tabulky vpustí - díl 10a"   4,0 *1,01</t>
  </si>
  <si>
    <t>94</t>
  </si>
  <si>
    <t>59223874</t>
  </si>
  <si>
    <t>koš vysoký pro uliční vpusti, žárově zinkovaný plech,pro rám 500/300</t>
  </si>
  <si>
    <t>-569369646</t>
  </si>
  <si>
    <t>"z tabulky vpustí"   4,0</t>
  </si>
  <si>
    <t>95</t>
  </si>
  <si>
    <t>59223876</t>
  </si>
  <si>
    <t>Rám zabetonovaný DIN 19583-9 500/500 mm</t>
  </si>
  <si>
    <t>-540956221</t>
  </si>
  <si>
    <t>59223878</t>
  </si>
  <si>
    <t>Mříž M1 D400 DIN 19583-13, 500/500 mm</t>
  </si>
  <si>
    <t>-785260017</t>
  </si>
  <si>
    <t>97</t>
  </si>
  <si>
    <t>871315211</t>
  </si>
  <si>
    <t>Kanalizační potrubí z tvrdého PVC v otevřeném výkopu ve sklonu do 20 %, hladkého plnostěnného jednovrstvého, tuhost třídy SN 4 DN 160</t>
  </si>
  <si>
    <t>-1049846395</t>
  </si>
  <si>
    <t>"přípojky vpustí"   9,20</t>
  </si>
  <si>
    <t>98</t>
  </si>
  <si>
    <t>894201111</t>
  </si>
  <si>
    <t>Ostatní konstrukce na trubním vedení z prostého betonu dno šachet tloušťky přes 200 mm z betonu bez zvýšených nároků na prostředí tř. C 8/10</t>
  </si>
  <si>
    <t>1247693900</t>
  </si>
  <si>
    <t>"zaplombování dna rušených vpustí"   0,100*2</t>
  </si>
  <si>
    <t>99</t>
  </si>
  <si>
    <t>895941311</t>
  </si>
  <si>
    <t>Zřízení vpusti kanalizační uliční z betonových dílců typ UVB-50</t>
  </si>
  <si>
    <t>1513473349</t>
  </si>
  <si>
    <t>"viz tabulka vpustí"   4,0</t>
  </si>
  <si>
    <t>100</t>
  </si>
  <si>
    <t>899203111</t>
  </si>
  <si>
    <t>Osazení mříží litinových včetně rámů a košů na bahno pro třídu zatížení B125, C250</t>
  </si>
  <si>
    <t>1481824696</t>
  </si>
  <si>
    <t>101</t>
  </si>
  <si>
    <t>899203211</t>
  </si>
  <si>
    <t>Demontáž mříží litinových včetně rámů, hmotnosti jednotlivě přes 100 do 150 Kg</t>
  </si>
  <si>
    <t>1796231964</t>
  </si>
  <si>
    <t>"z výkresu bouracích prací"   2,0+2,0</t>
  </si>
  <si>
    <t>102</t>
  </si>
  <si>
    <t>899311113</t>
  </si>
  <si>
    <t>Osazení ocelových nebo litinových poklopů s rámem na šachtách tunelové stoky hmotnosti jednotlivě přes 100 do 150 kg</t>
  </si>
  <si>
    <t>926583836</t>
  </si>
  <si>
    <t>"z výkresu výměr"   2,0</t>
  </si>
  <si>
    <t>103</t>
  </si>
  <si>
    <t>899331111</t>
  </si>
  <si>
    <t>Výšková úprava uličního vstupu nebo vpusti do 200 mm zvýšením poklopu</t>
  </si>
  <si>
    <t>-230946794</t>
  </si>
  <si>
    <t>"ze situace"   6,0</t>
  </si>
  <si>
    <t>009</t>
  </si>
  <si>
    <t>Ostatní konstrukce a práce</t>
  </si>
  <si>
    <t>104</t>
  </si>
  <si>
    <t>40444062</t>
  </si>
  <si>
    <t>značka dopravní svislá STOP FeZn NK P6 900mm</t>
  </si>
  <si>
    <t>-1677101880</t>
  </si>
  <si>
    <t>"z výkresu dopravního značení"   1,0</t>
  </si>
  <si>
    <t>105</t>
  </si>
  <si>
    <t>40444230</t>
  </si>
  <si>
    <t>značka dopravní svislá FeZn NK 500 x 500 mm</t>
  </si>
  <si>
    <t>567311040</t>
  </si>
  <si>
    <t>"z výkresu dopravního značení -IP10a"    1,0</t>
  </si>
  <si>
    <t>106</t>
  </si>
  <si>
    <t>40444256</t>
  </si>
  <si>
    <t>značka dopravní svislá FeZn NK 500 x 700 mm</t>
  </si>
  <si>
    <t>330179649</t>
  </si>
  <si>
    <t>"z výkresu dopravního značení - IP12O1"   1,0</t>
  </si>
  <si>
    <t>107</t>
  </si>
  <si>
    <t>40445201</t>
  </si>
  <si>
    <t>zrcadlo dopravní kruhové D 800 mm</t>
  </si>
  <si>
    <t>-1437117344</t>
  </si>
  <si>
    <t>108</t>
  </si>
  <si>
    <t>40445225</t>
  </si>
  <si>
    <t>sloupek Zn pro dopravní značku D 60mm v 350mm</t>
  </si>
  <si>
    <t>1524500017</t>
  </si>
  <si>
    <t>"z výkresu dopravního značení"   4,0</t>
  </si>
  <si>
    <t>109</t>
  </si>
  <si>
    <t>553 X2</t>
  </si>
  <si>
    <t>Výroba a dodávka zábradlí ocelového trubkového</t>
  </si>
  <si>
    <t>-1156600407</t>
  </si>
  <si>
    <t>"z výkresu schodů"   13,7</t>
  </si>
  <si>
    <t>110</t>
  </si>
  <si>
    <t>59217011</t>
  </si>
  <si>
    <t>obrubník betonový zahradní 50x5x20 cm</t>
  </si>
  <si>
    <t>-2071250044</t>
  </si>
  <si>
    <t>"viz osazení"   1116,2*2</t>
  </si>
  <si>
    <t>111</t>
  </si>
  <si>
    <t>59217017</t>
  </si>
  <si>
    <t>obrubník betonový chodníkový 100x10x25 cm</t>
  </si>
  <si>
    <t>-1343799151</t>
  </si>
  <si>
    <t>"na schody"   5,0 *1,01</t>
  </si>
  <si>
    <t>112</t>
  </si>
  <si>
    <t>59217024</t>
  </si>
  <si>
    <t>obrubník betonový chodníkový 50x10x25 cm</t>
  </si>
  <si>
    <t>-1041105531</t>
  </si>
  <si>
    <t>113</t>
  </si>
  <si>
    <t>59217503</t>
  </si>
  <si>
    <t>Obrubník ABO 1-15, 100x15/12x30 cm, přírodní</t>
  </si>
  <si>
    <t>564607934</t>
  </si>
  <si>
    <t>"viz osazení"   227,8 *1,01</t>
  </si>
  <si>
    <t>114</t>
  </si>
  <si>
    <t>911111111</t>
  </si>
  <si>
    <t>Montáž zábradlí ocelového zabetonovaného</t>
  </si>
  <si>
    <t>1016654028</t>
  </si>
  <si>
    <t>"z výkresu schodů"   1,4</t>
  </si>
  <si>
    <t>115</t>
  </si>
  <si>
    <t>914111111</t>
  </si>
  <si>
    <t>Montáž svislé dopravní značky základní velikosti do 1 m2 objímkami na sloupky nebo konzoly</t>
  </si>
  <si>
    <t>976299576</t>
  </si>
  <si>
    <t>"z výkresu dopravního značení"   3,0</t>
  </si>
  <si>
    <t>116</t>
  </si>
  <si>
    <t>914431112</t>
  </si>
  <si>
    <t>Montáž dopravního zrcadla na sloupky nebo konzoly velikosti do 1 m2</t>
  </si>
  <si>
    <t>-332056245</t>
  </si>
  <si>
    <t>117</t>
  </si>
  <si>
    <t>914511111</t>
  </si>
  <si>
    <t>Montáž sloupku dopravních značek délky do 3,5 m do betonového základu</t>
  </si>
  <si>
    <t>-49405638</t>
  </si>
  <si>
    <t>118</t>
  </si>
  <si>
    <t>915211112</t>
  </si>
  <si>
    <t>Vodorovné dopravní značení stříkaným plastem dělící čára šířky 125 mm souvislá bílá retroreflexní</t>
  </si>
  <si>
    <t>1125318798</t>
  </si>
  <si>
    <t>"z výkresu dopravního značení - V10b"   14,3</t>
  </si>
  <si>
    <t>"dtto - V10a"   36,0</t>
  </si>
  <si>
    <t>119</t>
  </si>
  <si>
    <t>915211122</t>
  </si>
  <si>
    <t>Vodorovné dopravní značení stříkaným plastem dělící čára šířky 125 mm přerušovaná bílá retroreflexní</t>
  </si>
  <si>
    <t>1754686365</t>
  </si>
  <si>
    <t>"z výkresu dopravního značení - V7b"   8,4</t>
  </si>
  <si>
    <t>120</t>
  </si>
  <si>
    <t>915311111</t>
  </si>
  <si>
    <t>Vodorovné značení předformovaným termoplastem dopravní značky barevné velikosti do 1 m2</t>
  </si>
  <si>
    <t>-288373921</t>
  </si>
  <si>
    <t>"z výkresu dopravního značení - symbol vozíčkáře O1"   1,0</t>
  </si>
  <si>
    <t>121</t>
  </si>
  <si>
    <t>915321115</t>
  </si>
  <si>
    <t>Vodorovné značení předformovaným termoplastem vodící pás pro slabozraké z 6 proužků</t>
  </si>
  <si>
    <t>662331911</t>
  </si>
  <si>
    <t>"z výkresu dopravního značení"   4,2</t>
  </si>
  <si>
    <t>122</t>
  </si>
  <si>
    <t>915611111</t>
  </si>
  <si>
    <t>Předznačení pro vodorovné značení stříkané barvou nebo prováděné z nátěrových hmot liniové dělicí čáry, vodicí proužky</t>
  </si>
  <si>
    <t>1415444920</t>
  </si>
  <si>
    <t>"viz VDZ"   50,3+8,4+4,2</t>
  </si>
  <si>
    <t>123</t>
  </si>
  <si>
    <t>915621111</t>
  </si>
  <si>
    <t>Předznačení pro vodorovné značení stříkané barvou nebo prováděné z nátěrových hmot plošné šipky, symboly, nápisy</t>
  </si>
  <si>
    <t>-1903958324</t>
  </si>
  <si>
    <t>"viz symbol O1"   1,00</t>
  </si>
  <si>
    <t>124</t>
  </si>
  <si>
    <t>916131213</t>
  </si>
  <si>
    <t>Osazení silničního obrubníku betonového se zřízením lože, s vyplněním a zatřením spár cementovou maltou stojatého s boční opěrou z betonu prostého, do lože z betonu prostého</t>
  </si>
  <si>
    <t>2069742018</t>
  </si>
  <si>
    <t>"z výkresu výměr"   196,2+16,6+15,0</t>
  </si>
  <si>
    <t>125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</si>
  <si>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</si>
  <si>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</si>
  <si>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-1363524177</t>
  </si>
  <si>
    <t>"z výkresu výměr"   567,9+548,3</t>
  </si>
  <si>
    <t>126</t>
  </si>
  <si>
    <t>916991121</t>
  </si>
  <si>
    <t>Lože pod obrubníky, krajníky nebo obruby z dlažebních kostek z betonu prostého tř. C 16/20</t>
  </si>
  <si>
    <t>-548493879</t>
  </si>
  <si>
    <t>"mezi konstrukcí D a G"   8,6*2*0,13*0,071</t>
  </si>
  <si>
    <t>127</t>
  </si>
  <si>
    <t>919121212</t>
  </si>
  <si>
    <t>Utěsnění dilatačních spár zálivkou za studena v cementobetonovém nebo živičném krytu včetně adhezního nátěru bez těsnicího profilu pod zálivkou, pro komůrky šířky 10 mm, hloubky 20 mm</t>
  </si>
  <si>
    <t>-2010803111</t>
  </si>
  <si>
    <t>"z výkresu výměr - podél obrub, přisazovaných k původní vozovce"   4,7</t>
  </si>
  <si>
    <t>919123121</t>
  </si>
  <si>
    <t>Utěsnění dilatačních spár profily nebo pásy pásem přitavením na svislou hranu betonové desky asfaltovým izolačním</t>
  </si>
  <si>
    <t>469132125</t>
  </si>
  <si>
    <t>"z výkresu výměr"   17,6</t>
  </si>
  <si>
    <t>129</t>
  </si>
  <si>
    <t>919721222</t>
  </si>
  <si>
    <t>Geomříž pro vyztužení asfaltového povrchu ze skelných vláken s geotextilií, podélná pevnost v tahu 50 kN/m</t>
  </si>
  <si>
    <t>-1005462372</t>
  </si>
  <si>
    <t>"z výkresu výměr"   22,30</t>
  </si>
  <si>
    <t>130</t>
  </si>
  <si>
    <t>919731121</t>
  </si>
  <si>
    <t>Zarovnání styčné plochy podkladu nebo krytu podél vybourané části komunikace nebo zpevněné plochy živičné tl. do 50 mm</t>
  </si>
  <si>
    <t>1712360774</t>
  </si>
  <si>
    <t>"z výkresu bouracích prací"   17,6</t>
  </si>
  <si>
    <t>131</t>
  </si>
  <si>
    <t>919731122</t>
  </si>
  <si>
    <t>Zarovnání styčné plochy podkladu nebo krytu podél vybourané části komunikace nebo zpevněné plochy živičné tl. přes 50 do 100 mm</t>
  </si>
  <si>
    <t>-132233934</t>
  </si>
  <si>
    <t>"z výkresu bouracích prací"   16,4</t>
  </si>
  <si>
    <t>132</t>
  </si>
  <si>
    <t>919735111</t>
  </si>
  <si>
    <t>Řezání stávajícího živičného krytu nebo podkladu hloubky do 50 mm</t>
  </si>
  <si>
    <t>1376646623</t>
  </si>
  <si>
    <t>133</t>
  </si>
  <si>
    <t>919735112</t>
  </si>
  <si>
    <t>Řezání stávajícího živičného krytu nebo podkladu hloubky přes 50 do 100 mm</t>
  </si>
  <si>
    <t>-1240199705</t>
  </si>
  <si>
    <t>134</t>
  </si>
  <si>
    <t>953961213</t>
  </si>
  <si>
    <t>Kotvy chemické s vyvrtáním otvoru do betonu, železobetonu nebo tvrdého kamene chemická patrona, velikost M 12, hloubka 110 mm</t>
  </si>
  <si>
    <t>-1877628707</t>
  </si>
  <si>
    <t>"pro osazení lavičky přístřešku"   2,0</t>
  </si>
  <si>
    <t>135</t>
  </si>
  <si>
    <t>953961214</t>
  </si>
  <si>
    <t>Kotvy chemické s vyvrtáním otvoru do betonu, železobetonu nebo tvrdého kamene chemická patrona, velikost M 16, hloubka 125 mm</t>
  </si>
  <si>
    <t>-751126660</t>
  </si>
  <si>
    <t>"pro osazení přístřešku zastávky"   12,0</t>
  </si>
  <si>
    <t>136</t>
  </si>
  <si>
    <t>953965122</t>
  </si>
  <si>
    <t>Kotvy chemické s vyvrtáním otvoru kotevní šrouby pro chemické kotvy, velikost M 12, délka 220 mm</t>
  </si>
  <si>
    <t>1956198142</t>
  </si>
  <si>
    <t>"pro zastávkový přístřešek"   2,0</t>
  </si>
  <si>
    <t>137</t>
  </si>
  <si>
    <t>953965132</t>
  </si>
  <si>
    <t>Kotvy chemické s vyvrtáním otvoru kotevní šrouby pro chemické kotvy, velikost M 16, délka 260 mm</t>
  </si>
  <si>
    <t>-1678855183</t>
  </si>
  <si>
    <t>"pro zastávkový přístřešek"   12,0</t>
  </si>
  <si>
    <t>138</t>
  </si>
  <si>
    <t>966005111</t>
  </si>
  <si>
    <t>Rozebrání a odstranění silničního zábradlí a ocelových svodidel s přemístěním hmot na skládku na vzdálenost do 10 m nebo s naložením na dopravní prostředek, se zásypem jam po odstraněných sloupcích a s jeho zhutněním silničního zábradlí se sloupky osazenými s betonovými patkami</t>
  </si>
  <si>
    <t>-880883923</t>
  </si>
  <si>
    <t>"z výkresu bouracích prací"   36,0</t>
  </si>
  <si>
    <t>139</t>
  </si>
  <si>
    <t>979054451</t>
  </si>
  <si>
    <t>Očištění vybouraných prvků komunikací od spojovacího materiálu s odklizením a uložením očištěných hmot a spojovacího materiálu na skládku na vzdálenost do 10 m zámkových dlaždic s vyplněním spár kamenivem</t>
  </si>
  <si>
    <t>1843230622</t>
  </si>
  <si>
    <t>"vegetační dlažba - 50%"   22,08*0,50</t>
  </si>
  <si>
    <t>099</t>
  </si>
  <si>
    <t>Přesun hmot HSV</t>
  </si>
  <si>
    <t>140</t>
  </si>
  <si>
    <t>997221551</t>
  </si>
  <si>
    <t>Vodorovná doprava suti bez naložení, ale se složením a s hrubým urovnáním ze sypkých materiálů, na vzdálenost do 1 km</t>
  </si>
  <si>
    <t>1743229956</t>
  </si>
  <si>
    <t>"vybouraná živice na skládku do 1 km"   1,996+156,457</t>
  </si>
  <si>
    <t>"frézovaná živice na místo přímé spotřeby v obci"   0,855</t>
  </si>
  <si>
    <t>"beton na skládku do 3 km"   21,450+503,294</t>
  </si>
  <si>
    <t>141</t>
  </si>
  <si>
    <t>997221559</t>
  </si>
  <si>
    <t>Vodorovná doprava suti bez naložení, ale se složením a s hrubým urovnáním Příplatek k ceně za každý další i započatý 1 km přes 1 km</t>
  </si>
  <si>
    <t>217448185</t>
  </si>
  <si>
    <t>"beton do 3 km, t.j. 2x příplatek"   (21,450+503,294)*2</t>
  </si>
  <si>
    <t>142</t>
  </si>
  <si>
    <t>997221561</t>
  </si>
  <si>
    <t>Vodorovná doprava suti bez naložení, ale se složením a s hrubým urovnáním z kusových materiálů, na vzdálenost do 1 km</t>
  </si>
  <si>
    <t>-1755978276</t>
  </si>
  <si>
    <t>"silniční panely na skládku"   359,728</t>
  </si>
  <si>
    <t>"vegetační dlažba"   6,514</t>
  </si>
  <si>
    <t>"betonové obrubníky"   5,781</t>
  </si>
  <si>
    <t>143</t>
  </si>
  <si>
    <t>997221569</t>
  </si>
  <si>
    <t>2043822744</t>
  </si>
  <si>
    <t>"silniční panely na skládku do 3 km, t.j. 2x příplatek"   359,728*2</t>
  </si>
  <si>
    <t>"dtto, betonové obrubníky"   5,781*2</t>
  </si>
  <si>
    <t>"vegetační dlažba"   6,514*0,50*2</t>
  </si>
  <si>
    <t>144</t>
  </si>
  <si>
    <t>997221571</t>
  </si>
  <si>
    <t>Vodorovná doprava vybouraných hmot bez naložení, ale se složením a s hrubým urovnáním na vzdálenost do 1 km</t>
  </si>
  <si>
    <t>-209474227</t>
  </si>
  <si>
    <t>"zábradlí na obecní depo"   1,260</t>
  </si>
  <si>
    <t>"dtto rámy a mříže vpustí"   0,600</t>
  </si>
  <si>
    <t>145</t>
  </si>
  <si>
    <t>997221815</t>
  </si>
  <si>
    <t>Poplatek za uložení stavebního odpadu na skládce (skládkovné) z prostého betonu zatříděného do Katalogu odpadů pod kódem 170 101</t>
  </si>
  <si>
    <t>-925010897</t>
  </si>
  <si>
    <t>"beton"   21,450+503,294</t>
  </si>
  <si>
    <t>"vegetační dlažba - 50% výměry"   6,514*0,50</t>
  </si>
  <si>
    <t>146</t>
  </si>
  <si>
    <t>997221825</t>
  </si>
  <si>
    <t>-129689972</t>
  </si>
  <si>
    <t>"silniční panely"   359,728</t>
  </si>
  <si>
    <t>147</t>
  </si>
  <si>
    <t>997221845</t>
  </si>
  <si>
    <t>Poplatek za uložení stavebního odpadu na skládce (skládkovné) asfaltového bez obsahu dehtu zatříděného do Katalogu odpadů pod kódem 170 302</t>
  </si>
  <si>
    <t>584668817</t>
  </si>
  <si>
    <t>"vybouraná živice"   1,996+156,457</t>
  </si>
  <si>
    <t>148</t>
  </si>
  <si>
    <t>998225111</t>
  </si>
  <si>
    <t>Přesun hmot pro komunikace s krytem z kameniva, monolitickým betonovým nebo živičným dopravní vzdálenost do 200 m jakékoliv délky objektu</t>
  </si>
  <si>
    <t>1884322552</t>
  </si>
  <si>
    <t>Nátěry</t>
  </si>
  <si>
    <t>149</t>
  </si>
  <si>
    <t>783425521</t>
  </si>
  <si>
    <t>Nátěry syntetické potrubí do DN 100 barva dražší matný povrch 1x antikorozní, 1x základní, 1x email</t>
  </si>
  <si>
    <t>1261951197</t>
  </si>
  <si>
    <t>"z výkresu schodů, barva černá RAL 9017"   3,48</t>
  </si>
  <si>
    <t>SO03 - KOMUNIKACE</t>
  </si>
  <si>
    <t>SO 03 - Komunikace</t>
  </si>
  <si>
    <t xml:space="preserve">    SO 03 - Komunikace</t>
  </si>
  <si>
    <t>SO 03</t>
  </si>
  <si>
    <t>113106123</t>
  </si>
  <si>
    <t>Rozebrání dlažeb ze zámkových dlaždic komunikací pro pěší ručně</t>
  </si>
  <si>
    <t>1318423049</t>
  </si>
  <si>
    <t>"z výkresu bouracích prací"   148,39</t>
  </si>
  <si>
    <t>113107181</t>
  </si>
  <si>
    <t>Odstranění podkladu živičného tl 50 mm strojně pl přes 50 do 200 m2</t>
  </si>
  <si>
    <t>-933791734</t>
  </si>
  <si>
    <t>"z výkresu bouracích prací"   88,77</t>
  </si>
  <si>
    <t>113107182</t>
  </si>
  <si>
    <t>Odstranění podkladu živičného tl 100 mm strojně pl přes 50 do 200 m2</t>
  </si>
  <si>
    <t>-1079241645</t>
  </si>
  <si>
    <t>"z výkresu bouracích prací"   142,56</t>
  </si>
  <si>
    <t>113154363</t>
  </si>
  <si>
    <t>Frézování živičného krytu tl 50 mm pruh š 2 m pl do 10000 m2 s překážkami v trase</t>
  </si>
  <si>
    <t>1440760595</t>
  </si>
  <si>
    <t>"z výkresu bouracích prací"   1573,68</t>
  </si>
  <si>
    <t>Vytrhání obrub krajníků obrubníků stojatých</t>
  </si>
  <si>
    <t>-626651355</t>
  </si>
  <si>
    <t>"z výkresu bouracích prací"   170,1</t>
  </si>
  <si>
    <t>113204111</t>
  </si>
  <si>
    <t>Vytrhání obrub záhonových</t>
  </si>
  <si>
    <t>1088297848</t>
  </si>
  <si>
    <t>"z výkresu bouracích prací"   129,0</t>
  </si>
  <si>
    <t>119001401</t>
  </si>
  <si>
    <t>Dočasné zajištění potrubí ocelového nebo litinového DN do 200</t>
  </si>
  <si>
    <t>-1191869716</t>
  </si>
  <si>
    <t>"z tabulky vpustí - 3x plyn"   3*1,05</t>
  </si>
  <si>
    <t>119001421</t>
  </si>
  <si>
    <t>Dočasné zajištění kabelů a kabelových tratí ze 3 volně ložených kabelů</t>
  </si>
  <si>
    <t>-589291752</t>
  </si>
  <si>
    <t>"z tabulky vpustí - 3x SLB"   3*1,05</t>
  </si>
  <si>
    <t>Bourání zdiva z betonu prostého neprokládaného v odkopávkách nebo prokopávkách ručně</t>
  </si>
  <si>
    <t>-2085353284</t>
  </si>
  <si>
    <t xml:space="preserve">"rušené ul. vpusti - na hloubku vozovkové konstrukce po odpočtu rámu (0,44-0,16)" 0,6*0,6*(0,44-0,16)*1,0 </t>
  </si>
  <si>
    <t>Odkopávky a prokopávky nezapažené pro silnice objemu do 1000 m3 v hornině tř. 4</t>
  </si>
  <si>
    <t>-1461930241</t>
  </si>
  <si>
    <t>"z kubaturového listu"   104,112</t>
  </si>
  <si>
    <t>Příplatek za ztížení vykopávky v blízkosti podzemního vedení</t>
  </si>
  <si>
    <t>-1458708033</t>
  </si>
  <si>
    <t>"z tabulky vpustí"   11,644</t>
  </si>
  <si>
    <t>Hloubení rýh š do 600 mm v hornině tř. 4 objemu do 100 m3</t>
  </si>
  <si>
    <t>-1527687865</t>
  </si>
  <si>
    <t>"pro podélnou drenáž"   44,5*0,170</t>
  </si>
  <si>
    <t>Hloubení rýh š do 2000 mm v hornině tř. 4 objemu do 100 m3</t>
  </si>
  <si>
    <t>657227284</t>
  </si>
  <si>
    <t>"přípojky vpustí - z tabulky vpustí"   32,834</t>
  </si>
  <si>
    <t>Hloubení šachet v hornině tř. 4 objemu do 100 m3</t>
  </si>
  <si>
    <t>1732792547</t>
  </si>
  <si>
    <t>"z tabulky vpustí - výkop pro kalník"   2,184</t>
  </si>
  <si>
    <t>Zřízení příložného pažení a rozepření stěn rýh hl do 2 m</t>
  </si>
  <si>
    <t>-1315111689</t>
  </si>
  <si>
    <t>"z tabulky vpustí"   62,54</t>
  </si>
  <si>
    <t>Odstranění příložného pažení a rozepření stěn rýh hl do 2 m</t>
  </si>
  <si>
    <t>1291130493</t>
  </si>
  <si>
    <t>"viz zřízení"   62,54</t>
  </si>
  <si>
    <t>Svislé přemístění výkopku z horniny tř. 1 až 4 hl výkopu do 2,5 m</t>
  </si>
  <si>
    <t>1531412252</t>
  </si>
  <si>
    <t>"z tabulky vpustí"   5,02+14,48</t>
  </si>
  <si>
    <t>Vodorovné přemístění do 3000 m výkopku/sypaniny z horniny tř. 1 až 4</t>
  </si>
  <si>
    <t>394460480</t>
  </si>
  <si>
    <t>"na skládku v Dobkovicích - odkopávky"   104,112</t>
  </si>
  <si>
    <t>"dtto - drenáž"      7,565</t>
  </si>
  <si>
    <t>"přípojky vpustí"   32,834+2,184</t>
  </si>
  <si>
    <t>Vodorovné přemístění do 3000 m výkopku/sypaniny z horniny tř. 5 až 7</t>
  </si>
  <si>
    <t>1499857389</t>
  </si>
  <si>
    <t>"materiál z vybourané vpusti do Dobkovic"   0,101</t>
  </si>
  <si>
    <t>595686478</t>
  </si>
  <si>
    <t>"zemina z odkopávek"   104,112</t>
  </si>
  <si>
    <t>"rýha pro drenáž"   7,656</t>
  </si>
  <si>
    <t>"přípojky vpustí"     32,834+2,184</t>
  </si>
  <si>
    <t>"materiál z vybourané vpusti"   0,101</t>
  </si>
  <si>
    <t>Poplatek za uložení stavebního odpadu - zeminy a kameniva na skládce</t>
  </si>
  <si>
    <t>356385706</t>
  </si>
  <si>
    <t>"1m3=1,75 t,zemina z odkopávek "   104,112*1,75</t>
  </si>
  <si>
    <t>"dtto - drenáž"                7,565*1,75</t>
  </si>
  <si>
    <t>"dtto - přípojky vpustí"  (32,834+2,184)*1,75</t>
  </si>
  <si>
    <t>"vybouraná vpust, 1m3=1,90 t"   0,101*1,90</t>
  </si>
  <si>
    <t>Zásyp jam, šachet rýh nebo kolem objektů sypaninou se zhutněním</t>
  </si>
  <si>
    <t>1064341359</t>
  </si>
  <si>
    <t>"z tabulky vpustí"   14,157</t>
  </si>
  <si>
    <t>Obsypání potrubí ručně sypaninou bez prohození sítem, uloženou do 3 m</t>
  </si>
  <si>
    <t>-602184003</t>
  </si>
  <si>
    <t>"z tabulky vpustí"   14,682+1,464</t>
  </si>
  <si>
    <t>Úprava pláně v hornině tř. 1 až 4 se zhutněním</t>
  </si>
  <si>
    <t>220810580</t>
  </si>
  <si>
    <t>"pod zpevněné plochy"   114,18+1590,15+3,01+2,87+17,90</t>
  </si>
  <si>
    <t>"rozšíření pod obruby"    413,4*0,30+3,9*0,13</t>
  </si>
  <si>
    <t>-1333339881</t>
  </si>
  <si>
    <t>"přípojky vpustí - obsyp a zásyp, 1m3=1,65 t" (14,157+14,682+1,464)*1,65 *1,01</t>
  </si>
  <si>
    <t>Výplň odvodňovacích žeber nebo trativodů kamenivem hrubým drceným frakce 16 až 63 mm</t>
  </si>
  <si>
    <t>2033788984</t>
  </si>
  <si>
    <t>"podélná drenáž"   44,5*0,135</t>
  </si>
  <si>
    <t>Zřízení opláštění žeber nebo trativodů geotextilií v rýze nebo zářezu sklonu přes 1:2 š do 2,5 m</t>
  </si>
  <si>
    <t>1571267983</t>
  </si>
  <si>
    <t>"podélná drenáž"   44,5*1,75</t>
  </si>
  <si>
    <t>1156947344</t>
  </si>
  <si>
    <t>"podélná drenáž"   44,5*0,011</t>
  </si>
  <si>
    <t>Trativody z drenážních trubek plastových flexibilních D 160 mm bez lože</t>
  </si>
  <si>
    <t>-783164635</t>
  </si>
  <si>
    <t>"podélná drenáž - viz podélný řez větve 1 a vzorový příčný řez"   44,5</t>
  </si>
  <si>
    <t>-1392385562</t>
  </si>
  <si>
    <t>"opláštění drenáže"   44,5*1,75 *1,02</t>
  </si>
  <si>
    <t>451317777</t>
  </si>
  <si>
    <t>Podklad nebo lože pod dlažbu vodorovný nebo do sklonu 1:5 z betonu prostého tl do 100 mm</t>
  </si>
  <si>
    <t>1857020704</t>
  </si>
  <si>
    <t>"z výkresu výměr - konstrukce F"   17,90</t>
  </si>
  <si>
    <t>451319777</t>
  </si>
  <si>
    <t>Příplatek ZKD 10 mm tl přes 100 mm u podkladu nebo lože pod dlažbu z betonu</t>
  </si>
  <si>
    <t>228812841</t>
  </si>
  <si>
    <t>"z výkresu výměr, konstrukce F, 5x příplatek"   17,90*5</t>
  </si>
  <si>
    <t>Lože pod potrubí otevřený výkop ze štěrkopísku</t>
  </si>
  <si>
    <t>-1416756618</t>
  </si>
  <si>
    <t>"z tabulky vpustí"   3,995</t>
  </si>
  <si>
    <t>Podkladní desky z betonu prostého tř. C 8/10 otevřený výkop</t>
  </si>
  <si>
    <t>388875631</t>
  </si>
  <si>
    <t>Podklad ze štěrkodrtě ŠD tl 150 mm</t>
  </si>
  <si>
    <t>946536113</t>
  </si>
  <si>
    <t>"z výkresu výměr - chodník E"       3,01</t>
  </si>
  <si>
    <t>"dtto - signální a varovné pásy E" 2,87</t>
  </si>
  <si>
    <t>564861112</t>
  </si>
  <si>
    <t>Podklad ze štěrkodrtě ŠD tl 210 mm</t>
  </si>
  <si>
    <t>-1290307027</t>
  </si>
  <si>
    <t>"z výkresu výměr - vozovka A" 114,18</t>
  </si>
  <si>
    <t>"dtto - rozšíření pod obruby autobusového zálivu"(7,1+1,0+12,0+1,0+14,9+1,0+3,0+1,0+3,6)*0,30</t>
  </si>
  <si>
    <t>565155121</t>
  </si>
  <si>
    <t>Asfaltový beton vrstva podkladní ACP 16 (obalované kamenivo OKS) tl 70 mm š přes 3 m</t>
  </si>
  <si>
    <t>474975685</t>
  </si>
  <si>
    <t>"z výkresu výměr - vozovka A"  114,18</t>
  </si>
  <si>
    <t>567122112</t>
  </si>
  <si>
    <t>Podklad ze směsi stmelené cementem SC C 8/10 (KSC I) tl 130 mm</t>
  </si>
  <si>
    <t>-1368848079</t>
  </si>
  <si>
    <t>Postřik živičný spojovací z asfaltu v množství 0,70 kg/m2</t>
  </si>
  <si>
    <t>1188751750</t>
  </si>
  <si>
    <t>"z výkresu výměr - vozovka A"   114,18*2</t>
  </si>
  <si>
    <t>"dtto - vozovka B"                        1582,00</t>
  </si>
  <si>
    <t>Asfaltový beton vrstva obrusná ACO 11 (ABS) tř. II tl 40 mm š přes 3 m z nemodifikovaného asfaltu</t>
  </si>
  <si>
    <t>394491473</t>
  </si>
  <si>
    <t>"z výkresu výměr - vozovka A"   114,18</t>
  </si>
  <si>
    <t>"dtto, vozovka B"                         1582,00</t>
  </si>
  <si>
    <t>58380110</t>
  </si>
  <si>
    <t>Kostka dlažební drobná, žula, I.jakost, velikost 10 cm</t>
  </si>
  <si>
    <t>122845685</t>
  </si>
  <si>
    <t xml:space="preserve">"viz pokládka, 1t=4,5 m2"   17,9/4,5 *1,02 </t>
  </si>
  <si>
    <t>591241111</t>
  </si>
  <si>
    <t>Kladení dlažby z kostek drobných z kamene na MC tl 50 mm</t>
  </si>
  <si>
    <t>1011403333</t>
  </si>
  <si>
    <t>-1241444437</t>
  </si>
  <si>
    <t>"viz pokládka"    2,87 *1,03</t>
  </si>
  <si>
    <t>-2067296091</t>
  </si>
  <si>
    <t>"viz pokládka"   3,01 *1,03</t>
  </si>
  <si>
    <t>596211110</t>
  </si>
  <si>
    <t>Kladení zámkové dlažby komunikací pro pěší tl 60 mm skupiny A pl do 50 m2</t>
  </si>
  <si>
    <t>1675006807</t>
  </si>
  <si>
    <t>"z výkresu výměr - chodník E"   3,01</t>
  </si>
  <si>
    <t>Kladení zámkové dlažby komunikací pro pěší tl 60 mm skupiny B pl do 50 m2</t>
  </si>
  <si>
    <t>841256207</t>
  </si>
  <si>
    <t>"z výkresu výměr - varovné a signální pásy E"   2,87</t>
  </si>
  <si>
    <t>Poklop s rámem litinový čtvercový min. C 250 kN, vel. 500/500</t>
  </si>
  <si>
    <t>-1355874073</t>
  </si>
  <si>
    <t>"z výkresu výměr"   1,0</t>
  </si>
  <si>
    <t>59223 X1</t>
  </si>
  <si>
    <t>skruž betonová pro uliční vpust s výtokovým otvorem pro PVC DN 150,45x55x5 cm - se sifonem</t>
  </si>
  <si>
    <t>405339469</t>
  </si>
  <si>
    <t>"díl 3z"   2,0 *1,01</t>
  </si>
  <si>
    <t>-1958329442</t>
  </si>
  <si>
    <t>"díl 2a"   4,0 *1,01</t>
  </si>
  <si>
    <t>59223854</t>
  </si>
  <si>
    <t>skruž betonová pro uliční vpusť s výtokovým otvorem PVC 150, 45x35x5 cm</t>
  </si>
  <si>
    <t>737893061</t>
  </si>
  <si>
    <t>"díl 3a"   2,0 *1,01</t>
  </si>
  <si>
    <t>59223857</t>
  </si>
  <si>
    <t>skruž betonová pro uliční vpusť horní 45 x 29,5 x 5 cm</t>
  </si>
  <si>
    <t>450707393</t>
  </si>
  <si>
    <t>"díl 5b"   2,0*1,01</t>
  </si>
  <si>
    <t>1441763307</t>
  </si>
  <si>
    <t>"díl 5d"   2,0 *1,01</t>
  </si>
  <si>
    <t>-1884828133</t>
  </si>
  <si>
    <t>"díl 10a"   4,0 *1,01</t>
  </si>
  <si>
    <t>Koš vysoký pro uliční vpusti, žárově zinkovaný plech,pro rám 500/500</t>
  </si>
  <si>
    <t>-124850629</t>
  </si>
  <si>
    <t>-1445317195</t>
  </si>
  <si>
    <t>-975410295</t>
  </si>
  <si>
    <t>Kanalizační potrubí z tvrdého PVC jednovrstvé tuhost třídy SN4 DN 160</t>
  </si>
  <si>
    <t>1692531045</t>
  </si>
  <si>
    <t>"přípojky vpustí"   29,5</t>
  </si>
  <si>
    <t>Dno šachet tl nad 200 mm z prostého betonu bez zvýšených nároků na prostředí tř. C 8/10</t>
  </si>
  <si>
    <t>-1377775345</t>
  </si>
  <si>
    <t>"zaplombování dna rušené vpusti"   0,100*1,0</t>
  </si>
  <si>
    <t>-823109830</t>
  </si>
  <si>
    <t>"viz tab. vpustí"   4,0</t>
  </si>
  <si>
    <t>Osazení mříží litinových včetně rámů a košů na bahno hmotnosti nad 100 do 150 kg</t>
  </si>
  <si>
    <t>2056415884</t>
  </si>
  <si>
    <t>Demontáž mříží litinových včetně rámů hmotnosti přes 100 do 150 kg</t>
  </si>
  <si>
    <t>-1410941222</t>
  </si>
  <si>
    <t>"z bouracích prací"   2,0</t>
  </si>
  <si>
    <t>899231111</t>
  </si>
  <si>
    <t>Výšková úprava uličního vstupu nebo vpusti do 200 mm zvýšením mříže</t>
  </si>
  <si>
    <t>1908861588</t>
  </si>
  <si>
    <t>"ze situace"   4,0</t>
  </si>
  <si>
    <t>Osazení poklopů s rámem hmotnosti nad 100 do 150 kg</t>
  </si>
  <si>
    <t>617654744</t>
  </si>
  <si>
    <t>-810865499</t>
  </si>
  <si>
    <t>"ze situace"   8,0</t>
  </si>
  <si>
    <t>899431111</t>
  </si>
  <si>
    <t>Výšková úprava uličního vstupu nebo vpusti do 200 mm zvýšením krycího hrnce, šoupěte nebo hydrantu</t>
  </si>
  <si>
    <t>1861028087</t>
  </si>
  <si>
    <t>"ze situace"   7,0</t>
  </si>
  <si>
    <t>40444111</t>
  </si>
  <si>
    <t>Značka svislá reflexní zákazová B FeZn NK 700 mm</t>
  </si>
  <si>
    <t>245022268</t>
  </si>
  <si>
    <t>"B21a"   3,0</t>
  </si>
  <si>
    <t>"C4a"     2,0</t>
  </si>
  <si>
    <t>40444202</t>
  </si>
  <si>
    <t>Značka svislá reflexní zákazová C FeZn NK 500 mm</t>
  </si>
  <si>
    <t>450041886</t>
  </si>
  <si>
    <t>"IJ4b"   2,0</t>
  </si>
  <si>
    <t>-1825952248</t>
  </si>
  <si>
    <t>"P2"   1,0</t>
  </si>
  <si>
    <t>"E2b" 3,0</t>
  </si>
  <si>
    <t>40444280</t>
  </si>
  <si>
    <t>značka dopravní svislá FeZn NK 1100 (1350) x 330 mm</t>
  </si>
  <si>
    <t>-303819377</t>
  </si>
  <si>
    <t>"IS3a"   1,0</t>
  </si>
  <si>
    <t>"IS3c"   2,0</t>
  </si>
  <si>
    <t>"IS4c"   1,0</t>
  </si>
  <si>
    <t>40444290</t>
  </si>
  <si>
    <t>značka dopravní svislá FeZn NK 700 x 200 mm</t>
  </si>
  <si>
    <t>1063517611</t>
  </si>
  <si>
    <t>"IS19d"   1,0</t>
  </si>
  <si>
    <t>40444323</t>
  </si>
  <si>
    <t>značka dopravní svislá FeZn NK 300 x 200 mm</t>
  </si>
  <si>
    <t>753583919</t>
  </si>
  <si>
    <t>"IS21d"   1,0</t>
  </si>
  <si>
    <t>-1793853622</t>
  </si>
  <si>
    <t>"z výkresu dopravního značení"   10,0</t>
  </si>
  <si>
    <t>-337395378</t>
  </si>
  <si>
    <t>"viz pokládka"   3,9*2 *1,01</t>
  </si>
  <si>
    <t>2123990582</t>
  </si>
  <si>
    <t>"viz pokládka"   413,4 *1,01</t>
  </si>
  <si>
    <t>Montáž svislé dopravní značky do velikosti 1 m2 objímkami na sloupek nebo konzolu</t>
  </si>
  <si>
    <t>1161577505</t>
  </si>
  <si>
    <t>"z výkresu dopravního značení"   17,0</t>
  </si>
  <si>
    <t>Montáž sloupku dopravních značek délky do 3,5 m s betonovým základem</t>
  </si>
  <si>
    <t>-1710828627</t>
  </si>
  <si>
    <t>Vodorovné dopravní značení dělící čáry souvislé š 125 mm retroreflexní bílý plast</t>
  </si>
  <si>
    <t>-50645938</t>
  </si>
  <si>
    <t>"z výkresu dopravního značení - V1a"   180,5</t>
  </si>
  <si>
    <t>"dtto, V4"      38,5</t>
  </si>
  <si>
    <t>"dtto, V11a"  75,3</t>
  </si>
  <si>
    <t>Vodorovné dopravní značení dělící čáry přerušované š 125 mm retroreflexní bílý plast</t>
  </si>
  <si>
    <t>-1167075203</t>
  </si>
  <si>
    <t>"z výkresu dopravního značení - V2b"   16,3</t>
  </si>
  <si>
    <t>"dtto - V7b"   44,4</t>
  </si>
  <si>
    <t>915221112</t>
  </si>
  <si>
    <t>Vodorovné dopravní značení vodící čáry souvislé š 250 mm retroreflexní bílý plast</t>
  </si>
  <si>
    <t>1335178383</t>
  </si>
  <si>
    <t>"z výkresu dopravního značení - V4"   12,0</t>
  </si>
  <si>
    <t>915221122</t>
  </si>
  <si>
    <t>Vodorovné dopravní značení vodící čáry přerušované š 250 mm retroreflexní bílý plast</t>
  </si>
  <si>
    <t>-1417925396</t>
  </si>
  <si>
    <t>"z výkresu dopravního značení - V2b"   32,2</t>
  </si>
  <si>
    <t>"dtto - V4"   27,1</t>
  </si>
  <si>
    <t>915231112</t>
  </si>
  <si>
    <t>Vodorovné dopravní značení přechody pro chodce, šipky, symboly retroreflexní bílý plast</t>
  </si>
  <si>
    <t>-558251440</t>
  </si>
  <si>
    <t>"z výkresu dopravního značení - V5"   8,2*0,50</t>
  </si>
  <si>
    <t>"dtto - V13"   3,90</t>
  </si>
  <si>
    <t>Předformátované vodorovné dopravní značení vodící pás pro slabozraké</t>
  </si>
  <si>
    <t>-64255046</t>
  </si>
  <si>
    <t>"z výkresu dopravního značení"   22,2</t>
  </si>
  <si>
    <t>915341113</t>
  </si>
  <si>
    <t>Předformátované vodorovné dopravní značení šipka délky 5 m</t>
  </si>
  <si>
    <t>1693737299</t>
  </si>
  <si>
    <t>"z výkresu dopravního značení - V9a"   1,0</t>
  </si>
  <si>
    <t>915351112</t>
  </si>
  <si>
    <t>Předformátované vodorovné dopravní značení číslice nebo písmeno délky do 2,5 m</t>
  </si>
  <si>
    <t>327416742</t>
  </si>
  <si>
    <t>"z výkresu dopravního značení - nápis BUS"   4*3</t>
  </si>
  <si>
    <t>Předznačení vodorovného liniového značení</t>
  </si>
  <si>
    <t>-766593723</t>
  </si>
  <si>
    <t>"čáry 0,125 m"   294,3+60,7</t>
  </si>
  <si>
    <t>"čáry 0,250 m"  12,0+59,3</t>
  </si>
  <si>
    <t>"vodící pás"        22,2</t>
  </si>
  <si>
    <t>Předznačení vodorovného plošného značení</t>
  </si>
  <si>
    <t>-178537208</t>
  </si>
  <si>
    <t>"V5"     8,20*0,50</t>
  </si>
  <si>
    <t>"V9a"  1,70</t>
  </si>
  <si>
    <t>"nápisy BUS"   1,81*4</t>
  </si>
  <si>
    <t>"V13"                3,90</t>
  </si>
  <si>
    <t>Osazení silničního obrubníku betonového stojatého s boční opěrou do lože z betonu prostého</t>
  </si>
  <si>
    <t>2081130302</t>
  </si>
  <si>
    <t>"z výkresu výměr"   278,0+62,2+31,0+12,0+30,2</t>
  </si>
  <si>
    <t>Osazení chodníkového obrubníku betonového stojatého s boční opěrou do lože z betonu prostého</t>
  </si>
  <si>
    <t>852761000</t>
  </si>
  <si>
    <t>"z výkresu výměr"   3,9</t>
  </si>
  <si>
    <t>Lože pod obrubníky, krajníky nebo obruby z dlažebních kostek z betonu prostého</t>
  </si>
  <si>
    <t>-1836664629</t>
  </si>
  <si>
    <t>"nástupiště MHD v zálivu"   12,0*0,30*0,04</t>
  </si>
  <si>
    <t>Těsnění spár zálivkou za studena pro komůrky š 10 mm hl 20 mm bez těsnicího profilu</t>
  </si>
  <si>
    <t>335967686</t>
  </si>
  <si>
    <t>"z výkresu výměr - zálivka podél obrub přisazovaných k původní vozovce"   16,2</t>
  </si>
  <si>
    <t>Těsnění spár přitavením asfaltové spárovací pásky a asfaltem - tl. 40 mm</t>
  </si>
  <si>
    <t>-1717622345</t>
  </si>
  <si>
    <t>"z výkresu výměr"   34,7</t>
  </si>
  <si>
    <t>Geomříž pro vyztužení asfaltového povrchu ze skelných vláken s geotextilií pevnost 50 kN/m</t>
  </si>
  <si>
    <t>-1947995954</t>
  </si>
  <si>
    <t>"z výkresu výměr"   84,83</t>
  </si>
  <si>
    <t>Zarovnání styčné plochy podkladu nebo krytu živičného tl do 50 mm</t>
  </si>
  <si>
    <t>887367507</t>
  </si>
  <si>
    <t>"z výkresu bouracích prací"   33,2</t>
  </si>
  <si>
    <t>Zarovnání styčné plochy podkladu nebo krytu živičného tl do 100 mm</t>
  </si>
  <si>
    <t>-1575990128</t>
  </si>
  <si>
    <t>"z výkresu bouracích prací"   403,0</t>
  </si>
  <si>
    <t>Řezání stávajícího živičného krytu hl do 50 mm</t>
  </si>
  <si>
    <t>1512296690</t>
  </si>
  <si>
    <t>Řezání stávajícího živičného krytu hl do 100 mm</t>
  </si>
  <si>
    <t>1271006208</t>
  </si>
  <si>
    <t>Rozebrání a odstranění silničního zábradlí se sloupky osazenými s betonovými patkami</t>
  </si>
  <si>
    <t>-435831938</t>
  </si>
  <si>
    <t>"z výkresu bouracích prací"   14,0</t>
  </si>
  <si>
    <t>966006132</t>
  </si>
  <si>
    <t>Odstranění značek dopravních nebo orientačních se sloupky s betonovými patkami</t>
  </si>
  <si>
    <t>-118288247</t>
  </si>
  <si>
    <t>"z výkresu dopravního značení"   7,0</t>
  </si>
  <si>
    <t>966006211</t>
  </si>
  <si>
    <t>Odstranění svislých dopravních značek ze sloupů, sloupků nebo konzol</t>
  </si>
  <si>
    <t>-799908908</t>
  </si>
  <si>
    <t>966006231</t>
  </si>
  <si>
    <t>Odstranění dopravního zrcadla a zrcadlové části včetně sloupku nebo konzoly</t>
  </si>
  <si>
    <t>935562018</t>
  </si>
  <si>
    <t>Očištění vybouraných zámkových dlaždic s původním spárováním z kameniva těženého</t>
  </si>
  <si>
    <t>-250958570</t>
  </si>
  <si>
    <t>"použitelná zámková dlažba - odhad 60%"  148,39*0,60</t>
  </si>
  <si>
    <t>981332111</t>
  </si>
  <si>
    <t>Demolice ocelových konstrukcí</t>
  </si>
  <si>
    <t>-1097126562</t>
  </si>
  <si>
    <t>"ocelový přístřešek autobusové zastávky - odhad 200 kg"   0,200</t>
  </si>
  <si>
    <t>Vodorovná doprava suti ze sypkých materiálů do 1 km</t>
  </si>
  <si>
    <t>358921904</t>
  </si>
  <si>
    <t>"vybouraná živice na skládku do 1 km"                    31,363+8,699</t>
  </si>
  <si>
    <t>"frézovaná živice na místo přímé spotřeby v obci"201,431</t>
  </si>
  <si>
    <t>Vodorovná doprava suti z kusových materiálů do 1 km</t>
  </si>
  <si>
    <t>-326650334</t>
  </si>
  <si>
    <t>"zámková dlažba"      38,581</t>
  </si>
  <si>
    <t>"silniční obrubníky"    34,870</t>
  </si>
  <si>
    <t>"zahradní obrubníky" 5,160</t>
  </si>
  <si>
    <t>Příplatek ZKD 1 km u vodorovné dopravy suti z kusových materiálů</t>
  </si>
  <si>
    <t>-500476342</t>
  </si>
  <si>
    <t>"nepoužitelná zámková dlažba do 3 km, t.j. 2x příplatek, odhad 40% výměry"38,581*0,40*2</t>
  </si>
  <si>
    <t>"obrubníky do 3 km, t.j. 2x příplatek" (34,870+5,160)*2</t>
  </si>
  <si>
    <t>Vodorovná doprava vybouraných hmot do 1 km</t>
  </si>
  <si>
    <t>313610944</t>
  </si>
  <si>
    <t>"demontované rámy a mříže vpustí na depo obce" 2*0,150</t>
  </si>
  <si>
    <t>"vybourané zábradlí na depo obce"   0,490</t>
  </si>
  <si>
    <t>"ocelový přístřešek na obecní depo" 0,200</t>
  </si>
  <si>
    <t>"demontované sloupky, značky a zrcadlo" 0,574+0,040+0,187</t>
  </si>
  <si>
    <t>997221579</t>
  </si>
  <si>
    <t>Příplatek ZKD 1 km u vodorovné dopravy vybouraných hmot</t>
  </si>
  <si>
    <t>709842836</t>
  </si>
  <si>
    <t>"sloupky, značky a zrcadlo na depo SÚS - 10 km, t.j. 9x příplatek"(0,574+0,040+0,187)*9</t>
  </si>
  <si>
    <t>Poplatek za uložení na skládce (skládkovné) stavebního odpadu betonového kód odpadu 170 101</t>
  </si>
  <si>
    <t>-1326148098</t>
  </si>
  <si>
    <t>"nepoužitelná zámková dlažba"   38,581*0,40</t>
  </si>
  <si>
    <t>"betonové obrubníky silniční a zahradní" 34,870+5,160</t>
  </si>
  <si>
    <t>Poplatek za uložení na skládce (skládkovné) odpadu asfaltového bez dehtu kód odpadu 170 302</t>
  </si>
  <si>
    <t>1683115192</t>
  </si>
  <si>
    <t>"vybouraná živice"   31,363+8,699</t>
  </si>
  <si>
    <t>Přesun hmot pro pozemní komunikace s krytem z kamene, monolitickým betonovým nebo živičným</t>
  </si>
  <si>
    <t>-396499526</t>
  </si>
  <si>
    <t>SO04 - ROZVODY VODY A KANALIZACE</t>
  </si>
  <si>
    <t>SO04.1 - PŘÍPOJKA SPLAŠKOVÉ KANALIZACE OBJEKTU STODOLY</t>
  </si>
  <si>
    <t xml:space="preserve">    87 - Potrubí z trub plastických  </t>
  </si>
  <si>
    <t>-1443542073</t>
  </si>
  <si>
    <t>1,2*1,75*10,36</t>
  </si>
  <si>
    <t>"v hornině 3 (50%)"   21,756*0,5</t>
  </si>
  <si>
    <t>753749089</t>
  </si>
  <si>
    <t>266342681</t>
  </si>
  <si>
    <t>2*1,75*10,36</t>
  </si>
  <si>
    <t>-1774875324</t>
  </si>
  <si>
    <t>-752056011</t>
  </si>
  <si>
    <t>1353729845</t>
  </si>
  <si>
    <t>1897425767</t>
  </si>
  <si>
    <t>21,756*1,6</t>
  </si>
  <si>
    <t>1424962733</t>
  </si>
  <si>
    <t>21,756</t>
  </si>
  <si>
    <t>"vytlačená zemina podsypem"</t>
  </si>
  <si>
    <t>-2,49</t>
  </si>
  <si>
    <t>"vytlačená zemina obsypem"</t>
  </si>
  <si>
    <t>-5,59</t>
  </si>
  <si>
    <t>-390518954</t>
  </si>
  <si>
    <t>13,676*1,97</t>
  </si>
  <si>
    <t>-1307290604</t>
  </si>
  <si>
    <t>1,2*0,45*10,36</t>
  </si>
  <si>
    <t>-2074811772</t>
  </si>
  <si>
    <t>5,594*1,89</t>
  </si>
  <si>
    <t>-225677889</t>
  </si>
  <si>
    <t>1,2*0,2*10,36</t>
  </si>
  <si>
    <t xml:space="preserve">Potrubí z trub plastických  </t>
  </si>
  <si>
    <t>871350410</t>
  </si>
  <si>
    <t>Montáž kanalizačního potrubí z plastů z polypropylenu PP korugovaného SN 10 do DN 200</t>
  </si>
  <si>
    <t>-555780420</t>
  </si>
  <si>
    <t>28614146</t>
  </si>
  <si>
    <t>trubka kanalizační PP korugovaná DN 150x6000 mm s hrdlem SN10</t>
  </si>
  <si>
    <t>999216976</t>
  </si>
  <si>
    <t>10,360*1,03</t>
  </si>
  <si>
    <t>892351111</t>
  </si>
  <si>
    <t>Tlakové zkoušky vodou na potrubí DN 150 nebo 200</t>
  </si>
  <si>
    <t>-1279026276</t>
  </si>
  <si>
    <t>1994357776</t>
  </si>
  <si>
    <t>-732714388</t>
  </si>
  <si>
    <t>-1774074058</t>
  </si>
  <si>
    <t>SO04.2 - SPLAŠKOVÁ KANALIZACE PRO NAPOJENÍ OBJEKTU STODOLY</t>
  </si>
  <si>
    <t xml:space="preserve">    89 - Ostatní konstrukce - šachty</t>
  </si>
  <si>
    <t>132201202</t>
  </si>
  <si>
    <t>Hloubení zapažených i nezapažených rýh šířky přes 600 do 2 000 mm s urovnáním dna do předepsaného profilu a spádu v hornině tř. 3 přes 100 do 1 000 m3</t>
  </si>
  <si>
    <t>-1924896983</t>
  </si>
  <si>
    <t>1,2*0,5*(1,7+2,25)*32,07</t>
  </si>
  <si>
    <t>1,2*0,5*(2,25+1,75)*50</t>
  </si>
  <si>
    <t>"rozšíření šachty"</t>
  </si>
  <si>
    <t>1,2*2,4*(1,7+2,25+1,75)</t>
  </si>
  <si>
    <t>"v hornině 3 (50%)"   212,422*0,5</t>
  </si>
  <si>
    <t>132301202</t>
  </si>
  <si>
    <t>Hloubení zapažených i nezapažených rýh šířky přes 600 do 2 000 mm s urovnáním dna do předepsaného profilu a spádu v hornině tř. 4 přes 100 do 1 000 m3</t>
  </si>
  <si>
    <t>-530173661</t>
  </si>
  <si>
    <t>965819730</t>
  </si>
  <si>
    <t>2*0,5*(1,7+2,25)*32,07</t>
  </si>
  <si>
    <t>2*0,5*(2,25+1,75)*50</t>
  </si>
  <si>
    <t>2*2,4*(1,7+2,25+1,75)</t>
  </si>
  <si>
    <t>1531175108</t>
  </si>
  <si>
    <t>789331978</t>
  </si>
  <si>
    <t>"(55%)"   212,422*0,55</t>
  </si>
  <si>
    <t>693626204</t>
  </si>
  <si>
    <t>518566286</t>
  </si>
  <si>
    <t>212,422*1,6</t>
  </si>
  <si>
    <t>-203964152</t>
  </si>
  <si>
    <t>212,422</t>
  </si>
  <si>
    <t>-20,561</t>
  </si>
  <si>
    <t>-75,506</t>
  </si>
  <si>
    <t>-3,14*0,6*0,6*(1,7+2,25+1,75)</t>
  </si>
  <si>
    <t>872599047</t>
  </si>
  <si>
    <t>109,912*1,97</t>
  </si>
  <si>
    <t>1183136862</t>
  </si>
  <si>
    <t>1,2*0,6*82,07</t>
  </si>
  <si>
    <t>-1869914008</t>
  </si>
  <si>
    <t>75,506*1,89</t>
  </si>
  <si>
    <t>991474917</t>
  </si>
  <si>
    <t>1,2*0,2*82,07</t>
  </si>
  <si>
    <t>871370410</t>
  </si>
  <si>
    <t>Montáž kanalizačního potrubí z plastů z polypropylenu PP korugovaného SN 10 DN 300</t>
  </si>
  <si>
    <t>1116903457</t>
  </si>
  <si>
    <t>28614153</t>
  </si>
  <si>
    <t>trubka kanalizační PP korugovaná DN 300x6000 mm s hrdlem SN10</t>
  </si>
  <si>
    <t>-602439795</t>
  </si>
  <si>
    <t>82,07*1,03</t>
  </si>
  <si>
    <t>892381111</t>
  </si>
  <si>
    <t>Tlakové zkoušky vodou na potrubí DN 250, 300 nebo 350</t>
  </si>
  <si>
    <t>-947857226</t>
  </si>
  <si>
    <t>-1370857437</t>
  </si>
  <si>
    <t>-1430010171</t>
  </si>
  <si>
    <t>Ostatní konstrukce - šachty</t>
  </si>
  <si>
    <t>894411121</t>
  </si>
  <si>
    <t>Zřízení šachet kanalizačních z betonových dílců výšky vstupu do 1,50 m s obložením dna betonem tř. C 25/30, na potrubí DN přes 200 do 300</t>
  </si>
  <si>
    <t>1842223744</t>
  </si>
  <si>
    <t>1428185652</t>
  </si>
  <si>
    <t>-49985730</t>
  </si>
  <si>
    <t>567036395</t>
  </si>
  <si>
    <t>-524372045</t>
  </si>
  <si>
    <t>1645103705</t>
  </si>
  <si>
    <t>899104211</t>
  </si>
  <si>
    <t>Demontáž poklopů litinových a ocelových včetně rámů, hmotnosti jednotlivě přes 150 Kg</t>
  </si>
  <si>
    <t>620545506</t>
  </si>
  <si>
    <t>358315114</t>
  </si>
  <si>
    <t>Bourání šachty, stoky kompletní nebo vybourání otvorů průřezové plochy do 4 m2 ve stokách ze zdiva z prostého betonu</t>
  </si>
  <si>
    <t>-88203223</t>
  </si>
  <si>
    <t>3,14*0,5*0,5*0,3</t>
  </si>
  <si>
    <t>2*3,14*0,5*1,6*0,12</t>
  </si>
  <si>
    <t>Součet   stávající šachta</t>
  </si>
  <si>
    <t>-1074742728</t>
  </si>
  <si>
    <t>81596993</t>
  </si>
  <si>
    <t>2,046*3</t>
  </si>
  <si>
    <t>997013801</t>
  </si>
  <si>
    <t>-590997809</t>
  </si>
  <si>
    <t>-2141567846</t>
  </si>
  <si>
    <t>SO05 - VEŘEJNÉ OSVĚTLENÍ A ROZVADĚČ PRO VÁNOČNÍ STROM (souvisí s VO)</t>
  </si>
  <si>
    <t xml:space="preserve">D3 - </t>
  </si>
  <si>
    <t xml:space="preserve">    21-M - Elektromontáže - VO - rozvod veřejného  osvětlení</t>
  </si>
  <si>
    <t xml:space="preserve">    21-M1 - Montáž - rozváděč R1 - vánoční strom</t>
  </si>
  <si>
    <t xml:space="preserve">    21-M2 - Elektromateriál - VO - rozvod veřejného osvětlení</t>
  </si>
  <si>
    <t xml:space="preserve">    21-M3 - Materiál - rozvaděč R1 - vánoční strom</t>
  </si>
  <si>
    <t xml:space="preserve">    21-M5 - Zemní práce</t>
  </si>
  <si>
    <t xml:space="preserve">    21-M72 - Ostatní</t>
  </si>
  <si>
    <t>HZS - Hodinové zúčtovací sazby</t>
  </si>
  <si>
    <t>D3</t>
  </si>
  <si>
    <t>Elektromontáže - VO - rozvod veřejného  osvětlení</t>
  </si>
  <si>
    <t>210 20-4011</t>
  </si>
  <si>
    <t>Stožár VO - 6,0 m nad zemí , kulatý, pr. 133/89/60</t>
  </si>
  <si>
    <t>938098733</t>
  </si>
  <si>
    <t>210 20-3403</t>
  </si>
  <si>
    <t>Svítidlo LED 1x36W, CRI&gt;=70, 3060 lm</t>
  </si>
  <si>
    <t>-1037195638</t>
  </si>
  <si>
    <t>210 20-4100</t>
  </si>
  <si>
    <t>Třmenový výložník pro přechodové svítidlo 0,5 m</t>
  </si>
  <si>
    <t>121980524</t>
  </si>
  <si>
    <t>210 20-4203</t>
  </si>
  <si>
    <t>Elektrovýzbroj - 15-35/6</t>
  </si>
  <si>
    <t>389927758</t>
  </si>
  <si>
    <t>210 20-4205</t>
  </si>
  <si>
    <t>Elektrovýzbroj - 15-35/9</t>
  </si>
  <si>
    <t>-974127602</t>
  </si>
  <si>
    <t>210 12-0001</t>
  </si>
  <si>
    <t>Skleněná pojistka 10 A</t>
  </si>
  <si>
    <t>-716905534</t>
  </si>
  <si>
    <t>210 80-0125-S</t>
  </si>
  <si>
    <t>Kabel CYKY 3J x 1,5 mm2</t>
  </si>
  <si>
    <t>1199563481</t>
  </si>
  <si>
    <t>210 80-0134-S</t>
  </si>
  <si>
    <t>Kabel CYKY 4J x 16 mm2</t>
  </si>
  <si>
    <t>481401914</t>
  </si>
  <si>
    <t>210 22-0002</t>
  </si>
  <si>
    <t>Zemnící vodič FeZn pr. 10 mm2</t>
  </si>
  <si>
    <t>-392184344</t>
  </si>
  <si>
    <t>Kabelová chránička KOPOFLEX pr. 50 mm</t>
  </si>
  <si>
    <t>-673567572</t>
  </si>
  <si>
    <t>460 51-0274-S.1</t>
  </si>
  <si>
    <t>Kabelová chránička KOPOFLEX pr. 110 mm</t>
  </si>
  <si>
    <t>896678171</t>
  </si>
  <si>
    <t>210 22-0301</t>
  </si>
  <si>
    <t>Svorka SS</t>
  </si>
  <si>
    <t>-1587107374</t>
  </si>
  <si>
    <t>210 22-0301.1</t>
  </si>
  <si>
    <t>Svorka SP 1</t>
  </si>
  <si>
    <t>1876232440</t>
  </si>
  <si>
    <t>210 20-4011-S</t>
  </si>
  <si>
    <t>Štíkování stožárů VO</t>
  </si>
  <si>
    <t>-740035727</t>
  </si>
  <si>
    <t>460 49-0051-S</t>
  </si>
  <si>
    <t>Zákrytová deska KD 200</t>
  </si>
  <si>
    <t>-955245563</t>
  </si>
  <si>
    <t>210 10-0602-S</t>
  </si>
  <si>
    <t>Kabelové koncovky KSCZ4X 6-25</t>
  </si>
  <si>
    <t>155854826</t>
  </si>
  <si>
    <t>210 10-0502</t>
  </si>
  <si>
    <t>Smršťovací trubky pro CYKY 3J x 1,5 mm2</t>
  </si>
  <si>
    <t>-787133451</t>
  </si>
  <si>
    <t>Pol5</t>
  </si>
  <si>
    <t>1064947167</t>
  </si>
  <si>
    <t>21-M1</t>
  </si>
  <si>
    <t>Montáž - rozváděč R1 - vánoční strom</t>
  </si>
  <si>
    <t>Skříňový atypický rozvaděč, vč. svorek PE,N, v pilíři</t>
  </si>
  <si>
    <t>-936548453</t>
  </si>
  <si>
    <t>Proudový chránič 25A/4/0,03A</t>
  </si>
  <si>
    <t>83156020</t>
  </si>
  <si>
    <t>Hlavní vypínač IS40/3</t>
  </si>
  <si>
    <t>-162136438</t>
  </si>
  <si>
    <t>210 12-1012.1</t>
  </si>
  <si>
    <t>-1320927154</t>
  </si>
  <si>
    <t>210 12-1012.2</t>
  </si>
  <si>
    <t>Zásuvka na DIN lištu 16A/230V</t>
  </si>
  <si>
    <t>-1483675292</t>
  </si>
  <si>
    <t>Trafo 230V/12V AC</t>
  </si>
  <si>
    <t>-628270696</t>
  </si>
  <si>
    <t>Jistič 16A/3/B do stožáru VO</t>
  </si>
  <si>
    <t>-1926579885</t>
  </si>
  <si>
    <t>Montáž rozvaděče</t>
  </si>
  <si>
    <t>-1073915754</t>
  </si>
  <si>
    <t>Pol6</t>
  </si>
  <si>
    <t>Vodič AlMgSi pr. 8 mm2</t>
  </si>
  <si>
    <t>12229593</t>
  </si>
  <si>
    <t>Elektromateriál - VO - rozvod veřejného osvětlení</t>
  </si>
  <si>
    <t>Mat.1</t>
  </si>
  <si>
    <t>-1405627963</t>
  </si>
  <si>
    <t>Mat.3</t>
  </si>
  <si>
    <t>Svítidlo LED 1x36W, CRI&gt;=70, 3060 lm 5XB14D2B108B SL20mc,ST1.5a,LED3060lm740,Plus</t>
  </si>
  <si>
    <t>-1961977199</t>
  </si>
  <si>
    <t>Mat.5</t>
  </si>
  <si>
    <t>-1441596834</t>
  </si>
  <si>
    <t>Mat.11</t>
  </si>
  <si>
    <t>-727867011</t>
  </si>
  <si>
    <t>Mat.12</t>
  </si>
  <si>
    <t>1392462239</t>
  </si>
  <si>
    <t>Mat.13</t>
  </si>
  <si>
    <t>-348859978</t>
  </si>
  <si>
    <t>Mat.14</t>
  </si>
  <si>
    <t>-44689421</t>
  </si>
  <si>
    <t>Mat.15</t>
  </si>
  <si>
    <t>1278898964</t>
  </si>
  <si>
    <t>Mat.16</t>
  </si>
  <si>
    <t>1675306196</t>
  </si>
  <si>
    <t>Mat.17</t>
  </si>
  <si>
    <t>518159552</t>
  </si>
  <si>
    <t>Mat.17.1</t>
  </si>
  <si>
    <t>1001391398</t>
  </si>
  <si>
    <t>Mat.21</t>
  </si>
  <si>
    <t>-52198582</t>
  </si>
  <si>
    <t>Mat.22</t>
  </si>
  <si>
    <t>1681221197</t>
  </si>
  <si>
    <t>Mat.24</t>
  </si>
  <si>
    <t>796634677</t>
  </si>
  <si>
    <t>Mat.25</t>
  </si>
  <si>
    <t>-1623763269</t>
  </si>
  <si>
    <t>Mat.26</t>
  </si>
  <si>
    <t>-511274402</t>
  </si>
  <si>
    <t>Mat.27</t>
  </si>
  <si>
    <t>Smršťovací trubky pro CYKY 3J x 1,5 mm2 (krabice 100ks)</t>
  </si>
  <si>
    <t>2109867483</t>
  </si>
  <si>
    <t>Pol1</t>
  </si>
  <si>
    <t>731669831</t>
  </si>
  <si>
    <t>345715440.R02</t>
  </si>
  <si>
    <t>materiál podružný z celého oddílu 5%</t>
  </si>
  <si>
    <t>2001326756</t>
  </si>
  <si>
    <t>Materiál - rozvaděč R1 - vánoční strom</t>
  </si>
  <si>
    <t>Mat.28</t>
  </si>
  <si>
    <t>1872526938</t>
  </si>
  <si>
    <t>Mat.31</t>
  </si>
  <si>
    <t>-495912620</t>
  </si>
  <si>
    <t>Mat.33</t>
  </si>
  <si>
    <t>691871663</t>
  </si>
  <si>
    <t>Mat.34</t>
  </si>
  <si>
    <t>-912694344</t>
  </si>
  <si>
    <t>Mat.35</t>
  </si>
  <si>
    <t>979108715</t>
  </si>
  <si>
    <t>Mat.36</t>
  </si>
  <si>
    <t>-1808459022</t>
  </si>
  <si>
    <t>Pol2</t>
  </si>
  <si>
    <t>Výroba rozvaděče, vč. podružného materiálu</t>
  </si>
  <si>
    <t>1011767354</t>
  </si>
  <si>
    <t>Pol3</t>
  </si>
  <si>
    <t>1227851995</t>
  </si>
  <si>
    <t>Pol4</t>
  </si>
  <si>
    <t>2004766268</t>
  </si>
  <si>
    <t>1359043868</t>
  </si>
  <si>
    <t>21-M5</t>
  </si>
  <si>
    <t>-126314092</t>
  </si>
  <si>
    <t>460 08-0035</t>
  </si>
  <si>
    <t>Betonový základ pro stožár VO</t>
  </si>
  <si>
    <t>-5020385</t>
  </si>
  <si>
    <t>899484631</t>
  </si>
  <si>
    <t>460 20-0303</t>
  </si>
  <si>
    <t>Výkop rýhy 50/120 cm</t>
  </si>
  <si>
    <t>-748601945</t>
  </si>
  <si>
    <t>460 05-0003</t>
  </si>
  <si>
    <t>Výkop jam pro stožáry VO</t>
  </si>
  <si>
    <t>1228772166</t>
  </si>
  <si>
    <t>-1549392646</t>
  </si>
  <si>
    <t>-570000266</t>
  </si>
  <si>
    <t>-2009706292</t>
  </si>
  <si>
    <t>460 56-0303</t>
  </si>
  <si>
    <t>Zához rýhy 50/120 cm</t>
  </si>
  <si>
    <t>-1360919654</t>
  </si>
  <si>
    <t>-1337395316</t>
  </si>
  <si>
    <t>956804305</t>
  </si>
  <si>
    <t>-1946300204</t>
  </si>
  <si>
    <t>350577863</t>
  </si>
  <si>
    <t>-70873109</t>
  </si>
  <si>
    <t>460 65-0054</t>
  </si>
  <si>
    <t>Zřízení podkladní vrstvy štěrkodrti</t>
  </si>
  <si>
    <t>1525146196</t>
  </si>
  <si>
    <t>58300000.R01</t>
  </si>
  <si>
    <t>štěrkopísek do 15 cm</t>
  </si>
  <si>
    <t>-463696128</t>
  </si>
  <si>
    <t>59600000.R01</t>
  </si>
  <si>
    <t>oddělovací cihla</t>
  </si>
  <si>
    <t>-232477775</t>
  </si>
  <si>
    <t>210000010.R19</t>
  </si>
  <si>
    <t>PPV pro elektromontáže 1%</t>
  </si>
  <si>
    <t>1252627224</t>
  </si>
  <si>
    <t>210000010.R20</t>
  </si>
  <si>
    <t>PPV pro zemní práce VO 1%</t>
  </si>
  <si>
    <t>-1419451088</t>
  </si>
  <si>
    <t>21-M72</t>
  </si>
  <si>
    <t>Ostatní</t>
  </si>
  <si>
    <t>210020000.R21</t>
  </si>
  <si>
    <t>Přepojení stávajících rozvodů</t>
  </si>
  <si>
    <t>912274202</t>
  </si>
  <si>
    <t>HZS</t>
  </si>
  <si>
    <t>Hodinové zúčtovací sazby</t>
  </si>
  <si>
    <t>HZS4212</t>
  </si>
  <si>
    <t>Hodinové zúčtovací sazby ostatních profesí revizní a kontrolní činnost revizní technik specialista</t>
  </si>
  <si>
    <t>hod</t>
  </si>
  <si>
    <t>512</t>
  </si>
  <si>
    <t>1322589742</t>
  </si>
  <si>
    <t>"REVIZNÍ ZPRÁVA ELEKTRO"</t>
  </si>
  <si>
    <t>SO06 - ZELEŇ</t>
  </si>
  <si>
    <t>D1 - PŘÍPRAVA PŮDY, KÁCENÍ, ODSTRANĚNÍ PAŘEZŮ</t>
  </si>
  <si>
    <t>D2 - OŠETŘENÍ STÁVAJÍCÍCH DŘEVIN</t>
  </si>
  <si>
    <t>D3 - VÝSADBA ZELENĚ</t>
  </si>
  <si>
    <t>D4 - ZALOŽENÍ TRÁVNÍKU</t>
  </si>
  <si>
    <t>D5 - OSTATNÍ NÁKLADY</t>
  </si>
  <si>
    <t>D6 - NÁSLEDNÁ PÉČE O VÝSADBY - 3 roky po výsadbě</t>
  </si>
  <si>
    <t>D1</t>
  </si>
  <si>
    <t>PŘÍPRAVA PŮDY, KÁCENÍ, ODSTRANĚNÍ PAŘEZŮ</t>
  </si>
  <si>
    <t>184802111</t>
  </si>
  <si>
    <t>Chemické odplevelení půdy před založením kultury, trávníku nebo zpevněných ploch o výměře jednotlivě přes 20 m2 v rovině nebo na svahu do 1:5 postřikem na široko</t>
  </si>
  <si>
    <t>-1803951799</t>
  </si>
  <si>
    <t>25234001</t>
  </si>
  <si>
    <t>herbicid totální systémový neselektivní</t>
  </si>
  <si>
    <t>litr</t>
  </si>
  <si>
    <t>-835144538</t>
  </si>
  <si>
    <t>183205113</t>
  </si>
  <si>
    <t>Založení záhonu pro výsadbu rostlin v rovině nebo na svahu do 1:5 v zemině tř. 4</t>
  </si>
  <si>
    <t>-1335416614</t>
  </si>
  <si>
    <t>D2</t>
  </si>
  <si>
    <t>OŠETŘENÍ STÁVAJÍCÍCH DŘEVIN</t>
  </si>
  <si>
    <t>184852213</t>
  </si>
  <si>
    <t>Řez stromů prováděný lezeckou technikou zdravotní, plocha koruny stromu přes 60 do 90 m2</t>
  </si>
  <si>
    <t>2131401272</t>
  </si>
  <si>
    <t xml:space="preserve">"č. 4 a č. 12"   2  </t>
  </si>
  <si>
    <t>184852214</t>
  </si>
  <si>
    <t>Řez stromů prováděný lezeckou technikou zdravotní, plocha koruny stromu přes 90 do 120 m2</t>
  </si>
  <si>
    <t>-47942406</t>
  </si>
  <si>
    <t>"č. 1, č. 2, č. 8 "   3</t>
  </si>
  <si>
    <t>184852215</t>
  </si>
  <si>
    <t>Řez stromů prováděný lezeckou technikou zdravotní, plocha koruny stromu přes 120 do 150 m2</t>
  </si>
  <si>
    <t>69857312</t>
  </si>
  <si>
    <t xml:space="preserve">"č. 7"   1   </t>
  </si>
  <si>
    <t>VÝSADBA ZELENĚ</t>
  </si>
  <si>
    <t>183101221</t>
  </si>
  <si>
    <t>Hloubení jamek pro vysazování rostlin v zemině tř.1 až 4 s výměnou půdy z 50% v rovině nebo na svahu do 1:5, objemu přes 0,40 do 1,00 m3</t>
  </si>
  <si>
    <t>-256142953</t>
  </si>
  <si>
    <t>10321100</t>
  </si>
  <si>
    <t>zahradní substrát pro výsadbu VL</t>
  </si>
  <si>
    <t>-827656054</t>
  </si>
  <si>
    <t xml:space="preserve">9 * 0,392   </t>
  </si>
  <si>
    <t>183101215</t>
  </si>
  <si>
    <t>Hloubení jamek pro vysazování rostlin v zemině tř.1 až 4 s výměnou půdy z 50% v rovině nebo na svahu do 1:5, objemu přes 0,125 do 0,40 m3</t>
  </si>
  <si>
    <t>-1113468580</t>
  </si>
  <si>
    <t>247386669</t>
  </si>
  <si>
    <t xml:space="preserve">34 * 0,168   </t>
  </si>
  <si>
    <t>183111214</t>
  </si>
  <si>
    <t>Hloubení jamek pro vysazování rostlin v zemině tř.1 až 4 s výměnou půdy z 50% v rovině nebo na svahu do 1:5, objemu přes 0,01 do 0,02 m3</t>
  </si>
  <si>
    <t>1404862401</t>
  </si>
  <si>
    <t>1664969621</t>
  </si>
  <si>
    <t xml:space="preserve">216 * 0,01   </t>
  </si>
  <si>
    <t>184102115</t>
  </si>
  <si>
    <t>Výsadba dřeviny s balem do předem vyhloubené jamky se zalitím v rovině nebo na svahu do 1:5, při průměru balu přes 500 do 600 mm</t>
  </si>
  <si>
    <t>162249513</t>
  </si>
  <si>
    <t>026R1</t>
  </si>
  <si>
    <t>Quercus robur, o.k. 14-16 cm, ZB</t>
  </si>
  <si>
    <t>-512838162</t>
  </si>
  <si>
    <t>026R2</t>
  </si>
  <si>
    <t>Tilia cordata, o.k. 14-16 cm, ZB</t>
  </si>
  <si>
    <t>-445458355</t>
  </si>
  <si>
    <t>184102114</t>
  </si>
  <si>
    <t>Výsadba dřeviny s balem do předem vyhloubené jamky se zalitím v rovině nebo na svahu do 1:5, při průměru balu přes 400 do 500 mm</t>
  </si>
  <si>
    <t>1837905330</t>
  </si>
  <si>
    <t>026R3</t>
  </si>
  <si>
    <t>Betula pendula, o.k. 12-14 cm, ZB</t>
  </si>
  <si>
    <t>1075159924</t>
  </si>
  <si>
    <t>026R4</t>
  </si>
  <si>
    <t>Carpinus betulus, o.k. 12-14 cm, ZB</t>
  </si>
  <si>
    <t>-901573019</t>
  </si>
  <si>
    <t>026R5</t>
  </si>
  <si>
    <t>Prunus avium Plena, o.k. 12-14 cm, ZB</t>
  </si>
  <si>
    <t>-2118207942</t>
  </si>
  <si>
    <t>026R6</t>
  </si>
  <si>
    <t>Prunus cerasifera Nigra, o.k. 12-14 cm, ZB</t>
  </si>
  <si>
    <t>664317913</t>
  </si>
  <si>
    <t>026R7</t>
  </si>
  <si>
    <t>Prunus subhirtella Autumnalis, o.k. 12-14 cm, ZB</t>
  </si>
  <si>
    <t>-845155918</t>
  </si>
  <si>
    <t>026R8</t>
  </si>
  <si>
    <t>Prunus subhirtella Fukubana, o.k. 12-14 cm, ZB</t>
  </si>
  <si>
    <t>852721200</t>
  </si>
  <si>
    <t>026R9</t>
  </si>
  <si>
    <t>Pyrus calleryana Chanticleer, o.k. 12-14 cm, ZB</t>
  </si>
  <si>
    <t>244500899</t>
  </si>
  <si>
    <t>184102111</t>
  </si>
  <si>
    <t>Výsadba dřeviny s balem do předem vyhloubené jamky se zalitím v rovině nebo na svahu do 1:5, při průměru balu přes 100 do 200 mm</t>
  </si>
  <si>
    <t>-259670081</t>
  </si>
  <si>
    <t>026R11</t>
  </si>
  <si>
    <t>Buxus sempervirens, v 25-30 cm, kontejner 2l</t>
  </si>
  <si>
    <t>1629448053</t>
  </si>
  <si>
    <t>026R13</t>
  </si>
  <si>
    <t>Potentilla fruticosa Goldteppich, v 20-30 cm, kontejner 1l</t>
  </si>
  <si>
    <t>11266122</t>
  </si>
  <si>
    <t>026R15</t>
  </si>
  <si>
    <t>Spiraea x cinerea Grefsheim, v 30-40 cm, kontejner 1l</t>
  </si>
  <si>
    <t>-831781992</t>
  </si>
  <si>
    <t>026R16</t>
  </si>
  <si>
    <t>Weigela florida Variegata, v 40-60 cm, kontejner 1l</t>
  </si>
  <si>
    <t>-367568008</t>
  </si>
  <si>
    <t>184215133</t>
  </si>
  <si>
    <t>Ukotvení dřeviny kůly třemi kůly, délky přes 2 do 3 m</t>
  </si>
  <si>
    <t>1188148647</t>
  </si>
  <si>
    <t>605912540</t>
  </si>
  <si>
    <t>kůl vyvazovací dřevěný délka 250 cm průměr 8 cm</t>
  </si>
  <si>
    <t>330566059</t>
  </si>
  <si>
    <t xml:space="preserve">43 * 3   </t>
  </si>
  <si>
    <t>184501141</t>
  </si>
  <si>
    <t>Zhotovení obalu kmene z rákosové nebo kokosové rohože v rovině nebo na svahu do 1:5</t>
  </si>
  <si>
    <t>1301154158</t>
  </si>
  <si>
    <t xml:space="preserve">43*0,4   </t>
  </si>
  <si>
    <t>61894003</t>
  </si>
  <si>
    <t>rákos ohradový neloupaný 60x200cm</t>
  </si>
  <si>
    <t>1956915001</t>
  </si>
  <si>
    <t>43*0,4</t>
  </si>
  <si>
    <t>184801121</t>
  </si>
  <si>
    <t>Ošetření vysazených dřevin solitérních v rovině nebo na svahu do 1:5</t>
  </si>
  <si>
    <t>-1288019806</t>
  </si>
  <si>
    <t>184801131</t>
  </si>
  <si>
    <t>Ošetření vysazených dřevin ve skupinách v rovině nebo na svahu do 1:5</t>
  </si>
  <si>
    <t>-614794487</t>
  </si>
  <si>
    <t>184911421</t>
  </si>
  <si>
    <t>Mulčování vysazených rostlin mulčovací kůrou, tl. do 100 mm v rovině nebo na svahu do 1:5</t>
  </si>
  <si>
    <t>702053923</t>
  </si>
  <si>
    <t>43*0,75+48</t>
  </si>
  <si>
    <t>10391100</t>
  </si>
  <si>
    <t>kůra mulčovací VL</t>
  </si>
  <si>
    <t>-756769737</t>
  </si>
  <si>
    <t xml:space="preserve">80,25 * 0,103   </t>
  </si>
  <si>
    <t>185802114</t>
  </si>
  <si>
    <t>Hnojení půdy nebo trávníku v rovině nebo na svahu do 1:5 umělým hnojivem s rozdělením k jednotlivým rostlinám</t>
  </si>
  <si>
    <t>423290434</t>
  </si>
  <si>
    <t xml:space="preserve">43*0,02*0,001   </t>
  </si>
  <si>
    <t xml:space="preserve">219*0,02*0,001   </t>
  </si>
  <si>
    <t xml:space="preserve">Součet   </t>
  </si>
  <si>
    <t>25191155</t>
  </si>
  <si>
    <t>hnojivo průmyslové Cererit</t>
  </si>
  <si>
    <t>-359184134</t>
  </si>
  <si>
    <t xml:space="preserve">262*0,02   </t>
  </si>
  <si>
    <t>185851121</t>
  </si>
  <si>
    <t>Dovoz vody pro zálivku rostlin na vzdálenost do 1000 m</t>
  </si>
  <si>
    <t>-1731833385</t>
  </si>
  <si>
    <t xml:space="preserve">43*0,05   </t>
  </si>
  <si>
    <t xml:space="preserve">219*0,01   </t>
  </si>
  <si>
    <t>1211888596</t>
  </si>
  <si>
    <t>D4</t>
  </si>
  <si>
    <t>ZALOŽENÍ TRÁVNÍKU</t>
  </si>
  <si>
    <t>181151311</t>
  </si>
  <si>
    <t>Plošná úprava terénu v zemině tř. 1 až 4 s urovnáním povrchu bez doplnění ornice souvislé plochy přes 500 m2 při nerovnostech terénu přes 50 do 100 mm v rovině nebo na svahu do 1:5</t>
  </si>
  <si>
    <t>-2030663712</t>
  </si>
  <si>
    <t>162301101</t>
  </si>
  <si>
    <t>Vodorovné přemístění výkopku nebo sypaniny po suchu na obvyklém dopravním prostředku, bez naložení výkopku, avšak se složením bez rozhrnutí z horniny tř. 1 až 4 na vzdálenost přes 50 do 500 m</t>
  </si>
  <si>
    <t>1406639713</t>
  </si>
  <si>
    <t>181301111</t>
  </si>
  <si>
    <t>Rozprostření a urovnání ornice v rovině nebo ve svahu sklonu do 1:5 při souvislé ploše přes 500 m2, tl. vrstvy do 100 mm</t>
  </si>
  <si>
    <t>-1121447717</t>
  </si>
  <si>
    <t>-1806018848</t>
  </si>
  <si>
    <t>181451131</t>
  </si>
  <si>
    <t>Založení trávníku na půdě předem připravené plochy přes 1000 m2 výsevem včetně utažení parkového v rovině nebo na svahu do 1:5</t>
  </si>
  <si>
    <t>1698650266</t>
  </si>
  <si>
    <t>5724100</t>
  </si>
  <si>
    <t>osivo směs travní parková</t>
  </si>
  <si>
    <t>1496511078</t>
  </si>
  <si>
    <t xml:space="preserve">6612 * 0,025   </t>
  </si>
  <si>
    <t>183403113</t>
  </si>
  <si>
    <t>Obdělání půdy frézováním v rovině nebo na svahu do 1:5</t>
  </si>
  <si>
    <t>1856455954</t>
  </si>
  <si>
    <t>183403153</t>
  </si>
  <si>
    <t>Obdělání půdy hrabáním v rovině nebo na svahu do 1:5</t>
  </si>
  <si>
    <t>820904060</t>
  </si>
  <si>
    <t>183403161</t>
  </si>
  <si>
    <t>Obdělání půdy válením v rovině nebo na svahu do 1:5</t>
  </si>
  <si>
    <t>-370678571</t>
  </si>
  <si>
    <t>D5</t>
  </si>
  <si>
    <t>OSTATNÍ NÁKLADY</t>
  </si>
  <si>
    <t>998231311</t>
  </si>
  <si>
    <t>Přesun hmot pro sadovnické a krajinářské úpravy - strojně dopravní vzdálenost do 5000 m</t>
  </si>
  <si>
    <t>-973797969</t>
  </si>
  <si>
    <t>65002000</t>
  </si>
  <si>
    <t>Mimostaveništní doprava materiálů</t>
  </si>
  <si>
    <t>-452671553</t>
  </si>
  <si>
    <t>81002000</t>
  </si>
  <si>
    <t>Doprava zaměstnanců a strojů</t>
  </si>
  <si>
    <t>-931332768</t>
  </si>
  <si>
    <t>D6</t>
  </si>
  <si>
    <t>NÁSLEDNÁ PÉČE O VÝSADBY - 3 roky po výsadbě</t>
  </si>
  <si>
    <t>185804312</t>
  </si>
  <si>
    <t>Zalití rostlin vodou plochy záhonů jednotlivě přes 20 m2</t>
  </si>
  <si>
    <t>-1449106256</t>
  </si>
  <si>
    <t xml:space="preserve">10*4,34*3   </t>
  </si>
  <si>
    <t>08211320</t>
  </si>
  <si>
    <t>voda pitná pro smluvní odběratele</t>
  </si>
  <si>
    <t>104814673</t>
  </si>
  <si>
    <t>-462490106</t>
  </si>
  <si>
    <t>184215412</t>
  </si>
  <si>
    <t>Zhotovení závlahové mísy u solitérních dřevin v rovině nebo na svahu do 1:5, o průměru mísy přes 0,5 do 1 m</t>
  </si>
  <si>
    <t>-1533940096</t>
  </si>
  <si>
    <t xml:space="preserve">2*43*3   </t>
  </si>
  <si>
    <t>184852312</t>
  </si>
  <si>
    <t>Řez stromů prováděný lezeckou technikou výchovný alejové stromy, výšky přes 4 do 6 m</t>
  </si>
  <si>
    <t>-1962316259</t>
  </si>
  <si>
    <t xml:space="preserve">1*43*3   </t>
  </si>
  <si>
    <t>SO07 - PŘELOŽKA CETIN (již realizováno na základě ÚR)</t>
  </si>
  <si>
    <t xml:space="preserve">951 - Ostatní konstrukce a práce  </t>
  </si>
  <si>
    <t>952901411.R04</t>
  </si>
  <si>
    <t>-1558653846</t>
  </si>
  <si>
    <t>SO08 - DEŠŤOVÁ KANALIZACE A LIKVIDACE SRÁŽKOVÝCH VOD</t>
  </si>
  <si>
    <t xml:space="preserve">    82 - Potrubí z trub betonových (uliční vpust viz obj. SO03 komunikace)</t>
  </si>
  <si>
    <t>-407692431</t>
  </si>
  <si>
    <t>1,2*0,5*(1,7+2,25)*18,34</t>
  </si>
  <si>
    <t>1,2*0,5*(2,25+2,15)*10</t>
  </si>
  <si>
    <t>1,2*0,5*(2,15+2,2)*8,12</t>
  </si>
  <si>
    <t>1,2*0,5*(2,2+1,83)*27,01</t>
  </si>
  <si>
    <t>1,2*0,5*(1,83+2)*27,02</t>
  </si>
  <si>
    <t>1,2*0,5*(2+1,75)*13,54</t>
  </si>
  <si>
    <t>1,2*0,5*(2,2+2,2)*7,82</t>
  </si>
  <si>
    <t>1,2*2,4*(1,7+2,25+2,15+2,2+1,83+2+1,75+2,2)</t>
  </si>
  <si>
    <t>"rozšíření na retenční prostor"</t>
  </si>
  <si>
    <t>6*0,5*(2,25+2,15)*7,2</t>
  </si>
  <si>
    <t>"rozšíření o jímací zářezy"</t>
  </si>
  <si>
    <t>1,2*2*(16,71+11,21+37,54)</t>
  </si>
  <si>
    <t>"v hornině 3 (50%)"   568,025*0,5</t>
  </si>
  <si>
    <t>-871119326</t>
  </si>
  <si>
    <t>"v hornině 4 (50%)"   568,025*0,5</t>
  </si>
  <si>
    <t>-1380458721</t>
  </si>
  <si>
    <t>2*0,5*(1,7+2,25)*18,34</t>
  </si>
  <si>
    <t>2*0,5*(2,25+2,15)*10</t>
  </si>
  <si>
    <t>2*0,5*(2,15+2,2)*8,12</t>
  </si>
  <si>
    <t>2*0,5*(2,2+1,83)*27,01</t>
  </si>
  <si>
    <t>2*0,5*(1,83+2)*27,02</t>
  </si>
  <si>
    <t>2*0,5*(2+1,75)*13,54</t>
  </si>
  <si>
    <t>2*0,5*(2,2+2,2)*7,82</t>
  </si>
  <si>
    <t>2*2,4*(1,7+2,25+2,15+2,2+1,83+2+1,75+2,2)</t>
  </si>
  <si>
    <t>2*0,5*(2,25+2,15)*7,2</t>
  </si>
  <si>
    <t>2*2*(16,71+11,21+37,54)</t>
  </si>
  <si>
    <t>491468995</t>
  </si>
  <si>
    <t>1980416996</t>
  </si>
  <si>
    <t>"(55%)"   568,025*0,55</t>
  </si>
  <si>
    <t>-1476292711</t>
  </si>
  <si>
    <t>-1913306144</t>
  </si>
  <si>
    <t>568,025*1,6</t>
  </si>
  <si>
    <t>-1911784542</t>
  </si>
  <si>
    <t>568,25</t>
  </si>
  <si>
    <t>-26,669</t>
  </si>
  <si>
    <t>-72,314</t>
  </si>
  <si>
    <t>-120,47</t>
  </si>
  <si>
    <t>-3,14*0,6*0,6*(1,7+2,25+2,15+2,2+1,83+2+1,75+2,2)</t>
  </si>
  <si>
    <t>"vytlačená zemina voštinovými bloky"</t>
  </si>
  <si>
    <t>-1,2*0,52*2,4*22</t>
  </si>
  <si>
    <t>741741499</t>
  </si>
  <si>
    <t>297,673*1,97</t>
  </si>
  <si>
    <t>-45029805</t>
  </si>
  <si>
    <t>"jímací zářezy"</t>
  </si>
  <si>
    <t>1,2*0,5*(16,71+11,27+37,54)</t>
  </si>
  <si>
    <t>"rozšíření na reteční prostor"</t>
  </si>
  <si>
    <t>2*(6+7,2)*0,6*0,5*(2,25+2,15)</t>
  </si>
  <si>
    <t>-1998999770</t>
  </si>
  <si>
    <t>120,47*1,89</t>
  </si>
  <si>
    <t>341263809</t>
  </si>
  <si>
    <t>1,2*0,2*(16,71+11,27+37,54)</t>
  </si>
  <si>
    <t>6*0,2*7,2</t>
  </si>
  <si>
    <t>1,2*1,2*0,2*8</t>
  </si>
  <si>
    <t>563148770</t>
  </si>
  <si>
    <t>2122704350</t>
  </si>
  <si>
    <t>0,71*(111,85-10)</t>
  </si>
  <si>
    <t>-1646152018</t>
  </si>
  <si>
    <t>604616663</t>
  </si>
  <si>
    <t>101,85/2,5*1,01</t>
  </si>
  <si>
    <t>955651192</t>
  </si>
  <si>
    <t>892563122.R08</t>
  </si>
  <si>
    <t>202338769</t>
  </si>
  <si>
    <t>1949476616</t>
  </si>
  <si>
    <t>16,71+11,27+37,54</t>
  </si>
  <si>
    <t>517816715</t>
  </si>
  <si>
    <t>65,52*1,03</t>
  </si>
  <si>
    <t>871241141</t>
  </si>
  <si>
    <t>Montáž vodovodního potrubí z plastů v otevřeném výkopu z polyetylenu PE 100 svařovaných na tupo SDR 11/PN16 D 90 x 8,2 mm</t>
  </si>
  <si>
    <t>857747099</t>
  </si>
  <si>
    <t>28613600</t>
  </si>
  <si>
    <t>potrubí dvouvrstvé PE100 s 10% signalizační vrstvou SDR 11 90x8,2 dl 12m</t>
  </si>
  <si>
    <t>-384509267</t>
  </si>
  <si>
    <t>18*1,015</t>
  </si>
  <si>
    <t>-1279563481</t>
  </si>
  <si>
    <t>892271111</t>
  </si>
  <si>
    <t>Tlakové zkoušky vodou na potrubí DN 100 nebo 125</t>
  </si>
  <si>
    <t>108509621</t>
  </si>
  <si>
    <t>857386981</t>
  </si>
  <si>
    <t>-98851844</t>
  </si>
  <si>
    <t>16*1,01</t>
  </si>
  <si>
    <t>-1309065209</t>
  </si>
  <si>
    <t>8*1,01</t>
  </si>
  <si>
    <t>-1117837976</t>
  </si>
  <si>
    <t>1582490844</t>
  </si>
  <si>
    <t>745120349</t>
  </si>
  <si>
    <t>895972124</t>
  </si>
  <si>
    <t>Zasakovací boxy z polypropylenu PP s možností revize a čištění pro vsakování deštových vod v dvouřadové galerii o celkovém objemu přes 10 m3 do 50 m3</t>
  </si>
  <si>
    <t>1182839933</t>
  </si>
  <si>
    <t>-396827334</t>
  </si>
  <si>
    <t>VRN - VEDLEJŠÍ ROZPOČTOVÉ NÁKLADY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</si>
  <si>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</si>
  <si>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</si>
  <si>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</si>
  <si>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</si>
  <si>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Vedlejší rozpočtové náklady</t>
  </si>
  <si>
    <t>VRN1</t>
  </si>
  <si>
    <t>Průzkumné, geodetické a projektové práce</t>
  </si>
  <si>
    <t>012103000</t>
  </si>
  <si>
    <t>Geodetické práce před výstavbou - vytýčení stavby</t>
  </si>
  <si>
    <t>1024</t>
  </si>
  <si>
    <t>302353535</t>
  </si>
  <si>
    <t>012103000.R01</t>
  </si>
  <si>
    <t>Vytýčení inženýrských sítí</t>
  </si>
  <si>
    <t>-2113845722</t>
  </si>
  <si>
    <t>012303000</t>
  </si>
  <si>
    <t>Geodetické práce po výstavbě - zaměření skutečného provedení</t>
  </si>
  <si>
    <t>1850519317</t>
  </si>
  <si>
    <t>013254000</t>
  </si>
  <si>
    <t>Dokumentace skutečného provedení stavby</t>
  </si>
  <si>
    <t>-1887657765</t>
  </si>
  <si>
    <t>VRN3</t>
  </si>
  <si>
    <t>Zařízení staveniště</t>
  </si>
  <si>
    <t>030001000</t>
  </si>
  <si>
    <t>-352138250</t>
  </si>
  <si>
    <t>072002000</t>
  </si>
  <si>
    <t>Silniční provoz</t>
  </si>
  <si>
    <t>-2051548300</t>
  </si>
  <si>
    <t>075103000.R01</t>
  </si>
  <si>
    <t>Ochrana stávajících inženýrských sítí na staveništi</t>
  </si>
  <si>
    <t>1637852308</t>
  </si>
  <si>
    <t>VRN4</t>
  </si>
  <si>
    <t>Inženýrská činnost</t>
  </si>
  <si>
    <t>045303000</t>
  </si>
  <si>
    <t>Koordinační činnost</t>
  </si>
  <si>
    <t>-1619829114</t>
  </si>
  <si>
    <t>034303000</t>
  </si>
  <si>
    <t>Dopravní značení na staveništi - dočasné dopravní opatření</t>
  </si>
  <si>
    <t>-1804172832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</si>
  <si>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</si>
  <si>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</si>
  <si>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</si>
  <si>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</si>
  <si>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9"/>
        <rFont val="Trebuchet MS"/>
        <charset val="238"/>
      </rPr>
      <t xml:space="preserve">Rekapitulace stavby </t>
    </r>
    <r>
      <rPr>
        <sz val="9"/>
        <rFont val="Trebuchet MS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</si>
  <si>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9"/>
        <rFont val="Trebuchet MS"/>
        <charset val="238"/>
      </rPr>
      <t>Rekapitulace stavby</t>
    </r>
    <r>
      <rPr>
        <sz val="9"/>
        <rFont val="Trebuchet MS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</si>
  <si>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</si>
  <si>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t xml:space="preserve">V sestavě </t>
    </r>
    <r>
      <rPr>
        <b/>
        <sz val="9"/>
        <rFont val="Trebuchet MS"/>
        <charset val="238"/>
      </rPr>
      <t>Rekapitulace objektů stavby a soupisů prací</t>
    </r>
    <r>
      <rPr>
        <sz val="9"/>
        <rFont val="Trebuchet MS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</si>
  <si>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</si>
  <si>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</si>
  <si>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</si>
  <si>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Stavební objekt inženýrský</t>
  </si>
  <si>
    <t>PRO</t>
  </si>
  <si>
    <t>Provozní soubor</t>
  </si>
  <si>
    <t>Vedlejší a ostatní náklady</t>
  </si>
  <si>
    <t>OST</t>
  </si>
  <si>
    <t>Soupis prací pro daný typ objektu</t>
  </si>
  <si>
    <r>
      <rPr>
        <i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</si>
  <si>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</si>
  <si>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b/>
        <sz val="9"/>
        <rFont val="Trebuchet MS"/>
        <charset val="238"/>
      </rPr>
      <t>Krycí list soupisu</t>
    </r>
    <r>
      <rPr>
        <sz val="9"/>
        <rFont val="Trebuchet MS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</si>
  <si>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</si>
  <si>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9"/>
        <rFont val="Trebuchet MS"/>
        <charset val="238"/>
      </rPr>
      <t>Rekapitulace členění soupisu prací</t>
    </r>
    <r>
      <rPr>
        <sz val="9"/>
        <rFont val="Trebuchet MS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</si>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</sst>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8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0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0000A8"/>
      <name val="Trebuchet MS"/>
    </font>
    <font>
      <sz val="8"/>
      <color rgb="FF800080"/>
      <name val="Trebuchet MS"/>
    </font>
    <font>
      <sz val="8"/>
      <color rgb="FFFAE682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b/>
      <sz val="16"/>
      <name val="Trebuchet MS"/>
    </font>
    <font>
      <sz val="8"/>
      <color rgb="FF3366FF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b/>
      <sz val="10"/>
      <color rgb="FF003366"/>
      <name val="Trebuchet MS"/>
    </font>
    <font>
      <sz val="10"/>
      <color rgb="FF969696"/>
      <name val="Trebuchet MS"/>
    </font>
    <font>
      <sz val="18"/>
      <color theme="10"/>
      <name val="Wingdings 2"/>
    </font>
    <font>
      <sz val="10"/>
      <color theme="10"/>
      <name val="Trebuchet MS"/>
    </font>
    <font>
      <b/>
      <sz val="12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i/>
      <sz val="8"/>
      <color rgb="FF0000FF"/>
      <name val="Trebuchet MS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  <font>
      <i/>
      <sz val="9"/>
      <name val="Trebuchet MS"/>
      <charset val="238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 style="hair">
        <color rgb="FF969696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6" fillId="0" borderId="0" applyNumberFormat="0" applyFill="0" applyBorder="0" applyAlignment="0" applyProtection="0"/>
  </cellStyleXfs>
  <cellXfs count="419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13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vertical="center"/>
    </xf>
    <xf numFmtId="0" fontId="14" fillId="2" borderId="0" xfId="0" applyFont="1" applyFill="1" applyAlignment="1" applyProtection="1">
      <alignment horizontal="left" vertical="center"/>
    </xf>
    <xf numFmtId="0" fontId="15" fillId="2" borderId="0" xfId="1" applyFont="1" applyFill="1" applyAlignment="1" applyProtection="1">
      <alignment vertical="center"/>
    </xf>
    <xf numFmtId="0" fontId="46" fillId="2" borderId="0" xfId="1" applyFill="1"/>
    <xf numFmtId="0" fontId="0" fillId="2" borderId="0" xfId="0" applyFill="1"/>
    <xf numFmtId="0" fontId="13" fillId="2" borderId="0" xfId="0" applyFont="1" applyFill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0" xfId="0" applyBorder="1" applyProtection="1"/>
    <xf numFmtId="0" fontId="16" fillId="0" borderId="0" xfId="0" applyFont="1" applyBorder="1" applyAlignment="1" applyProtection="1">
      <alignment horizontal="left" vertical="center"/>
    </xf>
    <xf numFmtId="0" fontId="0" fillId="0" borderId="6" xfId="0" applyBorder="1" applyProtection="1"/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top"/>
    </xf>
    <xf numFmtId="0" fontId="19" fillId="0" borderId="0" xfId="0" applyFont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  <protection locked="0"/>
    </xf>
    <xf numFmtId="49" fontId="2" fillId="3" borderId="0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Protection="1"/>
    <xf numFmtId="0" fontId="0" fillId="0" borderId="5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21" fillId="0" borderId="8" xfId="0" applyFont="1" applyBorder="1" applyAlignment="1" applyProtection="1">
      <alignment horizontal="left" vertical="center"/>
    </xf>
    <xf numFmtId="0" fontId="0" fillId="0" borderId="8" xfId="0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5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6" xfId="0" applyFont="1" applyBorder="1" applyAlignment="1" applyProtection="1">
      <alignment vertical="center"/>
    </xf>
    <xf numFmtId="0" fontId="0" fillId="4" borderId="0" xfId="0" applyFont="1" applyFill="1" applyBorder="1" applyAlignment="1" applyProtection="1">
      <alignment vertical="center"/>
    </xf>
    <xf numFmtId="0" fontId="3" fillId="4" borderId="9" xfId="0" applyFont="1" applyFill="1" applyBorder="1" applyAlignment="1" applyProtection="1">
      <alignment horizontal="left" vertical="center"/>
    </xf>
    <xf numFmtId="0" fontId="0" fillId="4" borderId="10" xfId="0" applyFont="1" applyFill="1" applyBorder="1" applyAlignment="1" applyProtection="1">
      <alignment vertical="center"/>
    </xf>
    <xf numFmtId="0" fontId="3" fillId="4" borderId="10" xfId="0" applyFont="1" applyFill="1" applyBorder="1" applyAlignment="1" applyProtection="1">
      <alignment horizontal="center" vertical="center"/>
    </xf>
    <xf numFmtId="0" fontId="0" fillId="4" borderId="6" xfId="0" applyFont="1" applyFill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5" xfId="0" applyFont="1" applyBorder="1" applyAlignment="1">
      <alignment vertical="center"/>
    </xf>
    <xf numFmtId="0" fontId="16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5" xfId="0" applyFont="1" applyBorder="1" applyAlignment="1">
      <alignment vertical="center"/>
    </xf>
    <xf numFmtId="0" fontId="22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19" xfId="0" applyFont="1" applyBorder="1" applyAlignment="1" applyProtection="1">
      <alignment vertical="center"/>
    </xf>
    <xf numFmtId="0" fontId="0" fillId="5" borderId="10" xfId="0" applyFont="1" applyFill="1" applyBorder="1" applyAlignment="1" applyProtection="1">
      <alignment vertical="center"/>
    </xf>
    <xf numFmtId="0" fontId="2" fillId="5" borderId="11" xfId="0" applyFont="1" applyFill="1" applyBorder="1" applyAlignment="1" applyProtection="1">
      <alignment horizontal="center" vertical="center"/>
    </xf>
    <xf numFmtId="0" fontId="19" fillId="0" borderId="20" xfId="0" applyFont="1" applyBorder="1" applyAlignment="1" applyProtection="1">
      <alignment horizontal="center" vertical="center" wrapText="1"/>
    </xf>
    <xf numFmtId="0" fontId="19" fillId="0" borderId="21" xfId="0" applyFont="1" applyBorder="1" applyAlignment="1" applyProtection="1">
      <alignment horizontal="center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0" borderId="17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" fontId="23" fillId="0" borderId="18" xfId="0" applyNumberFormat="1" applyFont="1" applyBorder="1" applyAlignment="1" applyProtection="1">
      <alignment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4" fontId="23" fillId="0" borderId="19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4" fillId="0" borderId="5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center" vertical="center"/>
    </xf>
    <xf numFmtId="0" fontId="4" fillId="0" borderId="5" xfId="0" applyFont="1" applyBorder="1" applyAlignment="1">
      <alignment vertical="center"/>
    </xf>
    <xf numFmtId="4" fontId="29" fillId="0" borderId="18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9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5" fillId="0" borderId="5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5" fillId="0" borderId="5" xfId="0" applyFont="1" applyBorder="1" applyAlignment="1">
      <alignment vertical="center"/>
    </xf>
    <xf numFmtId="4" fontId="31" fillId="0" borderId="18" xfId="0" applyNumberFormat="1" applyFont="1" applyBorder="1" applyAlignment="1" applyProtection="1">
      <alignment vertical="center"/>
    </xf>
    <xf numFmtId="4" fontId="31" fillId="0" borderId="0" xfId="0" applyNumberFormat="1" applyFont="1" applyBorder="1" applyAlignment="1" applyProtection="1">
      <alignment vertical="center"/>
    </xf>
    <xf numFmtId="166" fontId="31" fillId="0" borderId="0" xfId="0" applyNumberFormat="1" applyFont="1" applyBorder="1" applyAlignment="1" applyProtection="1">
      <alignment vertical="center"/>
    </xf>
    <xf numFmtId="4" fontId="31" fillId="0" borderId="19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32" fillId="0" borderId="0" xfId="1" applyFont="1" applyAlignment="1">
      <alignment horizontal="center" vertical="center"/>
    </xf>
    <xf numFmtId="4" fontId="29" fillId="0" borderId="23" xfId="0" applyNumberFormat="1" applyFont="1" applyBorder="1" applyAlignment="1" applyProtection="1">
      <alignment vertical="center"/>
    </xf>
    <xf numFmtId="4" fontId="29" fillId="0" borderId="24" xfId="0" applyNumberFormat="1" applyFont="1" applyBorder="1" applyAlignment="1" applyProtection="1">
      <alignment vertical="center"/>
    </xf>
    <xf numFmtId="166" fontId="29" fillId="0" borderId="24" xfId="0" applyNumberFormat="1" applyFont="1" applyBorder="1" applyAlignment="1" applyProtection="1">
      <alignment vertical="center"/>
    </xf>
    <xf numFmtId="4" fontId="29" fillId="0" borderId="25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5" fillId="2" borderId="0" xfId="0" applyFont="1" applyFill="1" applyAlignment="1">
      <alignment vertical="center"/>
    </xf>
    <xf numFmtId="0" fontId="14" fillId="2" borderId="0" xfId="0" applyFont="1" applyFill="1" applyAlignment="1">
      <alignment horizontal="left" vertical="center"/>
    </xf>
    <xf numFmtId="0" fontId="33" fillId="2" borderId="0" xfId="1" applyFont="1" applyFill="1" applyAlignment="1">
      <alignment vertical="center"/>
    </xf>
    <xf numFmtId="0" fontId="5" fillId="2" borderId="0" xfId="0" applyFont="1" applyFill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19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 applyProtection="1">
      <alignment vertical="center" wrapText="1"/>
    </xf>
    <xf numFmtId="0" fontId="0" fillId="0" borderId="16" xfId="0" applyFont="1" applyBorder="1" applyAlignment="1" applyProtection="1">
      <alignment vertical="center"/>
      <protection locked="0"/>
    </xf>
    <xf numFmtId="0" fontId="0" fillId="0" borderId="26" xfId="0" applyFont="1" applyBorder="1" applyAlignment="1" applyProtection="1">
      <alignment vertical="center"/>
    </xf>
    <xf numFmtId="0" fontId="21" fillId="0" borderId="0" xfId="0" applyFont="1" applyBorder="1" applyAlignment="1" applyProtection="1">
      <alignment horizontal="left" vertical="center"/>
    </xf>
    <xf numFmtId="4" fontId="24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5" borderId="0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left" vertical="center"/>
    </xf>
    <xf numFmtId="0" fontId="3" fillId="5" borderId="10" xfId="0" applyFont="1" applyFill="1" applyBorder="1" applyAlignment="1" applyProtection="1">
      <alignment horizontal="right" vertical="center"/>
    </xf>
    <xf numFmtId="0" fontId="3" fillId="5" borderId="10" xfId="0" applyFont="1" applyFill="1" applyBorder="1" applyAlignment="1" applyProtection="1">
      <alignment horizontal="center" vertical="center"/>
    </xf>
    <xf numFmtId="0" fontId="0" fillId="5" borderId="10" xfId="0" applyFont="1" applyFill="1" applyBorder="1" applyAlignment="1" applyProtection="1">
      <alignment vertical="center"/>
      <protection locked="0"/>
    </xf>
    <xf numFmtId="4" fontId="3" fillId="5" borderId="10" xfId="0" applyNumberFormat="1" applyFont="1" applyFill="1" applyBorder="1" applyAlignment="1" applyProtection="1">
      <alignment vertical="center"/>
    </xf>
    <xf numFmtId="0" fontId="0" fillId="5" borderId="27" xfId="0" applyFont="1" applyFill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2" fillId="5" borderId="0" xfId="0" applyFont="1" applyFill="1" applyBorder="1" applyAlignment="1" applyProtection="1">
      <alignment horizontal="left" vertical="center"/>
    </xf>
    <xf numFmtId="0" fontId="0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right" vertical="center"/>
    </xf>
    <xf numFmtId="0" fontId="0" fillId="5" borderId="6" xfId="0" applyFont="1" applyFill="1" applyBorder="1" applyAlignment="1" applyProtection="1">
      <alignment vertical="center"/>
    </xf>
    <xf numFmtId="0" fontId="34" fillId="0" borderId="0" xfId="0" applyFont="1" applyBorder="1" applyAlignment="1" applyProtection="1">
      <alignment horizontal="left" vertical="center"/>
    </xf>
    <xf numFmtId="0" fontId="6" fillId="0" borderId="5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horizontal="left" vertical="center"/>
    </xf>
    <xf numFmtId="0" fontId="6" fillId="0" borderId="24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vertical="center"/>
      <protection locked="0"/>
    </xf>
    <xf numFmtId="4" fontId="6" fillId="0" borderId="24" xfId="0" applyNumberFormat="1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7" fillId="0" borderId="5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7" fillId="0" borderId="24" xfId="0" applyFont="1" applyBorder="1" applyAlignment="1" applyProtection="1">
      <alignment horizontal="left" vertical="center"/>
    </xf>
    <xf numFmtId="0" fontId="7" fillId="0" borderId="24" xfId="0" applyFont="1" applyBorder="1" applyAlignment="1" applyProtection="1">
      <alignment vertical="center"/>
    </xf>
    <xf numFmtId="0" fontId="7" fillId="0" borderId="24" xfId="0" applyFont="1" applyBorder="1" applyAlignment="1" applyProtection="1">
      <alignment vertical="center"/>
      <protection locked="0"/>
    </xf>
    <xf numFmtId="4" fontId="7" fillId="0" borderId="24" xfId="0" applyNumberFormat="1" applyFont="1" applyBorder="1" applyAlignment="1" applyProtection="1">
      <alignment vertical="center"/>
    </xf>
    <xf numFmtId="0" fontId="7" fillId="0" borderId="6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Protection="1"/>
    <xf numFmtId="0" fontId="0" fillId="0" borderId="5" xfId="0" applyBorder="1"/>
    <xf numFmtId="0" fontId="2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horizontal="center" vertical="center" wrapText="1"/>
    </xf>
    <xf numFmtId="0" fontId="2" fillId="5" borderId="20" xfId="0" applyFont="1" applyFill="1" applyBorder="1" applyAlignment="1" applyProtection="1">
      <alignment horizontal="center" vertical="center" wrapText="1"/>
    </xf>
    <xf numFmtId="0" fontId="2" fillId="5" borderId="21" xfId="0" applyFont="1" applyFill="1" applyBorder="1" applyAlignment="1" applyProtection="1">
      <alignment horizontal="center" vertical="center" wrapText="1"/>
    </xf>
    <xf numFmtId="0" fontId="2" fillId="5" borderId="21" xfId="0" applyFont="1" applyFill="1" applyBorder="1" applyAlignment="1" applyProtection="1">
      <alignment horizontal="center" vertical="center" wrapText="1"/>
      <protection locked="0"/>
    </xf>
    <xf numFmtId="0" fontId="2" fillId="5" borderId="22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" fontId="24" fillId="0" borderId="0" xfId="0" applyNumberFormat="1" applyFont="1" applyAlignment="1" applyProtection="1"/>
    <xf numFmtId="166" fontId="35" fillId="0" borderId="16" xfId="0" applyNumberFormat="1" applyFont="1" applyBorder="1" applyAlignment="1" applyProtection="1"/>
    <xf numFmtId="166" fontId="35" fillId="0" borderId="17" xfId="0" applyNumberFormat="1" applyFont="1" applyBorder="1" applyAlignment="1" applyProtection="1"/>
    <xf numFmtId="4" fontId="36" fillId="0" borderId="0" xfId="0" applyNumberFormat="1" applyFont="1" applyAlignment="1">
      <alignment vertical="center"/>
    </xf>
    <xf numFmtId="0" fontId="8" fillId="0" borderId="5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5" xfId="0" applyFont="1" applyBorder="1" applyAlignment="1"/>
    <xf numFmtId="0" fontId="8" fillId="0" borderId="18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9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0" fillId="0" borderId="28" xfId="0" applyFont="1" applyBorder="1" applyAlignment="1" applyProtection="1">
      <alignment horizontal="center" vertical="center"/>
    </xf>
    <xf numFmtId="49" fontId="0" fillId="0" borderId="28" xfId="0" applyNumberFormat="1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center" vertical="center" wrapText="1"/>
    </xf>
    <xf numFmtId="167" fontId="0" fillId="0" borderId="28" xfId="0" applyNumberFormat="1" applyFont="1" applyBorder="1" applyAlignment="1" applyProtection="1">
      <alignment vertical="center"/>
    </xf>
    <xf numFmtId="4" fontId="0" fillId="3" borderId="28" xfId="0" applyNumberFormat="1" applyFont="1" applyFill="1" applyBorder="1" applyAlignment="1" applyProtection="1">
      <alignment vertical="center"/>
      <protection locked="0"/>
    </xf>
    <xf numFmtId="4" fontId="0" fillId="0" borderId="28" xfId="0" applyNumberFormat="1" applyFont="1" applyBorder="1" applyAlignment="1" applyProtection="1">
      <alignment vertical="center"/>
    </xf>
    <xf numFmtId="0" fontId="1" fillId="3" borderId="28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9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9" fillId="0" borderId="5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5" xfId="0" applyFont="1" applyBorder="1" applyAlignment="1">
      <alignment vertical="center"/>
    </xf>
    <xf numFmtId="0" fontId="9" fillId="0" borderId="18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5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5" xfId="0" applyFont="1" applyBorder="1" applyAlignment="1">
      <alignment vertical="center"/>
    </xf>
    <xf numFmtId="0" fontId="10" fillId="0" borderId="18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5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5" xfId="0" applyFont="1" applyBorder="1" applyAlignment="1">
      <alignment vertical="center"/>
    </xf>
    <xf numFmtId="0" fontId="11" fillId="0" borderId="18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9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5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5" xfId="0" applyFont="1" applyBorder="1" applyAlignment="1">
      <alignment vertical="center"/>
    </xf>
    <xf numFmtId="0" fontId="12" fillId="0" borderId="18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9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8" fillId="0" borderId="28" xfId="0" applyFont="1" applyBorder="1" applyAlignment="1" applyProtection="1">
      <alignment horizontal="center" vertical="center"/>
    </xf>
    <xf numFmtId="49" fontId="38" fillId="0" borderId="28" xfId="0" applyNumberFormat="1" applyFont="1" applyBorder="1" applyAlignment="1" applyProtection="1">
      <alignment horizontal="left" vertical="center" wrapText="1"/>
    </xf>
    <xf numFmtId="0" fontId="38" fillId="0" borderId="28" xfId="0" applyFont="1" applyBorder="1" applyAlignment="1" applyProtection="1">
      <alignment horizontal="left" vertical="center" wrapText="1"/>
    </xf>
    <xf numFmtId="0" fontId="38" fillId="0" borderId="28" xfId="0" applyFont="1" applyBorder="1" applyAlignment="1" applyProtection="1">
      <alignment horizontal="center" vertical="center" wrapText="1"/>
    </xf>
    <xf numFmtId="167" fontId="38" fillId="0" borderId="28" xfId="0" applyNumberFormat="1" applyFont="1" applyBorder="1" applyAlignment="1" applyProtection="1">
      <alignment vertical="center"/>
    </xf>
    <xf numFmtId="4" fontId="38" fillId="3" borderId="28" xfId="0" applyNumberFormat="1" applyFont="1" applyFill="1" applyBorder="1" applyAlignment="1" applyProtection="1">
      <alignment vertical="center"/>
      <protection locked="0"/>
    </xf>
    <xf numFmtId="4" fontId="38" fillId="0" borderId="28" xfId="0" applyNumberFormat="1" applyFont="1" applyBorder="1" applyAlignment="1" applyProtection="1">
      <alignment vertical="center"/>
    </xf>
    <xf numFmtId="0" fontId="38" fillId="0" borderId="5" xfId="0" applyFont="1" applyBorder="1" applyAlignment="1">
      <alignment vertical="center"/>
    </xf>
    <xf numFmtId="0" fontId="38" fillId="3" borderId="28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167" fontId="0" fillId="3" borderId="28" xfId="0" applyNumberFormat="1" applyFont="1" applyFill="1" applyBorder="1" applyAlignment="1" applyProtection="1">
      <alignment vertical="center"/>
      <protection locked="0"/>
    </xf>
    <xf numFmtId="0" fontId="1" fillId="0" borderId="24" xfId="0" applyFont="1" applyBorder="1" applyAlignment="1" applyProtection="1">
      <alignment horizontal="center" vertical="center"/>
    </xf>
    <xf numFmtId="0" fontId="0" fillId="0" borderId="24" xfId="0" applyFont="1" applyBorder="1" applyAlignment="1" applyProtection="1">
      <alignment vertical="center"/>
    </xf>
    <xf numFmtId="166" fontId="1" fillId="0" borderId="24" xfId="0" applyNumberFormat="1" applyFont="1" applyBorder="1" applyAlignment="1" applyProtection="1">
      <alignment vertical="center"/>
    </xf>
    <xf numFmtId="166" fontId="1" fillId="0" borderId="25" xfId="0" applyNumberFormat="1" applyFont="1" applyBorder="1" applyAlignment="1" applyProtection="1">
      <alignment vertical="center"/>
    </xf>
    <xf numFmtId="167" fontId="38" fillId="3" borderId="28" xfId="0" applyNumberFormat="1" applyFont="1" applyFill="1" applyBorder="1" applyAlignment="1" applyProtection="1">
      <alignment vertical="center"/>
      <protection locked="0"/>
    </xf>
    <xf numFmtId="0" fontId="9" fillId="0" borderId="23" xfId="0" applyFont="1" applyBorder="1" applyAlignment="1" applyProtection="1">
      <alignment vertical="center"/>
    </xf>
    <xf numFmtId="0" fontId="9" fillId="0" borderId="24" xfId="0" applyFont="1" applyBorder="1" applyAlignment="1" applyProtection="1">
      <alignment vertical="center"/>
    </xf>
    <xf numFmtId="0" fontId="9" fillId="0" borderId="25" xfId="0" applyFont="1" applyBorder="1" applyAlignment="1" applyProtection="1">
      <alignment vertical="center"/>
    </xf>
    <xf numFmtId="0" fontId="0" fillId="0" borderId="0" xfId="0" applyAlignment="1" applyProtection="1">
      <alignment vertical="top"/>
      <protection locked="0"/>
    </xf>
    <xf numFmtId="0" fontId="39" fillId="0" borderId="29" xfId="0" applyFont="1" applyBorder="1" applyAlignment="1" applyProtection="1">
      <alignment vertical="center" wrapText="1"/>
      <protection locked="0"/>
    </xf>
    <xf numFmtId="0" fontId="39" fillId="0" borderId="30" xfId="0" applyFont="1" applyBorder="1" applyAlignment="1" applyProtection="1">
      <alignment vertical="center" wrapText="1"/>
      <protection locked="0"/>
    </xf>
    <xf numFmtId="0" fontId="39" fillId="0" borderId="31" xfId="0" applyFont="1" applyBorder="1" applyAlignment="1" applyProtection="1">
      <alignment vertical="center" wrapText="1"/>
      <protection locked="0"/>
    </xf>
    <xf numFmtId="0" fontId="39" fillId="0" borderId="32" xfId="0" applyFont="1" applyBorder="1" applyAlignment="1" applyProtection="1">
      <alignment horizontal="center" vertical="center" wrapText="1"/>
      <protection locked="0"/>
    </xf>
    <xf numFmtId="0" fontId="39" fillId="0" borderId="33" xfId="0" applyFont="1" applyBorder="1" applyAlignment="1" applyProtection="1">
      <alignment horizontal="center" vertical="center" wrapText="1"/>
      <protection locked="0"/>
    </xf>
    <xf numFmtId="0" fontId="39" fillId="0" borderId="32" xfId="0" applyFont="1" applyBorder="1" applyAlignment="1" applyProtection="1">
      <alignment vertical="center" wrapText="1"/>
      <protection locked="0"/>
    </xf>
    <xf numFmtId="0" fontId="39" fillId="0" borderId="33" xfId="0" applyFont="1" applyBorder="1" applyAlignment="1" applyProtection="1">
      <alignment vertical="center" wrapText="1"/>
      <protection locked="0"/>
    </xf>
    <xf numFmtId="0" fontId="41" fillId="0" borderId="1" xfId="0" applyFont="1" applyBorder="1" applyAlignment="1" applyProtection="1">
      <alignment horizontal="left" vertical="center" wrapText="1"/>
      <protection locked="0"/>
    </xf>
    <xf numFmtId="0" fontId="42" fillId="0" borderId="1" xfId="0" applyFont="1" applyBorder="1" applyAlignment="1" applyProtection="1">
      <alignment horizontal="left" vertical="center" wrapText="1"/>
      <protection locked="0"/>
    </xf>
    <xf numFmtId="0" fontId="42" fillId="0" borderId="32" xfId="0" applyFont="1" applyBorder="1" applyAlignment="1" applyProtection="1">
      <alignment vertical="center" wrapText="1"/>
      <protection locked="0"/>
    </xf>
    <xf numFmtId="0" fontId="42" fillId="0" borderId="1" xfId="0" applyFont="1" applyBorder="1" applyAlignment="1" applyProtection="1">
      <alignment vertical="center" wrapText="1"/>
      <protection locked="0"/>
    </xf>
    <xf numFmtId="0" fontId="42" fillId="0" borderId="1" xfId="0" applyFont="1" applyBorder="1" applyAlignment="1" applyProtection="1">
      <alignment vertical="center"/>
      <protection locked="0"/>
    </xf>
    <xf numFmtId="0" fontId="42" fillId="0" borderId="1" xfId="0" applyFont="1" applyBorder="1" applyAlignment="1" applyProtection="1">
      <alignment horizontal="left" vertical="center"/>
      <protection locked="0"/>
    </xf>
    <xf numFmtId="49" fontId="42" fillId="0" borderId="1" xfId="0" applyNumberFormat="1" applyFont="1" applyBorder="1" applyAlignment="1" applyProtection="1">
      <alignment vertical="center" wrapText="1"/>
      <protection locked="0"/>
    </xf>
    <xf numFmtId="0" fontId="39" fillId="0" borderId="35" xfId="0" applyFont="1" applyBorder="1" applyAlignment="1" applyProtection="1">
      <alignment vertical="center" wrapText="1"/>
      <protection locked="0"/>
    </xf>
    <xf numFmtId="0" fontId="43" fillId="0" borderId="34" xfId="0" applyFont="1" applyBorder="1" applyAlignment="1" applyProtection="1">
      <alignment vertical="center" wrapText="1"/>
      <protection locked="0"/>
    </xf>
    <xf numFmtId="0" fontId="39" fillId="0" borderId="36" xfId="0" applyFont="1" applyBorder="1" applyAlignment="1" applyProtection="1">
      <alignment vertical="center" wrapText="1"/>
      <protection locked="0"/>
    </xf>
    <xf numFmtId="0" fontId="39" fillId="0" borderId="1" xfId="0" applyFont="1" applyBorder="1" applyAlignment="1" applyProtection="1">
      <alignment vertical="top"/>
      <protection locked="0"/>
    </xf>
    <xf numFmtId="0" fontId="39" fillId="0" borderId="0" xfId="0" applyFont="1" applyAlignment="1" applyProtection="1">
      <alignment vertical="top"/>
      <protection locked="0"/>
    </xf>
    <xf numFmtId="0" fontId="39" fillId="0" borderId="29" xfId="0" applyFont="1" applyBorder="1" applyAlignment="1" applyProtection="1">
      <alignment horizontal="left" vertical="center"/>
      <protection locked="0"/>
    </xf>
    <xf numFmtId="0" fontId="39" fillId="0" borderId="30" xfId="0" applyFont="1" applyBorder="1" applyAlignment="1" applyProtection="1">
      <alignment horizontal="left" vertical="center"/>
      <protection locked="0"/>
    </xf>
    <xf numFmtId="0" fontId="39" fillId="0" borderId="31" xfId="0" applyFont="1" applyBorder="1" applyAlignment="1" applyProtection="1">
      <alignment horizontal="left" vertical="center"/>
      <protection locked="0"/>
    </xf>
    <xf numFmtId="0" fontId="39" fillId="0" borderId="32" xfId="0" applyFont="1" applyBorder="1" applyAlignment="1" applyProtection="1">
      <alignment horizontal="left" vertical="center"/>
      <protection locked="0"/>
    </xf>
    <xf numFmtId="0" fontId="39" fillId="0" borderId="33" xfId="0" applyFont="1" applyBorder="1" applyAlignment="1" applyProtection="1">
      <alignment horizontal="left" vertical="center"/>
      <protection locked="0"/>
    </xf>
    <xf numFmtId="0" fontId="41" fillId="0" borderId="1" xfId="0" applyFont="1" applyBorder="1" applyAlignment="1" applyProtection="1">
      <alignment horizontal="left" vertical="center"/>
      <protection locked="0"/>
    </xf>
    <xf numFmtId="0" fontId="44" fillId="0" borderId="0" xfId="0" applyFont="1" applyAlignment="1" applyProtection="1">
      <alignment horizontal="left" vertical="center"/>
      <protection locked="0"/>
    </xf>
    <xf numFmtId="0" fontId="41" fillId="0" borderId="34" xfId="0" applyFont="1" applyBorder="1" applyAlignment="1" applyProtection="1">
      <alignment horizontal="left" vertical="center"/>
      <protection locked="0"/>
    </xf>
    <xf numFmtId="0" fontId="41" fillId="0" borderId="34" xfId="0" applyFont="1" applyBorder="1" applyAlignment="1" applyProtection="1">
      <alignment horizontal="center" vertical="center"/>
      <protection locked="0"/>
    </xf>
    <xf numFmtId="0" fontId="44" fillId="0" borderId="34" xfId="0" applyFont="1" applyBorder="1" applyAlignment="1" applyProtection="1">
      <alignment horizontal="left" vertical="center"/>
      <protection locked="0"/>
    </xf>
    <xf numFmtId="0" fontId="45" fillId="0" borderId="1" xfId="0" applyFont="1" applyBorder="1" applyAlignment="1" applyProtection="1">
      <alignment horizontal="left" vertical="center"/>
      <protection locked="0"/>
    </xf>
    <xf numFmtId="0" fontId="42" fillId="0" borderId="0" xfId="0" applyFont="1" applyAlignment="1" applyProtection="1">
      <alignment horizontal="left" vertical="center"/>
      <protection locked="0"/>
    </xf>
    <xf numFmtId="0" fontId="42" fillId="0" borderId="1" xfId="0" applyFont="1" applyBorder="1" applyAlignment="1" applyProtection="1">
      <alignment horizontal="center" vertical="center"/>
      <protection locked="0"/>
    </xf>
    <xf numFmtId="0" fontId="42" fillId="0" borderId="32" xfId="0" applyFont="1" applyBorder="1" applyAlignment="1" applyProtection="1">
      <alignment horizontal="left" vertical="center"/>
      <protection locked="0"/>
    </xf>
    <xf numFmtId="0" fontId="42" fillId="0" borderId="1" xfId="0" applyFont="1" applyFill="1" applyBorder="1" applyAlignment="1" applyProtection="1">
      <alignment horizontal="left" vertical="center"/>
      <protection locked="0"/>
    </xf>
    <xf numFmtId="0" fontId="42" fillId="0" borderId="1" xfId="0" applyFont="1" applyFill="1" applyBorder="1" applyAlignment="1" applyProtection="1">
      <alignment horizontal="center" vertical="center"/>
      <protection locked="0"/>
    </xf>
    <xf numFmtId="0" fontId="39" fillId="0" borderId="35" xfId="0" applyFont="1" applyBorder="1" applyAlignment="1" applyProtection="1">
      <alignment horizontal="left" vertical="center"/>
      <protection locked="0"/>
    </xf>
    <xf numFmtId="0" fontId="43" fillId="0" borderId="34" xfId="0" applyFont="1" applyBorder="1" applyAlignment="1" applyProtection="1">
      <alignment horizontal="left" vertical="center"/>
      <protection locked="0"/>
    </xf>
    <xf numFmtId="0" fontId="39" fillId="0" borderId="36" xfId="0" applyFont="1" applyBorder="1" applyAlignment="1" applyProtection="1">
      <alignment horizontal="left" vertical="center"/>
      <protection locked="0"/>
    </xf>
    <xf numFmtId="0" fontId="39" fillId="0" borderId="1" xfId="0" applyFont="1" applyBorder="1" applyAlignment="1" applyProtection="1">
      <alignment horizontal="left" vertical="center"/>
      <protection locked="0"/>
    </xf>
    <xf numFmtId="0" fontId="43" fillId="0" borderId="1" xfId="0" applyFont="1" applyBorder="1" applyAlignment="1" applyProtection="1">
      <alignment horizontal="left" vertical="center"/>
      <protection locked="0"/>
    </xf>
    <xf numFmtId="0" fontId="44" fillId="0" borderId="1" xfId="0" applyFont="1" applyBorder="1" applyAlignment="1" applyProtection="1">
      <alignment horizontal="left" vertical="center"/>
      <protection locked="0"/>
    </xf>
    <xf numFmtId="0" fontId="42" fillId="0" borderId="34" xfId="0" applyFont="1" applyBorder="1" applyAlignment="1" applyProtection="1">
      <alignment horizontal="left" vertical="center"/>
      <protection locked="0"/>
    </xf>
    <xf numFmtId="0" fontId="39" fillId="0" borderId="1" xfId="0" applyFont="1" applyBorder="1" applyAlignment="1" applyProtection="1">
      <alignment horizontal="left" vertical="center" wrapText="1"/>
      <protection locked="0"/>
    </xf>
    <xf numFmtId="0" fontId="42" fillId="0" borderId="1" xfId="0" applyFont="1" applyBorder="1" applyAlignment="1" applyProtection="1">
      <alignment horizontal="center" vertical="center" wrapText="1"/>
      <protection locked="0"/>
    </xf>
    <xf numFmtId="0" fontId="39" fillId="0" borderId="29" xfId="0" applyFont="1" applyBorder="1" applyAlignment="1" applyProtection="1">
      <alignment horizontal="left" vertical="center" wrapText="1"/>
      <protection locked="0"/>
    </xf>
    <xf numFmtId="0" fontId="39" fillId="0" borderId="30" xfId="0" applyFont="1" applyBorder="1" applyAlignment="1" applyProtection="1">
      <alignment horizontal="left" vertical="center" wrapText="1"/>
      <protection locked="0"/>
    </xf>
    <xf numFmtId="0" fontId="39" fillId="0" borderId="31" xfId="0" applyFont="1" applyBorder="1" applyAlignment="1" applyProtection="1">
      <alignment horizontal="left" vertical="center" wrapText="1"/>
      <protection locked="0"/>
    </xf>
    <xf numFmtId="0" fontId="39" fillId="0" borderId="32" xfId="0" applyFont="1" applyBorder="1" applyAlignment="1" applyProtection="1">
      <alignment horizontal="left" vertical="center" wrapText="1"/>
      <protection locked="0"/>
    </xf>
    <xf numFmtId="0" fontId="39" fillId="0" borderId="33" xfId="0" applyFont="1" applyBorder="1" applyAlignment="1" applyProtection="1">
      <alignment horizontal="left" vertical="center" wrapText="1"/>
      <protection locked="0"/>
    </xf>
    <xf numFmtId="0" fontId="44" fillId="0" borderId="32" xfId="0" applyFont="1" applyBorder="1" applyAlignment="1" applyProtection="1">
      <alignment horizontal="left" vertical="center" wrapText="1"/>
      <protection locked="0"/>
    </xf>
    <xf numFmtId="0" fontId="44" fillId="0" borderId="33" xfId="0" applyFont="1" applyBorder="1" applyAlignment="1" applyProtection="1">
      <alignment horizontal="left" vertical="center" wrapText="1"/>
      <protection locked="0"/>
    </xf>
    <xf numFmtId="0" fontId="42" fillId="0" borderId="32" xfId="0" applyFont="1" applyBorder="1" applyAlignment="1" applyProtection="1">
      <alignment horizontal="left" vertical="center" wrapText="1"/>
      <protection locked="0"/>
    </xf>
    <xf numFmtId="0" fontId="42" fillId="0" borderId="33" xfId="0" applyFont="1" applyBorder="1" applyAlignment="1" applyProtection="1">
      <alignment horizontal="left" vertical="center" wrapText="1"/>
      <protection locked="0"/>
    </xf>
    <xf numFmtId="0" fontId="42" fillId="0" borderId="33" xfId="0" applyFont="1" applyBorder="1" applyAlignment="1" applyProtection="1">
      <alignment horizontal="left" vertical="center"/>
      <protection locked="0"/>
    </xf>
    <xf numFmtId="0" fontId="42" fillId="0" borderId="35" xfId="0" applyFont="1" applyBorder="1" applyAlignment="1" applyProtection="1">
      <alignment horizontal="left" vertical="center" wrapText="1"/>
      <protection locked="0"/>
    </xf>
    <xf numFmtId="0" fontId="42" fillId="0" borderId="34" xfId="0" applyFont="1" applyBorder="1" applyAlignment="1" applyProtection="1">
      <alignment horizontal="left" vertical="center" wrapText="1"/>
      <protection locked="0"/>
    </xf>
    <xf numFmtId="0" fontId="42" fillId="0" borderId="36" xfId="0" applyFont="1" applyBorder="1" applyAlignment="1" applyProtection="1">
      <alignment horizontal="left" vertical="center" wrapText="1"/>
      <protection locked="0"/>
    </xf>
    <xf numFmtId="0" fontId="42" fillId="0" borderId="1" xfId="0" applyFont="1" applyBorder="1" applyAlignment="1" applyProtection="1">
      <alignment horizontal="left" vertical="top"/>
      <protection locked="0"/>
    </xf>
    <xf numFmtId="0" fontId="42" fillId="0" borderId="1" xfId="0" applyFont="1" applyBorder="1" applyAlignment="1" applyProtection="1">
      <alignment horizontal="center" vertical="top"/>
      <protection locked="0"/>
    </xf>
    <xf numFmtId="0" fontId="42" fillId="0" borderId="35" xfId="0" applyFont="1" applyBorder="1" applyAlignment="1" applyProtection="1">
      <alignment horizontal="left" vertical="center"/>
      <protection locked="0"/>
    </xf>
    <xf numFmtId="0" fontId="42" fillId="0" borderId="36" xfId="0" applyFont="1" applyBorder="1" applyAlignment="1" applyProtection="1">
      <alignment horizontal="left" vertical="center"/>
      <protection locked="0"/>
    </xf>
    <xf numFmtId="0" fontId="44" fillId="0" borderId="0" xfId="0" applyFont="1" applyAlignment="1" applyProtection="1">
      <alignment vertical="center"/>
      <protection locked="0"/>
    </xf>
    <xf numFmtId="0" fontId="41" fillId="0" borderId="1" xfId="0" applyFont="1" applyBorder="1" applyAlignment="1" applyProtection="1">
      <alignment vertical="center"/>
      <protection locked="0"/>
    </xf>
    <xf numFmtId="0" fontId="44" fillId="0" borderId="34" xfId="0" applyFont="1" applyBorder="1" applyAlignment="1" applyProtection="1">
      <alignment vertical="center"/>
      <protection locked="0"/>
    </xf>
    <xf numFmtId="0" fontId="41" fillId="0" borderId="34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top"/>
      <protection locked="0"/>
    </xf>
    <xf numFmtId="49" fontId="42" fillId="0" borderId="1" xfId="0" applyNumberFormat="1" applyFont="1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vertical="top"/>
      <protection locked="0"/>
    </xf>
    <xf numFmtId="0" fontId="41" fillId="0" borderId="34" xfId="0" applyFont="1" applyBorder="1" applyAlignment="1" applyProtection="1">
      <alignment horizontal="left"/>
      <protection locked="0"/>
    </xf>
    <xf numFmtId="0" fontId="44" fillId="0" borderId="34" xfId="0" applyFont="1" applyBorder="1" applyAlignment="1" applyProtection="1">
      <protection locked="0"/>
    </xf>
    <xf numFmtId="0" fontId="39" fillId="0" borderId="32" xfId="0" applyFont="1" applyBorder="1" applyAlignment="1" applyProtection="1">
      <alignment vertical="top"/>
      <protection locked="0"/>
    </xf>
    <xf numFmtId="0" fontId="39" fillId="0" borderId="33" xfId="0" applyFont="1" applyBorder="1" applyAlignment="1" applyProtection="1">
      <alignment vertical="top"/>
      <protection locked="0"/>
    </xf>
    <xf numFmtId="0" fontId="39" fillId="0" borderId="1" xfId="0" applyFont="1" applyBorder="1" applyAlignment="1" applyProtection="1">
      <alignment horizontal="center" vertical="center"/>
      <protection locked="0"/>
    </xf>
    <xf numFmtId="0" fontId="39" fillId="0" borderId="1" xfId="0" applyFont="1" applyBorder="1" applyAlignment="1" applyProtection="1">
      <alignment horizontal="left" vertical="top"/>
      <protection locked="0"/>
    </xf>
    <xf numFmtId="0" fontId="39" fillId="0" borderId="35" xfId="0" applyFont="1" applyBorder="1" applyAlignment="1" applyProtection="1">
      <alignment vertical="top"/>
      <protection locked="0"/>
    </xf>
    <xf numFmtId="0" fontId="39" fillId="0" borderId="34" xfId="0" applyFont="1" applyBorder="1" applyAlignment="1" applyProtection="1">
      <alignment vertical="top"/>
      <protection locked="0"/>
    </xf>
    <xf numFmtId="0" fontId="39" fillId="0" borderId="36" xfId="0" applyFont="1" applyBorder="1" applyAlignment="1" applyProtection="1">
      <alignment vertical="top"/>
      <protection locked="0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Border="1" applyProtection="1"/>
    <xf numFmtId="0" fontId="3" fillId="0" borderId="0" xfId="0" applyFont="1" applyBorder="1" applyAlignment="1" applyProtection="1">
      <alignment horizontal="left" vertical="top" wrapText="1"/>
    </xf>
    <xf numFmtId="49" fontId="2" fillId="3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4" fontId="21" fillId="0" borderId="8" xfId="0" applyNumberFormat="1" applyFont="1" applyBorder="1" applyAlignment="1" applyProtection="1">
      <alignment vertical="center"/>
    </xf>
    <xf numFmtId="0" fontId="0" fillId="0" borderId="8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164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0" fontId="3" fillId="4" borderId="10" xfId="0" applyFont="1" applyFill="1" applyBorder="1" applyAlignment="1" applyProtection="1">
      <alignment horizontal="left" vertical="center"/>
    </xf>
    <xf numFmtId="0" fontId="0" fillId="4" borderId="10" xfId="0" applyFont="1" applyFill="1" applyBorder="1" applyAlignment="1" applyProtection="1">
      <alignment vertical="center"/>
    </xf>
    <xf numFmtId="4" fontId="3" fillId="4" borderId="10" xfId="0" applyNumberFormat="1" applyFont="1" applyFill="1" applyBorder="1" applyAlignment="1" applyProtection="1">
      <alignment vertical="center"/>
    </xf>
    <xf numFmtId="0" fontId="0" fillId="4" borderId="11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8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2" fillId="5" borderId="9" xfId="0" applyFont="1" applyFill="1" applyBorder="1" applyAlignment="1" applyProtection="1">
      <alignment horizontal="center" vertical="center"/>
    </xf>
    <xf numFmtId="0" fontId="2" fillId="5" borderId="10" xfId="0" applyFont="1" applyFill="1" applyBorder="1" applyAlignment="1" applyProtection="1">
      <alignment horizontal="left" vertical="center"/>
    </xf>
    <xf numFmtId="0" fontId="2" fillId="5" borderId="10" xfId="0" applyFont="1" applyFill="1" applyBorder="1" applyAlignment="1" applyProtection="1">
      <alignment horizontal="center" vertical="center"/>
    </xf>
    <xf numFmtId="0" fontId="2" fillId="5" borderId="10" xfId="0" applyFont="1" applyFill="1" applyBorder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horizontal="right" vertical="center"/>
    </xf>
    <xf numFmtId="0" fontId="26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4" fontId="7" fillId="0" borderId="0" xfId="0" applyNumberFormat="1" applyFont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 wrapText="1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0" fillId="0" borderId="0" xfId="0"/>
    <xf numFmtId="0" fontId="19" fillId="0" borderId="0" xfId="0" applyFont="1" applyBorder="1" applyAlignment="1" applyProtection="1">
      <alignment horizontal="left" vertical="center" wrapText="1"/>
    </xf>
    <xf numFmtId="0" fontId="19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horizontal="left" vertical="center"/>
    </xf>
    <xf numFmtId="0" fontId="19" fillId="0" borderId="0" xfId="0" applyFont="1" applyAlignment="1" applyProtection="1">
      <alignment horizontal="left" vertical="center" wrapText="1"/>
    </xf>
    <xf numFmtId="0" fontId="19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0" fillId="0" borderId="0" xfId="0" applyProtection="1"/>
    <xf numFmtId="0" fontId="33" fillId="2" borderId="0" xfId="1" applyFont="1" applyFill="1" applyAlignment="1">
      <alignment vertical="center"/>
    </xf>
    <xf numFmtId="0" fontId="42" fillId="0" borderId="1" xfId="0" applyFont="1" applyBorder="1" applyAlignment="1" applyProtection="1">
      <alignment horizontal="left" vertical="center"/>
      <protection locked="0"/>
    </xf>
    <xf numFmtId="0" fontId="42" fillId="0" borderId="1" xfId="0" applyFont="1" applyBorder="1" applyAlignment="1" applyProtection="1">
      <alignment horizontal="left" vertical="top"/>
      <protection locked="0"/>
    </xf>
    <xf numFmtId="0" fontId="41" fillId="0" borderId="34" xfId="0" applyFont="1" applyBorder="1" applyAlignment="1" applyProtection="1">
      <alignment horizontal="left"/>
      <protection locked="0"/>
    </xf>
    <xf numFmtId="0" fontId="40" fillId="0" borderId="1" xfId="0" applyFont="1" applyBorder="1" applyAlignment="1" applyProtection="1">
      <alignment horizontal="center" vertical="center" wrapText="1"/>
      <protection locked="0"/>
    </xf>
    <xf numFmtId="0" fontId="40" fillId="0" borderId="1" xfId="0" applyFont="1" applyBorder="1" applyAlignment="1" applyProtection="1">
      <alignment horizontal="center" vertical="center"/>
      <protection locked="0"/>
    </xf>
    <xf numFmtId="49" fontId="42" fillId="0" borderId="1" xfId="0" applyNumberFormat="1" applyFont="1" applyBorder="1" applyAlignment="1" applyProtection="1">
      <alignment horizontal="left" vertical="center" wrapText="1"/>
      <protection locked="0"/>
    </xf>
    <xf numFmtId="0" fontId="42" fillId="0" borderId="1" xfId="0" applyFont="1" applyBorder="1" applyAlignment="1" applyProtection="1">
      <alignment horizontal="left" vertical="center" wrapText="1"/>
      <protection locked="0"/>
    </xf>
    <xf numFmtId="0" fontId="41" fillId="0" borderId="34" xfId="0" applyFont="1" applyBorder="1" applyAlignment="1" applyProtection="1">
      <alignment horizontal="left" wrapText="1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76"/>
  <sheetViews>
    <sheetView showGridLines="0" workbookViewId="0">
      <pane ySplit="1" topLeftCell="A40" activePane="bottomLeft" state="frozen"/>
      <selection pane="bottomLeft" activeCell="AM46" sqref="AM46:AP46"/>
    </sheetView>
  </sheetViews>
  <sheetFormatPr defaultRowHeight="14.4"/>
  <cols>
    <col min="1" max="1" width="7.140625" customWidth="1"/>
    <col min="2" max="2" width="1.42578125" customWidth="1"/>
    <col min="3" max="3" width="3.5703125" customWidth="1"/>
    <col min="4" max="31" width="2.28515625" customWidth="1"/>
    <col min="32" max="32" width="47.140625" customWidth="1"/>
    <col min="33" max="33" width="2.28515625" customWidth="1"/>
    <col min="34" max="34" width="2.85546875" customWidth="1"/>
    <col min="35" max="35" width="27.140625" customWidth="1"/>
    <col min="36" max="37" width="2.140625" customWidth="1"/>
    <col min="38" max="38" width="7.140625" customWidth="1"/>
    <col min="39" max="39" width="2.85546875" customWidth="1"/>
    <col min="40" max="40" width="11.42578125" customWidth="1"/>
    <col min="41" max="41" width="6.42578125" customWidth="1"/>
    <col min="42" max="42" width="11" customWidth="1"/>
    <col min="43" max="43" width="13.42578125" customWidth="1"/>
    <col min="44" max="44" width="11.7109375" customWidth="1"/>
    <col min="45" max="47" width="22.140625" hidden="1" customWidth="1"/>
    <col min="48" max="52" width="18.5703125" hidden="1" customWidth="1"/>
    <col min="53" max="53" width="16.42578125" hidden="1" customWidth="1"/>
    <col min="54" max="54" width="21.42578125" hidden="1" customWidth="1"/>
    <col min="55" max="56" width="16.42578125" hidden="1" customWidth="1"/>
    <col min="57" max="57" width="57" customWidth="1"/>
    <col min="71" max="91" width="9.140625" hidden="1"/>
  </cols>
  <sheetData>
    <row r="1" spans="1:74" ht="21.3" customHeight="1">
      <c r="A1" s="17" t="s">
        <v>0</v>
      </c>
      <c r="B1" s="18"/>
      <c r="C1" s="18"/>
      <c r="D1" s="19" t="s">
        <v>1</v>
      </c>
      <c r="E1" s="18"/>
      <c r="F1" s="18"/>
      <c r="G1" s="18"/>
      <c r="H1" s="18"/>
      <c r="I1" s="18"/>
      <c r="J1" s="18"/>
      <c r="K1" s="20" t="s">
        <v>2</v>
      </c>
      <c r="L1" s="20"/>
      <c r="M1" s="20"/>
      <c r="N1" s="20"/>
      <c r="O1" s="20"/>
      <c r="P1" s="20"/>
      <c r="Q1" s="20"/>
      <c r="R1" s="20"/>
      <c r="S1" s="20"/>
      <c r="T1" s="18"/>
      <c r="U1" s="18"/>
      <c r="V1" s="18"/>
      <c r="W1" s="20" t="s">
        <v>3</v>
      </c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1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3" t="s">
        <v>4</v>
      </c>
      <c r="BB1" s="23" t="s">
        <v>5</v>
      </c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T1" s="24" t="s">
        <v>6</v>
      </c>
      <c r="BU1" s="24" t="s">
        <v>6</v>
      </c>
      <c r="BV1" s="24" t="s">
        <v>7</v>
      </c>
    </row>
    <row r="2" spans="1:74" ht="36.9" customHeight="1">
      <c r="AR2" s="399"/>
      <c r="AS2" s="399"/>
      <c r="AT2" s="399"/>
      <c r="AU2" s="399"/>
      <c r="AV2" s="399"/>
      <c r="AW2" s="399"/>
      <c r="AX2" s="399"/>
      <c r="AY2" s="399"/>
      <c r="AZ2" s="399"/>
      <c r="BA2" s="399"/>
      <c r="BB2" s="399"/>
      <c r="BC2" s="399"/>
      <c r="BD2" s="399"/>
      <c r="BE2" s="399"/>
      <c r="BS2" s="25" t="s">
        <v>8</v>
      </c>
      <c r="BT2" s="25" t="s">
        <v>9</v>
      </c>
    </row>
    <row r="3" spans="1:74" ht="6.9" customHeight="1"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8"/>
      <c r="BS3" s="25" t="s">
        <v>8</v>
      </c>
      <c r="BT3" s="25" t="s">
        <v>10</v>
      </c>
    </row>
    <row r="4" spans="1:74" ht="36.9" customHeight="1">
      <c r="B4" s="29"/>
      <c r="C4" s="30"/>
      <c r="D4" s="31" t="s">
        <v>11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2"/>
      <c r="AS4" s="33" t="s">
        <v>12</v>
      </c>
      <c r="BE4" s="34" t="s">
        <v>13</v>
      </c>
      <c r="BS4" s="25" t="s">
        <v>14</v>
      </c>
    </row>
    <row r="5" spans="1:74" ht="14.4" customHeight="1">
      <c r="B5" s="29"/>
      <c r="C5" s="30"/>
      <c r="D5" s="35" t="s">
        <v>15</v>
      </c>
      <c r="E5" s="30"/>
      <c r="F5" s="30"/>
      <c r="G5" s="30"/>
      <c r="H5" s="30"/>
      <c r="I5" s="30"/>
      <c r="J5" s="30"/>
      <c r="K5" s="359" t="s">
        <v>16</v>
      </c>
      <c r="L5" s="360"/>
      <c r="M5" s="360"/>
      <c r="N5" s="360"/>
      <c r="O5" s="360"/>
      <c r="P5" s="360"/>
      <c r="Q5" s="360"/>
      <c r="R5" s="360"/>
      <c r="S5" s="360"/>
      <c r="T5" s="360"/>
      <c r="U5" s="360"/>
      <c r="V5" s="360"/>
      <c r="W5" s="360"/>
      <c r="X5" s="360"/>
      <c r="Y5" s="360"/>
      <c r="Z5" s="360"/>
      <c r="AA5" s="360"/>
      <c r="AB5" s="360"/>
      <c r="AC5" s="360"/>
      <c r="AD5" s="360"/>
      <c r="AE5" s="360"/>
      <c r="AF5" s="360"/>
      <c r="AG5" s="360"/>
      <c r="AH5" s="360"/>
      <c r="AI5" s="360"/>
      <c r="AJ5" s="360"/>
      <c r="AK5" s="360"/>
      <c r="AL5" s="360"/>
      <c r="AM5" s="360"/>
      <c r="AN5" s="360"/>
      <c r="AO5" s="360"/>
      <c r="AP5" s="30"/>
      <c r="AQ5" s="32"/>
      <c r="BE5" s="357" t="s">
        <v>17</v>
      </c>
      <c r="BS5" s="25" t="s">
        <v>8</v>
      </c>
    </row>
    <row r="6" spans="1:74" ht="36.9" customHeight="1">
      <c r="B6" s="29"/>
      <c r="C6" s="30"/>
      <c r="D6" s="37" t="s">
        <v>18</v>
      </c>
      <c r="E6" s="30"/>
      <c r="F6" s="30"/>
      <c r="G6" s="30"/>
      <c r="H6" s="30"/>
      <c r="I6" s="30"/>
      <c r="J6" s="30"/>
      <c r="K6" s="361" t="s">
        <v>19</v>
      </c>
      <c r="L6" s="360"/>
      <c r="M6" s="360"/>
      <c r="N6" s="360"/>
      <c r="O6" s="360"/>
      <c r="P6" s="360"/>
      <c r="Q6" s="360"/>
      <c r="R6" s="360"/>
      <c r="S6" s="360"/>
      <c r="T6" s="360"/>
      <c r="U6" s="360"/>
      <c r="V6" s="360"/>
      <c r="W6" s="360"/>
      <c r="X6" s="360"/>
      <c r="Y6" s="360"/>
      <c r="Z6" s="360"/>
      <c r="AA6" s="360"/>
      <c r="AB6" s="360"/>
      <c r="AC6" s="360"/>
      <c r="AD6" s="360"/>
      <c r="AE6" s="360"/>
      <c r="AF6" s="360"/>
      <c r="AG6" s="360"/>
      <c r="AH6" s="360"/>
      <c r="AI6" s="360"/>
      <c r="AJ6" s="360"/>
      <c r="AK6" s="360"/>
      <c r="AL6" s="360"/>
      <c r="AM6" s="360"/>
      <c r="AN6" s="360"/>
      <c r="AO6" s="360"/>
      <c r="AP6" s="30"/>
      <c r="AQ6" s="32"/>
      <c r="BE6" s="358"/>
      <c r="BS6" s="25" t="s">
        <v>8</v>
      </c>
    </row>
    <row r="7" spans="1:74" ht="14.4" customHeight="1">
      <c r="B7" s="29"/>
      <c r="C7" s="30"/>
      <c r="D7" s="38" t="s">
        <v>20</v>
      </c>
      <c r="E7" s="30"/>
      <c r="F7" s="30"/>
      <c r="G7" s="30"/>
      <c r="H7" s="30"/>
      <c r="I7" s="30"/>
      <c r="J7" s="30"/>
      <c r="K7" s="36" t="s">
        <v>21</v>
      </c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8" t="s">
        <v>22</v>
      </c>
      <c r="AL7" s="30"/>
      <c r="AM7" s="30"/>
      <c r="AN7" s="36" t="s">
        <v>23</v>
      </c>
      <c r="AO7" s="30"/>
      <c r="AP7" s="30"/>
      <c r="AQ7" s="32"/>
      <c r="BE7" s="358"/>
      <c r="BS7" s="25" t="s">
        <v>8</v>
      </c>
    </row>
    <row r="8" spans="1:74" ht="14.4" customHeight="1">
      <c r="B8" s="29"/>
      <c r="C8" s="30"/>
      <c r="D8" s="38" t="s">
        <v>24</v>
      </c>
      <c r="E8" s="30"/>
      <c r="F8" s="30"/>
      <c r="G8" s="30"/>
      <c r="H8" s="30"/>
      <c r="I8" s="30"/>
      <c r="J8" s="30"/>
      <c r="K8" s="36" t="s">
        <v>25</v>
      </c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8" t="s">
        <v>26</v>
      </c>
      <c r="AL8" s="30"/>
      <c r="AM8" s="30"/>
      <c r="AN8" s="39" t="s">
        <v>27</v>
      </c>
      <c r="AO8" s="30"/>
      <c r="AP8" s="30"/>
      <c r="AQ8" s="32"/>
      <c r="BE8" s="358"/>
      <c r="BS8" s="25" t="s">
        <v>8</v>
      </c>
    </row>
    <row r="9" spans="1:74" ht="14.4" customHeight="1">
      <c r="B9" s="29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2"/>
      <c r="BE9" s="358"/>
      <c r="BS9" s="25" t="s">
        <v>8</v>
      </c>
    </row>
    <row r="10" spans="1:74" ht="14.4" customHeight="1">
      <c r="B10" s="29"/>
      <c r="C10" s="30"/>
      <c r="D10" s="38" t="s">
        <v>28</v>
      </c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8" t="s">
        <v>29</v>
      </c>
      <c r="AL10" s="30"/>
      <c r="AM10" s="30"/>
      <c r="AN10" s="36" t="s">
        <v>23</v>
      </c>
      <c r="AO10" s="30"/>
      <c r="AP10" s="30"/>
      <c r="AQ10" s="32"/>
      <c r="BE10" s="358"/>
      <c r="BS10" s="25" t="s">
        <v>8</v>
      </c>
    </row>
    <row r="11" spans="1:74" ht="18.45" customHeight="1">
      <c r="B11" s="29"/>
      <c r="C11" s="30"/>
      <c r="D11" s="30"/>
      <c r="E11" s="36" t="s">
        <v>30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8" t="s">
        <v>31</v>
      </c>
      <c r="AL11" s="30"/>
      <c r="AM11" s="30"/>
      <c r="AN11" s="36" t="s">
        <v>23</v>
      </c>
      <c r="AO11" s="30"/>
      <c r="AP11" s="30"/>
      <c r="AQ11" s="32"/>
      <c r="BE11" s="358"/>
      <c r="BS11" s="25" t="s">
        <v>8</v>
      </c>
    </row>
    <row r="12" spans="1:74" ht="6.9" customHeight="1">
      <c r="B12" s="29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2"/>
      <c r="BE12" s="358"/>
      <c r="BS12" s="25" t="s">
        <v>8</v>
      </c>
    </row>
    <row r="13" spans="1:74" ht="14.4" customHeight="1">
      <c r="B13" s="29"/>
      <c r="C13" s="30"/>
      <c r="D13" s="38" t="s">
        <v>32</v>
      </c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8" t="s">
        <v>29</v>
      </c>
      <c r="AL13" s="30"/>
      <c r="AM13" s="30"/>
      <c r="AN13" s="40" t="s">
        <v>33</v>
      </c>
      <c r="AO13" s="30"/>
      <c r="AP13" s="30"/>
      <c r="AQ13" s="32"/>
      <c r="BE13" s="358"/>
      <c r="BS13" s="25" t="s">
        <v>8</v>
      </c>
    </row>
    <row r="14" spans="1:74" ht="13.2">
      <c r="B14" s="29"/>
      <c r="C14" s="30"/>
      <c r="D14" s="30"/>
      <c r="E14" s="362" t="s">
        <v>33</v>
      </c>
      <c r="F14" s="363"/>
      <c r="G14" s="363"/>
      <c r="H14" s="363"/>
      <c r="I14" s="363"/>
      <c r="J14" s="363"/>
      <c r="K14" s="363"/>
      <c r="L14" s="363"/>
      <c r="M14" s="363"/>
      <c r="N14" s="363"/>
      <c r="O14" s="363"/>
      <c r="P14" s="363"/>
      <c r="Q14" s="363"/>
      <c r="R14" s="363"/>
      <c r="S14" s="363"/>
      <c r="T14" s="363"/>
      <c r="U14" s="363"/>
      <c r="V14" s="363"/>
      <c r="W14" s="363"/>
      <c r="X14" s="363"/>
      <c r="Y14" s="363"/>
      <c r="Z14" s="363"/>
      <c r="AA14" s="363"/>
      <c r="AB14" s="363"/>
      <c r="AC14" s="363"/>
      <c r="AD14" s="363"/>
      <c r="AE14" s="363"/>
      <c r="AF14" s="363"/>
      <c r="AG14" s="363"/>
      <c r="AH14" s="363"/>
      <c r="AI14" s="363"/>
      <c r="AJ14" s="363"/>
      <c r="AK14" s="38" t="s">
        <v>31</v>
      </c>
      <c r="AL14" s="30"/>
      <c r="AM14" s="30"/>
      <c r="AN14" s="40" t="s">
        <v>33</v>
      </c>
      <c r="AO14" s="30"/>
      <c r="AP14" s="30"/>
      <c r="AQ14" s="32"/>
      <c r="BE14" s="358"/>
      <c r="BS14" s="25" t="s">
        <v>8</v>
      </c>
    </row>
    <row r="15" spans="1:74" ht="6.9" customHeight="1"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2"/>
      <c r="BE15" s="358"/>
      <c r="BS15" s="25" t="s">
        <v>6</v>
      </c>
    </row>
    <row r="16" spans="1:74" ht="14.4" customHeight="1">
      <c r="B16" s="29"/>
      <c r="C16" s="30"/>
      <c r="D16" s="38" t="s">
        <v>34</v>
      </c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8" t="s">
        <v>29</v>
      </c>
      <c r="AL16" s="30"/>
      <c r="AM16" s="30"/>
      <c r="AN16" s="36" t="s">
        <v>23</v>
      </c>
      <c r="AO16" s="30"/>
      <c r="AP16" s="30"/>
      <c r="AQ16" s="32"/>
      <c r="BE16" s="358"/>
      <c r="BS16" s="25" t="s">
        <v>6</v>
      </c>
    </row>
    <row r="17" spans="2:71" ht="18.45" customHeight="1">
      <c r="B17" s="29"/>
      <c r="C17" s="30"/>
      <c r="D17" s="30"/>
      <c r="E17" s="36" t="s">
        <v>35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8" t="s">
        <v>31</v>
      </c>
      <c r="AL17" s="30"/>
      <c r="AM17" s="30"/>
      <c r="AN17" s="36" t="s">
        <v>23</v>
      </c>
      <c r="AO17" s="30"/>
      <c r="AP17" s="30"/>
      <c r="AQ17" s="32"/>
      <c r="BE17" s="358"/>
      <c r="BS17" s="25" t="s">
        <v>36</v>
      </c>
    </row>
    <row r="18" spans="2:71" ht="6.9" customHeight="1">
      <c r="B18" s="29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2"/>
      <c r="BE18" s="358"/>
      <c r="BS18" s="25" t="s">
        <v>8</v>
      </c>
    </row>
    <row r="19" spans="2:71" ht="14.4" customHeight="1">
      <c r="B19" s="29"/>
      <c r="C19" s="30"/>
      <c r="D19" s="38" t="s">
        <v>37</v>
      </c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2"/>
      <c r="BE19" s="358"/>
      <c r="BS19" s="25" t="s">
        <v>8</v>
      </c>
    </row>
    <row r="20" spans="2:71" ht="63" customHeight="1">
      <c r="B20" s="29"/>
      <c r="C20" s="30"/>
      <c r="D20" s="30"/>
      <c r="E20" s="364" t="s">
        <v>38</v>
      </c>
      <c r="F20" s="364"/>
      <c r="G20" s="364"/>
      <c r="H20" s="364"/>
      <c r="I20" s="364"/>
      <c r="J20" s="364"/>
      <c r="K20" s="364"/>
      <c r="L20" s="364"/>
      <c r="M20" s="364"/>
      <c r="N20" s="364"/>
      <c r="O20" s="364"/>
      <c r="P20" s="364"/>
      <c r="Q20" s="364"/>
      <c r="R20" s="364"/>
      <c r="S20" s="364"/>
      <c r="T20" s="364"/>
      <c r="U20" s="364"/>
      <c r="V20" s="364"/>
      <c r="W20" s="364"/>
      <c r="X20" s="364"/>
      <c r="Y20" s="364"/>
      <c r="Z20" s="364"/>
      <c r="AA20" s="364"/>
      <c r="AB20" s="364"/>
      <c r="AC20" s="364"/>
      <c r="AD20" s="364"/>
      <c r="AE20" s="364"/>
      <c r="AF20" s="364"/>
      <c r="AG20" s="364"/>
      <c r="AH20" s="364"/>
      <c r="AI20" s="364"/>
      <c r="AJ20" s="364"/>
      <c r="AK20" s="364"/>
      <c r="AL20" s="364"/>
      <c r="AM20" s="364"/>
      <c r="AN20" s="364"/>
      <c r="AO20" s="30"/>
      <c r="AP20" s="30"/>
      <c r="AQ20" s="32"/>
      <c r="BE20" s="358"/>
      <c r="BS20" s="25" t="s">
        <v>6</v>
      </c>
    </row>
    <row r="21" spans="2:71" ht="6.9" customHeight="1">
      <c r="B21" s="29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2"/>
      <c r="BE21" s="358"/>
    </row>
    <row r="22" spans="2:71" ht="6.9" customHeight="1">
      <c r="B22" s="29"/>
      <c r="C22" s="30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30"/>
      <c r="AQ22" s="32"/>
      <c r="BE22" s="358"/>
    </row>
    <row r="23" spans="2:71" s="1" customFormat="1" ht="25.95" customHeight="1">
      <c r="B23" s="42"/>
      <c r="C23" s="43"/>
      <c r="D23" s="44" t="s">
        <v>39</v>
      </c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365">
        <f>ROUND(AG51,1)</f>
        <v>0</v>
      </c>
      <c r="AL23" s="366"/>
      <c r="AM23" s="366"/>
      <c r="AN23" s="366"/>
      <c r="AO23" s="366"/>
      <c r="AP23" s="43"/>
      <c r="AQ23" s="46"/>
      <c r="BE23" s="358"/>
    </row>
    <row r="24" spans="2:71" s="1" customFormat="1" ht="6.9" customHeight="1">
      <c r="B24" s="42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6"/>
      <c r="BE24" s="358"/>
    </row>
    <row r="25" spans="2:71" s="1" customFormat="1" ht="12">
      <c r="B25" s="42"/>
      <c r="C25" s="43"/>
      <c r="D25" s="43"/>
      <c r="E25" s="43"/>
      <c r="F25" s="43"/>
      <c r="G25" s="43"/>
      <c r="H25" s="43"/>
      <c r="I25" s="43"/>
      <c r="J25" s="43"/>
      <c r="K25" s="43"/>
      <c r="L25" s="367" t="s">
        <v>40</v>
      </c>
      <c r="M25" s="367"/>
      <c r="N25" s="367"/>
      <c r="O25" s="367"/>
      <c r="P25" s="43"/>
      <c r="Q25" s="43"/>
      <c r="R25" s="43"/>
      <c r="S25" s="43"/>
      <c r="T25" s="43"/>
      <c r="U25" s="43"/>
      <c r="V25" s="43"/>
      <c r="W25" s="367" t="s">
        <v>41</v>
      </c>
      <c r="X25" s="367"/>
      <c r="Y25" s="367"/>
      <c r="Z25" s="367"/>
      <c r="AA25" s="367"/>
      <c r="AB25" s="367"/>
      <c r="AC25" s="367"/>
      <c r="AD25" s="367"/>
      <c r="AE25" s="367"/>
      <c r="AF25" s="43"/>
      <c r="AG25" s="43"/>
      <c r="AH25" s="43"/>
      <c r="AI25" s="43"/>
      <c r="AJ25" s="43"/>
      <c r="AK25" s="367" t="s">
        <v>42</v>
      </c>
      <c r="AL25" s="367"/>
      <c r="AM25" s="367"/>
      <c r="AN25" s="367"/>
      <c r="AO25" s="367"/>
      <c r="AP25" s="43"/>
      <c r="AQ25" s="46"/>
      <c r="BE25" s="358"/>
    </row>
    <row r="26" spans="2:71" s="2" customFormat="1" ht="14.4" customHeight="1">
      <c r="B26" s="48"/>
      <c r="C26" s="49"/>
      <c r="D26" s="50" t="s">
        <v>43</v>
      </c>
      <c r="E26" s="49"/>
      <c r="F26" s="50" t="s">
        <v>44</v>
      </c>
      <c r="G26" s="49"/>
      <c r="H26" s="49"/>
      <c r="I26" s="49"/>
      <c r="J26" s="49"/>
      <c r="K26" s="49"/>
      <c r="L26" s="368">
        <v>0.21</v>
      </c>
      <c r="M26" s="369"/>
      <c r="N26" s="369"/>
      <c r="O26" s="369"/>
      <c r="P26" s="49"/>
      <c r="Q26" s="49"/>
      <c r="R26" s="49"/>
      <c r="S26" s="49"/>
      <c r="T26" s="49"/>
      <c r="U26" s="49"/>
      <c r="V26" s="49"/>
      <c r="W26" s="370">
        <f>ROUND(AZ51,1)</f>
        <v>0</v>
      </c>
      <c r="X26" s="369"/>
      <c r="Y26" s="369"/>
      <c r="Z26" s="369"/>
      <c r="AA26" s="369"/>
      <c r="AB26" s="369"/>
      <c r="AC26" s="369"/>
      <c r="AD26" s="369"/>
      <c r="AE26" s="369"/>
      <c r="AF26" s="49"/>
      <c r="AG26" s="49"/>
      <c r="AH26" s="49"/>
      <c r="AI26" s="49"/>
      <c r="AJ26" s="49"/>
      <c r="AK26" s="370">
        <f>ROUND(AV51,1)</f>
        <v>0</v>
      </c>
      <c r="AL26" s="369"/>
      <c r="AM26" s="369"/>
      <c r="AN26" s="369"/>
      <c r="AO26" s="369"/>
      <c r="AP26" s="49"/>
      <c r="AQ26" s="51"/>
      <c r="BE26" s="358"/>
    </row>
    <row r="27" spans="2:71" s="2" customFormat="1" ht="14.4" customHeight="1">
      <c r="B27" s="48"/>
      <c r="C27" s="49"/>
      <c r="D27" s="49"/>
      <c r="E27" s="49"/>
      <c r="F27" s="50" t="s">
        <v>45</v>
      </c>
      <c r="G27" s="49"/>
      <c r="H27" s="49"/>
      <c r="I27" s="49"/>
      <c r="J27" s="49"/>
      <c r="K27" s="49"/>
      <c r="L27" s="368">
        <v>0.15</v>
      </c>
      <c r="M27" s="369"/>
      <c r="N27" s="369"/>
      <c r="O27" s="369"/>
      <c r="P27" s="49"/>
      <c r="Q27" s="49"/>
      <c r="R27" s="49"/>
      <c r="S27" s="49"/>
      <c r="T27" s="49"/>
      <c r="U27" s="49"/>
      <c r="V27" s="49"/>
      <c r="W27" s="370">
        <f>ROUND(BA51,1)</f>
        <v>0</v>
      </c>
      <c r="X27" s="369"/>
      <c r="Y27" s="369"/>
      <c r="Z27" s="369"/>
      <c r="AA27" s="369"/>
      <c r="AB27" s="369"/>
      <c r="AC27" s="369"/>
      <c r="AD27" s="369"/>
      <c r="AE27" s="369"/>
      <c r="AF27" s="49"/>
      <c r="AG27" s="49"/>
      <c r="AH27" s="49"/>
      <c r="AI27" s="49"/>
      <c r="AJ27" s="49"/>
      <c r="AK27" s="370">
        <f>ROUND(AW51,1)</f>
        <v>0</v>
      </c>
      <c r="AL27" s="369"/>
      <c r="AM27" s="369"/>
      <c r="AN27" s="369"/>
      <c r="AO27" s="369"/>
      <c r="AP27" s="49"/>
      <c r="AQ27" s="51"/>
      <c r="BE27" s="358"/>
    </row>
    <row r="28" spans="2:71" s="2" customFormat="1" ht="14.4" hidden="1" customHeight="1">
      <c r="B28" s="48"/>
      <c r="C28" s="49"/>
      <c r="D28" s="49"/>
      <c r="E28" s="49"/>
      <c r="F28" s="50" t="s">
        <v>46</v>
      </c>
      <c r="G28" s="49"/>
      <c r="H28" s="49"/>
      <c r="I28" s="49"/>
      <c r="J28" s="49"/>
      <c r="K28" s="49"/>
      <c r="L28" s="368">
        <v>0.21</v>
      </c>
      <c r="M28" s="369"/>
      <c r="N28" s="369"/>
      <c r="O28" s="369"/>
      <c r="P28" s="49"/>
      <c r="Q28" s="49"/>
      <c r="R28" s="49"/>
      <c r="S28" s="49"/>
      <c r="T28" s="49"/>
      <c r="U28" s="49"/>
      <c r="V28" s="49"/>
      <c r="W28" s="370">
        <f>ROUND(BB51,1)</f>
        <v>0</v>
      </c>
      <c r="X28" s="369"/>
      <c r="Y28" s="369"/>
      <c r="Z28" s="369"/>
      <c r="AA28" s="369"/>
      <c r="AB28" s="369"/>
      <c r="AC28" s="369"/>
      <c r="AD28" s="369"/>
      <c r="AE28" s="369"/>
      <c r="AF28" s="49"/>
      <c r="AG28" s="49"/>
      <c r="AH28" s="49"/>
      <c r="AI28" s="49"/>
      <c r="AJ28" s="49"/>
      <c r="AK28" s="370">
        <v>0</v>
      </c>
      <c r="AL28" s="369"/>
      <c r="AM28" s="369"/>
      <c r="AN28" s="369"/>
      <c r="AO28" s="369"/>
      <c r="AP28" s="49"/>
      <c r="AQ28" s="51"/>
      <c r="BE28" s="358"/>
    </row>
    <row r="29" spans="2:71" s="2" customFormat="1" ht="14.4" hidden="1" customHeight="1">
      <c r="B29" s="48"/>
      <c r="C29" s="49"/>
      <c r="D29" s="49"/>
      <c r="E29" s="49"/>
      <c r="F29" s="50" t="s">
        <v>47</v>
      </c>
      <c r="G29" s="49"/>
      <c r="H29" s="49"/>
      <c r="I29" s="49"/>
      <c r="J29" s="49"/>
      <c r="K29" s="49"/>
      <c r="L29" s="368">
        <v>0.15</v>
      </c>
      <c r="M29" s="369"/>
      <c r="N29" s="369"/>
      <c r="O29" s="369"/>
      <c r="P29" s="49"/>
      <c r="Q29" s="49"/>
      <c r="R29" s="49"/>
      <c r="S29" s="49"/>
      <c r="T29" s="49"/>
      <c r="U29" s="49"/>
      <c r="V29" s="49"/>
      <c r="W29" s="370">
        <f>ROUND(BC51,1)</f>
        <v>0</v>
      </c>
      <c r="X29" s="369"/>
      <c r="Y29" s="369"/>
      <c r="Z29" s="369"/>
      <c r="AA29" s="369"/>
      <c r="AB29" s="369"/>
      <c r="AC29" s="369"/>
      <c r="AD29" s="369"/>
      <c r="AE29" s="369"/>
      <c r="AF29" s="49"/>
      <c r="AG29" s="49"/>
      <c r="AH29" s="49"/>
      <c r="AI29" s="49"/>
      <c r="AJ29" s="49"/>
      <c r="AK29" s="370">
        <v>0</v>
      </c>
      <c r="AL29" s="369"/>
      <c r="AM29" s="369"/>
      <c r="AN29" s="369"/>
      <c r="AO29" s="369"/>
      <c r="AP29" s="49"/>
      <c r="AQ29" s="51"/>
      <c r="BE29" s="358"/>
    </row>
    <row r="30" spans="2:71" s="2" customFormat="1" ht="14.4" hidden="1" customHeight="1">
      <c r="B30" s="48"/>
      <c r="C30" s="49"/>
      <c r="D30" s="49"/>
      <c r="E30" s="49"/>
      <c r="F30" s="50" t="s">
        <v>48</v>
      </c>
      <c r="G30" s="49"/>
      <c r="H30" s="49"/>
      <c r="I30" s="49"/>
      <c r="J30" s="49"/>
      <c r="K30" s="49"/>
      <c r="L30" s="368">
        <v>0</v>
      </c>
      <c r="M30" s="369"/>
      <c r="N30" s="369"/>
      <c r="O30" s="369"/>
      <c r="P30" s="49"/>
      <c r="Q30" s="49"/>
      <c r="R30" s="49"/>
      <c r="S30" s="49"/>
      <c r="T30" s="49"/>
      <c r="U30" s="49"/>
      <c r="V30" s="49"/>
      <c r="W30" s="370">
        <f>ROUND(BD51,1)</f>
        <v>0</v>
      </c>
      <c r="X30" s="369"/>
      <c r="Y30" s="369"/>
      <c r="Z30" s="369"/>
      <c r="AA30" s="369"/>
      <c r="AB30" s="369"/>
      <c r="AC30" s="369"/>
      <c r="AD30" s="369"/>
      <c r="AE30" s="369"/>
      <c r="AF30" s="49"/>
      <c r="AG30" s="49"/>
      <c r="AH30" s="49"/>
      <c r="AI30" s="49"/>
      <c r="AJ30" s="49"/>
      <c r="AK30" s="370">
        <v>0</v>
      </c>
      <c r="AL30" s="369"/>
      <c r="AM30" s="369"/>
      <c r="AN30" s="369"/>
      <c r="AO30" s="369"/>
      <c r="AP30" s="49"/>
      <c r="AQ30" s="51"/>
      <c r="BE30" s="358"/>
    </row>
    <row r="31" spans="2:71" s="1" customFormat="1" ht="6.9" customHeight="1">
      <c r="B31" s="42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6"/>
      <c r="BE31" s="358"/>
    </row>
    <row r="32" spans="2:71" s="1" customFormat="1" ht="25.95" customHeight="1">
      <c r="B32" s="42"/>
      <c r="C32" s="52"/>
      <c r="D32" s="53" t="s">
        <v>49</v>
      </c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5" t="s">
        <v>50</v>
      </c>
      <c r="U32" s="54"/>
      <c r="V32" s="54"/>
      <c r="W32" s="54"/>
      <c r="X32" s="371" t="s">
        <v>51</v>
      </c>
      <c r="Y32" s="372"/>
      <c r="Z32" s="372"/>
      <c r="AA32" s="372"/>
      <c r="AB32" s="372"/>
      <c r="AC32" s="54"/>
      <c r="AD32" s="54"/>
      <c r="AE32" s="54"/>
      <c r="AF32" s="54"/>
      <c r="AG32" s="54"/>
      <c r="AH32" s="54"/>
      <c r="AI32" s="54"/>
      <c r="AJ32" s="54"/>
      <c r="AK32" s="373">
        <f>SUM(AK23:AK30)</f>
        <v>0</v>
      </c>
      <c r="AL32" s="372"/>
      <c r="AM32" s="372"/>
      <c r="AN32" s="372"/>
      <c r="AO32" s="374"/>
      <c r="AP32" s="52"/>
      <c r="AQ32" s="56"/>
      <c r="BE32" s="358"/>
    </row>
    <row r="33" spans="2:56" s="1" customFormat="1" ht="6.9" customHeight="1">
      <c r="B33" s="42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6"/>
    </row>
    <row r="34" spans="2:56" s="1" customFormat="1" ht="6.9" customHeight="1">
      <c r="B34" s="57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9"/>
    </row>
    <row r="38" spans="2:56" s="1" customFormat="1" ht="6.9" customHeight="1">
      <c r="B38" s="60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2"/>
    </row>
    <row r="39" spans="2:56" s="1" customFormat="1" ht="36.9" customHeight="1">
      <c r="B39" s="42"/>
      <c r="C39" s="63" t="s">
        <v>52</v>
      </c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2"/>
    </row>
    <row r="40" spans="2:56" s="1" customFormat="1" ht="6.9" customHeight="1">
      <c r="B40" s="42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2"/>
    </row>
    <row r="41" spans="2:56" s="3" customFormat="1" ht="14.4" customHeight="1">
      <c r="B41" s="65"/>
      <c r="C41" s="66" t="s">
        <v>15</v>
      </c>
      <c r="D41" s="67"/>
      <c r="E41" s="67"/>
      <c r="F41" s="67"/>
      <c r="G41" s="67"/>
      <c r="H41" s="67"/>
      <c r="I41" s="67"/>
      <c r="J41" s="67"/>
      <c r="K41" s="67"/>
      <c r="L41" s="67" t="str">
        <f>K5</f>
        <v>MALSOVICE1805</v>
      </c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8"/>
    </row>
    <row r="42" spans="2:56" s="4" customFormat="1" ht="36.9" customHeight="1">
      <c r="B42" s="69"/>
      <c r="C42" s="70" t="s">
        <v>18</v>
      </c>
      <c r="D42" s="71"/>
      <c r="E42" s="71"/>
      <c r="F42" s="71"/>
      <c r="G42" s="71"/>
      <c r="H42" s="71"/>
      <c r="I42" s="71"/>
      <c r="J42" s="71"/>
      <c r="K42" s="71"/>
      <c r="L42" s="375" t="str">
        <f>K6</f>
        <v>Revitalizace návsi v obci Malšovice</v>
      </c>
      <c r="M42" s="376"/>
      <c r="N42" s="376"/>
      <c r="O42" s="376"/>
      <c r="P42" s="376"/>
      <c r="Q42" s="376"/>
      <c r="R42" s="376"/>
      <c r="S42" s="376"/>
      <c r="T42" s="376"/>
      <c r="U42" s="376"/>
      <c r="V42" s="376"/>
      <c r="W42" s="376"/>
      <c r="X42" s="376"/>
      <c r="Y42" s="376"/>
      <c r="Z42" s="376"/>
      <c r="AA42" s="376"/>
      <c r="AB42" s="376"/>
      <c r="AC42" s="376"/>
      <c r="AD42" s="376"/>
      <c r="AE42" s="376"/>
      <c r="AF42" s="376"/>
      <c r="AG42" s="376"/>
      <c r="AH42" s="376"/>
      <c r="AI42" s="376"/>
      <c r="AJ42" s="376"/>
      <c r="AK42" s="376"/>
      <c r="AL42" s="376"/>
      <c r="AM42" s="376"/>
      <c r="AN42" s="376"/>
      <c r="AO42" s="376"/>
      <c r="AP42" s="71"/>
      <c r="AQ42" s="71"/>
      <c r="AR42" s="72"/>
    </row>
    <row r="43" spans="2:56" s="1" customFormat="1" ht="6.9" customHeight="1">
      <c r="B43" s="42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2"/>
    </row>
    <row r="44" spans="2:56" s="1" customFormat="1" ht="13.2">
      <c r="B44" s="42"/>
      <c r="C44" s="66" t="s">
        <v>24</v>
      </c>
      <c r="D44" s="64"/>
      <c r="E44" s="64"/>
      <c r="F44" s="64"/>
      <c r="G44" s="64"/>
      <c r="H44" s="64"/>
      <c r="I44" s="64"/>
      <c r="J44" s="64"/>
      <c r="K44" s="64"/>
      <c r="L44" s="73" t="str">
        <f>IF(K8="","",K8)</f>
        <v xml:space="preserve">MALŠOVICE </v>
      </c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6" t="s">
        <v>26</v>
      </c>
      <c r="AJ44" s="64"/>
      <c r="AK44" s="64"/>
      <c r="AL44" s="64"/>
      <c r="AM44" s="377" t="str">
        <f>IF(AN8= "","",AN8)</f>
        <v>10. 5. 2018</v>
      </c>
      <c r="AN44" s="377"/>
      <c r="AO44" s="64"/>
      <c r="AP44" s="64"/>
      <c r="AQ44" s="64"/>
      <c r="AR44" s="62"/>
    </row>
    <row r="45" spans="2:56" s="1" customFormat="1" ht="6.9" customHeight="1">
      <c r="B45" s="42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2"/>
    </row>
    <row r="46" spans="2:56" s="1" customFormat="1" ht="13.2">
      <c r="B46" s="42"/>
      <c r="C46" s="66" t="s">
        <v>28</v>
      </c>
      <c r="D46" s="64"/>
      <c r="E46" s="64"/>
      <c r="F46" s="64"/>
      <c r="G46" s="64"/>
      <c r="H46" s="64"/>
      <c r="I46" s="64"/>
      <c r="J46" s="64"/>
      <c r="K46" s="64"/>
      <c r="L46" s="67" t="str">
        <f>IF(E11= "","",E11)</f>
        <v>OBEC MALŠOVICE, Malšovice 16</v>
      </c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6" t="s">
        <v>34</v>
      </c>
      <c r="AJ46" s="64"/>
      <c r="AK46" s="64"/>
      <c r="AL46" s="64"/>
      <c r="AM46" s="378" t="str">
        <f>IF(E17="","",E17)</f>
        <v>Ing.arch. Zdeněk Havlík Ústí n.L.</v>
      </c>
      <c r="AN46" s="378"/>
      <c r="AO46" s="378"/>
      <c r="AP46" s="378"/>
      <c r="AQ46" s="64"/>
      <c r="AR46" s="62"/>
      <c r="AS46" s="379" t="s">
        <v>53</v>
      </c>
      <c r="AT46" s="380"/>
      <c r="AU46" s="75"/>
      <c r="AV46" s="75"/>
      <c r="AW46" s="75"/>
      <c r="AX46" s="75"/>
      <c r="AY46" s="75"/>
      <c r="AZ46" s="75"/>
      <c r="BA46" s="75"/>
      <c r="BB46" s="75"/>
      <c r="BC46" s="75"/>
      <c r="BD46" s="76"/>
    </row>
    <row r="47" spans="2:56" s="1" customFormat="1" ht="13.2">
      <c r="B47" s="42"/>
      <c r="C47" s="66" t="s">
        <v>32</v>
      </c>
      <c r="D47" s="64"/>
      <c r="E47" s="64"/>
      <c r="F47" s="64"/>
      <c r="G47" s="64"/>
      <c r="H47" s="64"/>
      <c r="I47" s="64"/>
      <c r="J47" s="64"/>
      <c r="K47" s="64"/>
      <c r="L47" s="67" t="str">
        <f>IF(E14= "Vyplň údaj","",E14)</f>
        <v/>
      </c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2"/>
      <c r="AS47" s="381"/>
      <c r="AT47" s="382"/>
      <c r="AU47" s="77"/>
      <c r="AV47" s="77"/>
      <c r="AW47" s="77"/>
      <c r="AX47" s="77"/>
      <c r="AY47" s="77"/>
      <c r="AZ47" s="77"/>
      <c r="BA47" s="77"/>
      <c r="BB47" s="77"/>
      <c r="BC47" s="77"/>
      <c r="BD47" s="78"/>
    </row>
    <row r="48" spans="2:56" s="1" customFormat="1" ht="10.8" customHeight="1">
      <c r="B48" s="42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2"/>
      <c r="AS48" s="383"/>
      <c r="AT48" s="384"/>
      <c r="AU48" s="43"/>
      <c r="AV48" s="43"/>
      <c r="AW48" s="43"/>
      <c r="AX48" s="43"/>
      <c r="AY48" s="43"/>
      <c r="AZ48" s="43"/>
      <c r="BA48" s="43"/>
      <c r="BB48" s="43"/>
      <c r="BC48" s="43"/>
      <c r="BD48" s="79"/>
    </row>
    <row r="49" spans="1:91" s="1" customFormat="1" ht="29.25" customHeight="1">
      <c r="B49" s="42"/>
      <c r="C49" s="385" t="s">
        <v>54</v>
      </c>
      <c r="D49" s="386"/>
      <c r="E49" s="386"/>
      <c r="F49" s="386"/>
      <c r="G49" s="386"/>
      <c r="H49" s="80"/>
      <c r="I49" s="387" t="s">
        <v>55</v>
      </c>
      <c r="J49" s="386"/>
      <c r="K49" s="386"/>
      <c r="L49" s="386"/>
      <c r="M49" s="386"/>
      <c r="N49" s="386"/>
      <c r="O49" s="386"/>
      <c r="P49" s="386"/>
      <c r="Q49" s="386"/>
      <c r="R49" s="386"/>
      <c r="S49" s="386"/>
      <c r="T49" s="386"/>
      <c r="U49" s="386"/>
      <c r="V49" s="386"/>
      <c r="W49" s="386"/>
      <c r="X49" s="386"/>
      <c r="Y49" s="386"/>
      <c r="Z49" s="386"/>
      <c r="AA49" s="386"/>
      <c r="AB49" s="386"/>
      <c r="AC49" s="386"/>
      <c r="AD49" s="386"/>
      <c r="AE49" s="386"/>
      <c r="AF49" s="386"/>
      <c r="AG49" s="388" t="s">
        <v>56</v>
      </c>
      <c r="AH49" s="386"/>
      <c r="AI49" s="386"/>
      <c r="AJ49" s="386"/>
      <c r="AK49" s="386"/>
      <c r="AL49" s="386"/>
      <c r="AM49" s="386"/>
      <c r="AN49" s="387" t="s">
        <v>57</v>
      </c>
      <c r="AO49" s="386"/>
      <c r="AP49" s="386"/>
      <c r="AQ49" s="81" t="s">
        <v>58</v>
      </c>
      <c r="AR49" s="62"/>
      <c r="AS49" s="82" t="s">
        <v>59</v>
      </c>
      <c r="AT49" s="83" t="s">
        <v>60</v>
      </c>
      <c r="AU49" s="83" t="s">
        <v>61</v>
      </c>
      <c r="AV49" s="83" t="s">
        <v>62</v>
      </c>
      <c r="AW49" s="83" t="s">
        <v>63</v>
      </c>
      <c r="AX49" s="83" t="s">
        <v>64</v>
      </c>
      <c r="AY49" s="83" t="s">
        <v>65</v>
      </c>
      <c r="AZ49" s="83" t="s">
        <v>66</v>
      </c>
      <c r="BA49" s="83" t="s">
        <v>67</v>
      </c>
      <c r="BB49" s="83" t="s">
        <v>68</v>
      </c>
      <c r="BC49" s="83" t="s">
        <v>69</v>
      </c>
      <c r="BD49" s="84" t="s">
        <v>70</v>
      </c>
    </row>
    <row r="50" spans="1:91" s="1" customFormat="1" ht="10.8" customHeight="1">
      <c r="B50" s="42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2"/>
      <c r="AS50" s="85"/>
      <c r="AT50" s="86"/>
      <c r="AU50" s="86"/>
      <c r="AV50" s="86"/>
      <c r="AW50" s="86"/>
      <c r="AX50" s="86"/>
      <c r="AY50" s="86"/>
      <c r="AZ50" s="86"/>
      <c r="BA50" s="86"/>
      <c r="BB50" s="86"/>
      <c r="BC50" s="86"/>
      <c r="BD50" s="87"/>
    </row>
    <row r="51" spans="1:91" s="4" customFormat="1" ht="32.4" customHeight="1">
      <c r="B51" s="69"/>
      <c r="C51" s="88" t="s">
        <v>71</v>
      </c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397">
        <f>ROUND(AG52+SUM(AG65:AG67)+SUM(AG70:AG74),1)</f>
        <v>0</v>
      </c>
      <c r="AH51" s="397"/>
      <c r="AI51" s="397"/>
      <c r="AJ51" s="397"/>
      <c r="AK51" s="397"/>
      <c r="AL51" s="397"/>
      <c r="AM51" s="397"/>
      <c r="AN51" s="398">
        <f t="shared" ref="AN51:AN74" si="0">SUM(AG51,AT51)</f>
        <v>0</v>
      </c>
      <c r="AO51" s="398"/>
      <c r="AP51" s="398"/>
      <c r="AQ51" s="90" t="s">
        <v>23</v>
      </c>
      <c r="AR51" s="72"/>
      <c r="AS51" s="91">
        <f>ROUND(AS52+SUM(AS65:AS67)+SUM(AS70:AS74),1)</f>
        <v>0</v>
      </c>
      <c r="AT51" s="92">
        <f t="shared" ref="AT51:AT74" si="1">ROUND(SUM(AV51:AW51),1)</f>
        <v>0</v>
      </c>
      <c r="AU51" s="93">
        <f>ROUND(AU52+SUM(AU65:AU67)+SUM(AU70:AU74),5)</f>
        <v>0</v>
      </c>
      <c r="AV51" s="92">
        <f>ROUND(AZ51*L26,1)</f>
        <v>0</v>
      </c>
      <c r="AW51" s="92">
        <f>ROUND(BA51*L27,1)</f>
        <v>0</v>
      </c>
      <c r="AX51" s="92">
        <f>ROUND(BB51*L26,1)</f>
        <v>0</v>
      </c>
      <c r="AY51" s="92">
        <f>ROUND(BC51*L27,1)</f>
        <v>0</v>
      </c>
      <c r="AZ51" s="92">
        <f>ROUND(AZ52+SUM(AZ65:AZ67)+SUM(AZ70:AZ74),1)</f>
        <v>0</v>
      </c>
      <c r="BA51" s="92">
        <f>ROUND(BA52+SUM(BA65:BA67)+SUM(BA70:BA74),1)</f>
        <v>0</v>
      </c>
      <c r="BB51" s="92">
        <f>ROUND(BB52+SUM(BB65:BB67)+SUM(BB70:BB74),1)</f>
        <v>0</v>
      </c>
      <c r="BC51" s="92">
        <f>ROUND(BC52+SUM(BC65:BC67)+SUM(BC70:BC74),1)</f>
        <v>0</v>
      </c>
      <c r="BD51" s="94">
        <f>ROUND(BD52+SUM(BD65:BD67)+SUM(BD70:BD74),1)</f>
        <v>0</v>
      </c>
      <c r="BS51" s="95" t="s">
        <v>72</v>
      </c>
      <c r="BT51" s="95" t="s">
        <v>73</v>
      </c>
      <c r="BU51" s="96" t="s">
        <v>74</v>
      </c>
      <c r="BV51" s="95" t="s">
        <v>75</v>
      </c>
      <c r="BW51" s="95" t="s">
        <v>7</v>
      </c>
      <c r="BX51" s="95" t="s">
        <v>76</v>
      </c>
      <c r="CL51" s="95" t="s">
        <v>21</v>
      </c>
    </row>
    <row r="52" spans="1:91" s="5" customFormat="1" ht="43.2" customHeight="1">
      <c r="B52" s="97"/>
      <c r="C52" s="98"/>
      <c r="D52" s="392" t="s">
        <v>77</v>
      </c>
      <c r="E52" s="392"/>
      <c r="F52" s="392"/>
      <c r="G52" s="392"/>
      <c r="H52" s="392"/>
      <c r="I52" s="99"/>
      <c r="J52" s="392" t="s">
        <v>78</v>
      </c>
      <c r="K52" s="392"/>
      <c r="L52" s="392"/>
      <c r="M52" s="392"/>
      <c r="N52" s="392"/>
      <c r="O52" s="392"/>
      <c r="P52" s="392"/>
      <c r="Q52" s="392"/>
      <c r="R52" s="392"/>
      <c r="S52" s="392"/>
      <c r="T52" s="392"/>
      <c r="U52" s="392"/>
      <c r="V52" s="392"/>
      <c r="W52" s="392"/>
      <c r="X52" s="392"/>
      <c r="Y52" s="392"/>
      <c r="Z52" s="392"/>
      <c r="AA52" s="392"/>
      <c r="AB52" s="392"/>
      <c r="AC52" s="392"/>
      <c r="AD52" s="392"/>
      <c r="AE52" s="392"/>
      <c r="AF52" s="392"/>
      <c r="AG52" s="391">
        <f>ROUND(AG53+AG59+SUM(AG62:AG64),1)</f>
        <v>0</v>
      </c>
      <c r="AH52" s="390"/>
      <c r="AI52" s="390"/>
      <c r="AJ52" s="390"/>
      <c r="AK52" s="390"/>
      <c r="AL52" s="390"/>
      <c r="AM52" s="390"/>
      <c r="AN52" s="389">
        <f t="shared" si="0"/>
        <v>0</v>
      </c>
      <c r="AO52" s="390"/>
      <c r="AP52" s="390"/>
      <c r="AQ52" s="100" t="s">
        <v>79</v>
      </c>
      <c r="AR52" s="101"/>
      <c r="AS52" s="102">
        <f>ROUND(AS53+AS59+SUM(AS62:AS64),1)</f>
        <v>0</v>
      </c>
      <c r="AT52" s="103">
        <f t="shared" si="1"/>
        <v>0</v>
      </c>
      <c r="AU52" s="104">
        <f>ROUND(AU53+AU59+SUM(AU62:AU64),5)</f>
        <v>0</v>
      </c>
      <c r="AV52" s="103">
        <f>ROUND(AZ52*L26,1)</f>
        <v>0</v>
      </c>
      <c r="AW52" s="103">
        <f>ROUND(BA52*L27,1)</f>
        <v>0</v>
      </c>
      <c r="AX52" s="103">
        <f>ROUND(BB52*L26,1)</f>
        <v>0</v>
      </c>
      <c r="AY52" s="103">
        <f>ROUND(BC52*L27,1)</f>
        <v>0</v>
      </c>
      <c r="AZ52" s="103">
        <f>ROUND(AZ53+AZ59+SUM(AZ62:AZ64),1)</f>
        <v>0</v>
      </c>
      <c r="BA52" s="103">
        <f>ROUND(BA53+BA59+SUM(BA62:BA64),1)</f>
        <v>0</v>
      </c>
      <c r="BB52" s="103">
        <f>ROUND(BB53+BB59+SUM(BB62:BB64),1)</f>
        <v>0</v>
      </c>
      <c r="BC52" s="103">
        <f>ROUND(BC53+BC59+SUM(BC62:BC64),1)</f>
        <v>0</v>
      </c>
      <c r="BD52" s="105">
        <f>ROUND(BD53+BD59+SUM(BD62:BD64),1)</f>
        <v>0</v>
      </c>
      <c r="BS52" s="106" t="s">
        <v>72</v>
      </c>
      <c r="BT52" s="106" t="s">
        <v>80</v>
      </c>
      <c r="BU52" s="106" t="s">
        <v>74</v>
      </c>
      <c r="BV52" s="106" t="s">
        <v>75</v>
      </c>
      <c r="BW52" s="106" t="s">
        <v>81</v>
      </c>
      <c r="BX52" s="106" t="s">
        <v>7</v>
      </c>
      <c r="CL52" s="106" t="s">
        <v>21</v>
      </c>
      <c r="CM52" s="106" t="s">
        <v>82</v>
      </c>
    </row>
    <row r="53" spans="1:91" s="6" customFormat="1" ht="28.8" customHeight="1">
      <c r="B53" s="107"/>
      <c r="C53" s="108"/>
      <c r="D53" s="108"/>
      <c r="E53" s="396" t="s">
        <v>83</v>
      </c>
      <c r="F53" s="396"/>
      <c r="G53" s="396"/>
      <c r="H53" s="396"/>
      <c r="I53" s="396"/>
      <c r="J53" s="108"/>
      <c r="K53" s="396" t="s">
        <v>84</v>
      </c>
      <c r="L53" s="396"/>
      <c r="M53" s="396"/>
      <c r="N53" s="396"/>
      <c r="O53" s="396"/>
      <c r="P53" s="396"/>
      <c r="Q53" s="396"/>
      <c r="R53" s="396"/>
      <c r="S53" s="396"/>
      <c r="T53" s="396"/>
      <c r="U53" s="396"/>
      <c r="V53" s="396"/>
      <c r="W53" s="396"/>
      <c r="X53" s="396"/>
      <c r="Y53" s="396"/>
      <c r="Z53" s="396"/>
      <c r="AA53" s="396"/>
      <c r="AB53" s="396"/>
      <c r="AC53" s="396"/>
      <c r="AD53" s="396"/>
      <c r="AE53" s="396"/>
      <c r="AF53" s="396"/>
      <c r="AG53" s="395">
        <f>ROUND(SUM(AG54:AG58),1)</f>
        <v>0</v>
      </c>
      <c r="AH53" s="394"/>
      <c r="AI53" s="394"/>
      <c r="AJ53" s="394"/>
      <c r="AK53" s="394"/>
      <c r="AL53" s="394"/>
      <c r="AM53" s="394"/>
      <c r="AN53" s="393">
        <f t="shared" si="0"/>
        <v>0</v>
      </c>
      <c r="AO53" s="394"/>
      <c r="AP53" s="394"/>
      <c r="AQ53" s="109" t="s">
        <v>85</v>
      </c>
      <c r="AR53" s="110"/>
      <c r="AS53" s="111">
        <f>ROUND(SUM(AS54:AS58),1)</f>
        <v>0</v>
      </c>
      <c r="AT53" s="112">
        <f t="shared" si="1"/>
        <v>0</v>
      </c>
      <c r="AU53" s="113">
        <f>ROUND(SUM(AU54:AU58),5)</f>
        <v>0</v>
      </c>
      <c r="AV53" s="112">
        <f>ROUND(AZ53*L26,1)</f>
        <v>0</v>
      </c>
      <c r="AW53" s="112">
        <f>ROUND(BA53*L27,1)</f>
        <v>0</v>
      </c>
      <c r="AX53" s="112">
        <f>ROUND(BB53*L26,1)</f>
        <v>0</v>
      </c>
      <c r="AY53" s="112">
        <f>ROUND(BC53*L27,1)</f>
        <v>0</v>
      </c>
      <c r="AZ53" s="112">
        <f>ROUND(SUM(AZ54:AZ58),1)</f>
        <v>0</v>
      </c>
      <c r="BA53" s="112">
        <f>ROUND(SUM(BA54:BA58),1)</f>
        <v>0</v>
      </c>
      <c r="BB53" s="112">
        <f>ROUND(SUM(BB54:BB58),1)</f>
        <v>0</v>
      </c>
      <c r="BC53" s="112">
        <f>ROUND(SUM(BC54:BC58),1)</f>
        <v>0</v>
      </c>
      <c r="BD53" s="114">
        <f>ROUND(SUM(BD54:BD58),1)</f>
        <v>0</v>
      </c>
      <c r="BS53" s="115" t="s">
        <v>72</v>
      </c>
      <c r="BT53" s="115" t="s">
        <v>82</v>
      </c>
      <c r="BU53" s="115" t="s">
        <v>74</v>
      </c>
      <c r="BV53" s="115" t="s">
        <v>75</v>
      </c>
      <c r="BW53" s="115" t="s">
        <v>86</v>
      </c>
      <c r="BX53" s="115" t="s">
        <v>81</v>
      </c>
      <c r="CL53" s="115" t="s">
        <v>21</v>
      </c>
    </row>
    <row r="54" spans="1:91" s="6" customFormat="1" ht="43.2" customHeight="1">
      <c r="A54" s="116" t="s">
        <v>87</v>
      </c>
      <c r="B54" s="107"/>
      <c r="C54" s="108"/>
      <c r="D54" s="108"/>
      <c r="E54" s="108"/>
      <c r="F54" s="396" t="s">
        <v>88</v>
      </c>
      <c r="G54" s="396"/>
      <c r="H54" s="396"/>
      <c r="I54" s="396"/>
      <c r="J54" s="396"/>
      <c r="K54" s="108"/>
      <c r="L54" s="396" t="s">
        <v>89</v>
      </c>
      <c r="M54" s="396"/>
      <c r="N54" s="396"/>
      <c r="O54" s="396"/>
      <c r="P54" s="396"/>
      <c r="Q54" s="396"/>
      <c r="R54" s="396"/>
      <c r="S54" s="396"/>
      <c r="T54" s="396"/>
      <c r="U54" s="396"/>
      <c r="V54" s="396"/>
      <c r="W54" s="396"/>
      <c r="X54" s="396"/>
      <c r="Y54" s="396"/>
      <c r="Z54" s="396"/>
      <c r="AA54" s="396"/>
      <c r="AB54" s="396"/>
      <c r="AC54" s="396"/>
      <c r="AD54" s="396"/>
      <c r="AE54" s="396"/>
      <c r="AF54" s="396"/>
      <c r="AG54" s="393">
        <f>'D.1.1.1. - vodní nádrž a ...'!J31</f>
        <v>0</v>
      </c>
      <c r="AH54" s="394"/>
      <c r="AI54" s="394"/>
      <c r="AJ54" s="394"/>
      <c r="AK54" s="394"/>
      <c r="AL54" s="394"/>
      <c r="AM54" s="394"/>
      <c r="AN54" s="393">
        <f t="shared" si="0"/>
        <v>0</v>
      </c>
      <c r="AO54" s="394"/>
      <c r="AP54" s="394"/>
      <c r="AQ54" s="109" t="s">
        <v>85</v>
      </c>
      <c r="AR54" s="110"/>
      <c r="AS54" s="111">
        <v>0</v>
      </c>
      <c r="AT54" s="112">
        <f t="shared" si="1"/>
        <v>0</v>
      </c>
      <c r="AU54" s="113">
        <f>'D.1.1.1. - vodní nádrž a ...'!P108</f>
        <v>0</v>
      </c>
      <c r="AV54" s="112">
        <f>'D.1.1.1. - vodní nádrž a ...'!J34</f>
        <v>0</v>
      </c>
      <c r="AW54" s="112">
        <f>'D.1.1.1. - vodní nádrž a ...'!J35</f>
        <v>0</v>
      </c>
      <c r="AX54" s="112">
        <f>'D.1.1.1. - vodní nádrž a ...'!J36</f>
        <v>0</v>
      </c>
      <c r="AY54" s="112">
        <f>'D.1.1.1. - vodní nádrž a ...'!J37</f>
        <v>0</v>
      </c>
      <c r="AZ54" s="112">
        <f>'D.1.1.1. - vodní nádrž a ...'!F34</f>
        <v>0</v>
      </c>
      <c r="BA54" s="112">
        <f>'D.1.1.1. - vodní nádrž a ...'!F35</f>
        <v>0</v>
      </c>
      <c r="BB54" s="112">
        <f>'D.1.1.1. - vodní nádrž a ...'!F36</f>
        <v>0</v>
      </c>
      <c r="BC54" s="112">
        <f>'D.1.1.1. - vodní nádrž a ...'!F37</f>
        <v>0</v>
      </c>
      <c r="BD54" s="114">
        <f>'D.1.1.1. - vodní nádrž a ...'!F38</f>
        <v>0</v>
      </c>
      <c r="BT54" s="115" t="s">
        <v>90</v>
      </c>
      <c r="BV54" s="115" t="s">
        <v>75</v>
      </c>
      <c r="BW54" s="115" t="s">
        <v>91</v>
      </c>
      <c r="BX54" s="115" t="s">
        <v>86</v>
      </c>
      <c r="CL54" s="115" t="s">
        <v>21</v>
      </c>
    </row>
    <row r="55" spans="1:91" s="6" customFormat="1" ht="28.8" customHeight="1">
      <c r="A55" s="116" t="s">
        <v>87</v>
      </c>
      <c r="B55" s="107"/>
      <c r="C55" s="108"/>
      <c r="D55" s="108"/>
      <c r="E55" s="108"/>
      <c r="F55" s="396" t="s">
        <v>92</v>
      </c>
      <c r="G55" s="396"/>
      <c r="H55" s="396"/>
      <c r="I55" s="396"/>
      <c r="J55" s="396"/>
      <c r="K55" s="108"/>
      <c r="L55" s="396" t="s">
        <v>93</v>
      </c>
      <c r="M55" s="396"/>
      <c r="N55" s="396"/>
      <c r="O55" s="396"/>
      <c r="P55" s="396"/>
      <c r="Q55" s="396"/>
      <c r="R55" s="396"/>
      <c r="S55" s="396"/>
      <c r="T55" s="396"/>
      <c r="U55" s="396"/>
      <c r="V55" s="396"/>
      <c r="W55" s="396"/>
      <c r="X55" s="396"/>
      <c r="Y55" s="396"/>
      <c r="Z55" s="396"/>
      <c r="AA55" s="396"/>
      <c r="AB55" s="396"/>
      <c r="AC55" s="396"/>
      <c r="AD55" s="396"/>
      <c r="AE55" s="396"/>
      <c r="AF55" s="396"/>
      <c r="AG55" s="393">
        <f>'D.1.1.2. - vodní nádrž - ...'!J31</f>
        <v>0</v>
      </c>
      <c r="AH55" s="394"/>
      <c r="AI55" s="394"/>
      <c r="AJ55" s="394"/>
      <c r="AK55" s="394"/>
      <c r="AL55" s="394"/>
      <c r="AM55" s="394"/>
      <c r="AN55" s="393">
        <f t="shared" si="0"/>
        <v>0</v>
      </c>
      <c r="AO55" s="394"/>
      <c r="AP55" s="394"/>
      <c r="AQ55" s="109" t="s">
        <v>85</v>
      </c>
      <c r="AR55" s="110"/>
      <c r="AS55" s="111">
        <v>0</v>
      </c>
      <c r="AT55" s="112">
        <f t="shared" si="1"/>
        <v>0</v>
      </c>
      <c r="AU55" s="113">
        <f>'D.1.1.2. - vodní nádrž - ...'!P102</f>
        <v>0</v>
      </c>
      <c r="AV55" s="112">
        <f>'D.1.1.2. - vodní nádrž - ...'!J34</f>
        <v>0</v>
      </c>
      <c r="AW55" s="112">
        <f>'D.1.1.2. - vodní nádrž - ...'!J35</f>
        <v>0</v>
      </c>
      <c r="AX55" s="112">
        <f>'D.1.1.2. - vodní nádrž - ...'!J36</f>
        <v>0</v>
      </c>
      <c r="AY55" s="112">
        <f>'D.1.1.2. - vodní nádrž - ...'!J37</f>
        <v>0</v>
      </c>
      <c r="AZ55" s="112">
        <f>'D.1.1.2. - vodní nádrž - ...'!F34</f>
        <v>0</v>
      </c>
      <c r="BA55" s="112">
        <f>'D.1.1.2. - vodní nádrž - ...'!F35</f>
        <v>0</v>
      </c>
      <c r="BB55" s="112">
        <f>'D.1.1.2. - vodní nádrž - ...'!F36</f>
        <v>0</v>
      </c>
      <c r="BC55" s="112">
        <f>'D.1.1.2. - vodní nádrž - ...'!F37</f>
        <v>0</v>
      </c>
      <c r="BD55" s="114">
        <f>'D.1.1.2. - vodní nádrž - ...'!F38</f>
        <v>0</v>
      </c>
      <c r="BT55" s="115" t="s">
        <v>90</v>
      </c>
      <c r="BV55" s="115" t="s">
        <v>75</v>
      </c>
      <c r="BW55" s="115" t="s">
        <v>94</v>
      </c>
      <c r="BX55" s="115" t="s">
        <v>86</v>
      </c>
      <c r="CL55" s="115" t="s">
        <v>21</v>
      </c>
    </row>
    <row r="56" spans="1:91" s="6" customFormat="1" ht="43.2" customHeight="1">
      <c r="A56" s="116" t="s">
        <v>87</v>
      </c>
      <c r="B56" s="107"/>
      <c r="C56" s="108"/>
      <c r="D56" s="108"/>
      <c r="E56" s="108"/>
      <c r="F56" s="396" t="s">
        <v>95</v>
      </c>
      <c r="G56" s="396"/>
      <c r="H56" s="396"/>
      <c r="I56" s="396"/>
      <c r="J56" s="396"/>
      <c r="K56" s="108"/>
      <c r="L56" s="396" t="s">
        <v>96</v>
      </c>
      <c r="M56" s="396"/>
      <c r="N56" s="396"/>
      <c r="O56" s="396"/>
      <c r="P56" s="396"/>
      <c r="Q56" s="396"/>
      <c r="R56" s="396"/>
      <c r="S56" s="396"/>
      <c r="T56" s="396"/>
      <c r="U56" s="396"/>
      <c r="V56" s="396"/>
      <c r="W56" s="396"/>
      <c r="X56" s="396"/>
      <c r="Y56" s="396"/>
      <c r="Z56" s="396"/>
      <c r="AA56" s="396"/>
      <c r="AB56" s="396"/>
      <c r="AC56" s="396"/>
      <c r="AD56" s="396"/>
      <c r="AE56" s="396"/>
      <c r="AF56" s="396"/>
      <c r="AG56" s="393">
        <f>'D.2.2. - Vodovodní přípoj...'!J31</f>
        <v>0</v>
      </c>
      <c r="AH56" s="394"/>
      <c r="AI56" s="394"/>
      <c r="AJ56" s="394"/>
      <c r="AK56" s="394"/>
      <c r="AL56" s="394"/>
      <c r="AM56" s="394"/>
      <c r="AN56" s="393">
        <f t="shared" si="0"/>
        <v>0</v>
      </c>
      <c r="AO56" s="394"/>
      <c r="AP56" s="394"/>
      <c r="AQ56" s="109" t="s">
        <v>85</v>
      </c>
      <c r="AR56" s="110"/>
      <c r="AS56" s="111">
        <v>0</v>
      </c>
      <c r="AT56" s="112">
        <f t="shared" si="1"/>
        <v>0</v>
      </c>
      <c r="AU56" s="113">
        <f>'D.2.2. - Vodovodní přípoj...'!P96</f>
        <v>0</v>
      </c>
      <c r="AV56" s="112">
        <f>'D.2.2. - Vodovodní přípoj...'!J34</f>
        <v>0</v>
      </c>
      <c r="AW56" s="112">
        <f>'D.2.2. - Vodovodní přípoj...'!J35</f>
        <v>0</v>
      </c>
      <c r="AX56" s="112">
        <f>'D.2.2. - Vodovodní přípoj...'!J36</f>
        <v>0</v>
      </c>
      <c r="AY56" s="112">
        <f>'D.2.2. - Vodovodní přípoj...'!J37</f>
        <v>0</v>
      </c>
      <c r="AZ56" s="112">
        <f>'D.2.2. - Vodovodní přípoj...'!F34</f>
        <v>0</v>
      </c>
      <c r="BA56" s="112">
        <f>'D.2.2. - Vodovodní přípoj...'!F35</f>
        <v>0</v>
      </c>
      <c r="BB56" s="112">
        <f>'D.2.2. - Vodovodní přípoj...'!F36</f>
        <v>0</v>
      </c>
      <c r="BC56" s="112">
        <f>'D.2.2. - Vodovodní přípoj...'!F37</f>
        <v>0</v>
      </c>
      <c r="BD56" s="114">
        <f>'D.2.2. - Vodovodní přípoj...'!F38</f>
        <v>0</v>
      </c>
      <c r="BT56" s="115" t="s">
        <v>90</v>
      </c>
      <c r="BV56" s="115" t="s">
        <v>75</v>
      </c>
      <c r="BW56" s="115" t="s">
        <v>97</v>
      </c>
      <c r="BX56" s="115" t="s">
        <v>86</v>
      </c>
      <c r="CL56" s="115" t="s">
        <v>21</v>
      </c>
    </row>
    <row r="57" spans="1:91" s="6" customFormat="1" ht="14.4" customHeight="1">
      <c r="A57" s="116" t="s">
        <v>87</v>
      </c>
      <c r="B57" s="107"/>
      <c r="C57" s="108"/>
      <c r="D57" s="108"/>
      <c r="E57" s="108"/>
      <c r="F57" s="396" t="s">
        <v>98</v>
      </c>
      <c r="G57" s="396"/>
      <c r="H57" s="396"/>
      <c r="I57" s="396"/>
      <c r="J57" s="396"/>
      <c r="K57" s="108"/>
      <c r="L57" s="396" t="s">
        <v>99</v>
      </c>
      <c r="M57" s="396"/>
      <c r="N57" s="396"/>
      <c r="O57" s="396"/>
      <c r="P57" s="396"/>
      <c r="Q57" s="396"/>
      <c r="R57" s="396"/>
      <c r="S57" s="396"/>
      <c r="T57" s="396"/>
      <c r="U57" s="396"/>
      <c r="V57" s="396"/>
      <c r="W57" s="396"/>
      <c r="X57" s="396"/>
      <c r="Y57" s="396"/>
      <c r="Z57" s="396"/>
      <c r="AA57" s="396"/>
      <c r="AB57" s="396"/>
      <c r="AC57" s="396"/>
      <c r="AD57" s="396"/>
      <c r="AE57" s="396"/>
      <c r="AF57" s="396"/>
      <c r="AG57" s="393">
        <f>'D.2.3. - Technologie úpra...'!J31</f>
        <v>0</v>
      </c>
      <c r="AH57" s="394"/>
      <c r="AI57" s="394"/>
      <c r="AJ57" s="394"/>
      <c r="AK57" s="394"/>
      <c r="AL57" s="394"/>
      <c r="AM57" s="394"/>
      <c r="AN57" s="393">
        <f t="shared" si="0"/>
        <v>0</v>
      </c>
      <c r="AO57" s="394"/>
      <c r="AP57" s="394"/>
      <c r="AQ57" s="109" t="s">
        <v>85</v>
      </c>
      <c r="AR57" s="110"/>
      <c r="AS57" s="111">
        <v>0</v>
      </c>
      <c r="AT57" s="112">
        <f t="shared" si="1"/>
        <v>0</v>
      </c>
      <c r="AU57" s="113">
        <f>'D.2.3. - Technologie úpra...'!P92</f>
        <v>0</v>
      </c>
      <c r="AV57" s="112">
        <f>'D.2.3. - Technologie úpra...'!J34</f>
        <v>0</v>
      </c>
      <c r="AW57" s="112">
        <f>'D.2.3. - Technologie úpra...'!J35</f>
        <v>0</v>
      </c>
      <c r="AX57" s="112">
        <f>'D.2.3. - Technologie úpra...'!J36</f>
        <v>0</v>
      </c>
      <c r="AY57" s="112">
        <f>'D.2.3. - Technologie úpra...'!J37</f>
        <v>0</v>
      </c>
      <c r="AZ57" s="112">
        <f>'D.2.3. - Technologie úpra...'!F34</f>
        <v>0</v>
      </c>
      <c r="BA57" s="112">
        <f>'D.2.3. - Technologie úpra...'!F35</f>
        <v>0</v>
      </c>
      <c r="BB57" s="112">
        <f>'D.2.3. - Technologie úpra...'!F36</f>
        <v>0</v>
      </c>
      <c r="BC57" s="112">
        <f>'D.2.3. - Technologie úpra...'!F37</f>
        <v>0</v>
      </c>
      <c r="BD57" s="114">
        <f>'D.2.3. - Technologie úpra...'!F38</f>
        <v>0</v>
      </c>
      <c r="BT57" s="115" t="s">
        <v>90</v>
      </c>
      <c r="BV57" s="115" t="s">
        <v>75</v>
      </c>
      <c r="BW57" s="115" t="s">
        <v>100</v>
      </c>
      <c r="BX57" s="115" t="s">
        <v>86</v>
      </c>
      <c r="CL57" s="115" t="s">
        <v>21</v>
      </c>
    </row>
    <row r="58" spans="1:91" s="6" customFormat="1" ht="28.8" customHeight="1">
      <c r="A58" s="116" t="s">
        <v>87</v>
      </c>
      <c r="B58" s="107"/>
      <c r="C58" s="108"/>
      <c r="D58" s="108"/>
      <c r="E58" s="108"/>
      <c r="F58" s="396" t="s">
        <v>101</v>
      </c>
      <c r="G58" s="396"/>
      <c r="H58" s="396"/>
      <c r="I58" s="396"/>
      <c r="J58" s="396"/>
      <c r="K58" s="108"/>
      <c r="L58" s="396" t="s">
        <v>102</v>
      </c>
      <c r="M58" s="396"/>
      <c r="N58" s="396"/>
      <c r="O58" s="396"/>
      <c r="P58" s="396"/>
      <c r="Q58" s="396"/>
      <c r="R58" s="396"/>
      <c r="S58" s="396"/>
      <c r="T58" s="396"/>
      <c r="U58" s="396"/>
      <c r="V58" s="396"/>
      <c r="W58" s="396"/>
      <c r="X58" s="396"/>
      <c r="Y58" s="396"/>
      <c r="Z58" s="396"/>
      <c r="AA58" s="396"/>
      <c r="AB58" s="396"/>
      <c r="AC58" s="396"/>
      <c r="AD58" s="396"/>
      <c r="AE58" s="396"/>
      <c r="AF58" s="396"/>
      <c r="AG58" s="393">
        <f>'D.2.4. - Dešťová kanaliza...'!J31</f>
        <v>0</v>
      </c>
      <c r="AH58" s="394"/>
      <c r="AI58" s="394"/>
      <c r="AJ58" s="394"/>
      <c r="AK58" s="394"/>
      <c r="AL58" s="394"/>
      <c r="AM58" s="394"/>
      <c r="AN58" s="393">
        <f t="shared" si="0"/>
        <v>0</v>
      </c>
      <c r="AO58" s="394"/>
      <c r="AP58" s="394"/>
      <c r="AQ58" s="109" t="s">
        <v>85</v>
      </c>
      <c r="AR58" s="110"/>
      <c r="AS58" s="111">
        <v>0</v>
      </c>
      <c r="AT58" s="112">
        <f t="shared" si="1"/>
        <v>0</v>
      </c>
      <c r="AU58" s="113">
        <f>'D.2.4. - Dešťová kanaliza...'!P94</f>
        <v>0</v>
      </c>
      <c r="AV58" s="112">
        <f>'D.2.4. - Dešťová kanaliza...'!J34</f>
        <v>0</v>
      </c>
      <c r="AW58" s="112">
        <f>'D.2.4. - Dešťová kanaliza...'!J35</f>
        <v>0</v>
      </c>
      <c r="AX58" s="112">
        <f>'D.2.4. - Dešťová kanaliza...'!J36</f>
        <v>0</v>
      </c>
      <c r="AY58" s="112">
        <f>'D.2.4. - Dešťová kanaliza...'!J37</f>
        <v>0</v>
      </c>
      <c r="AZ58" s="112">
        <f>'D.2.4. - Dešťová kanaliza...'!F34</f>
        <v>0</v>
      </c>
      <c r="BA58" s="112">
        <f>'D.2.4. - Dešťová kanaliza...'!F35</f>
        <v>0</v>
      </c>
      <c r="BB58" s="112">
        <f>'D.2.4. - Dešťová kanaliza...'!F36</f>
        <v>0</v>
      </c>
      <c r="BC58" s="112">
        <f>'D.2.4. - Dešťová kanaliza...'!F37</f>
        <v>0</v>
      </c>
      <c r="BD58" s="114">
        <f>'D.2.4. - Dešťová kanaliza...'!F38</f>
        <v>0</v>
      </c>
      <c r="BT58" s="115" t="s">
        <v>90</v>
      </c>
      <c r="BV58" s="115" t="s">
        <v>75</v>
      </c>
      <c r="BW58" s="115" t="s">
        <v>103</v>
      </c>
      <c r="BX58" s="115" t="s">
        <v>86</v>
      </c>
      <c r="CL58" s="115" t="s">
        <v>21</v>
      </c>
    </row>
    <row r="59" spans="1:91" s="6" customFormat="1" ht="28.8" customHeight="1">
      <c r="B59" s="107"/>
      <c r="C59" s="108"/>
      <c r="D59" s="108"/>
      <c r="E59" s="396" t="s">
        <v>104</v>
      </c>
      <c r="F59" s="396"/>
      <c r="G59" s="396"/>
      <c r="H59" s="396"/>
      <c r="I59" s="396"/>
      <c r="J59" s="108"/>
      <c r="K59" s="396" t="s">
        <v>105</v>
      </c>
      <c r="L59" s="396"/>
      <c r="M59" s="396"/>
      <c r="N59" s="396"/>
      <c r="O59" s="396"/>
      <c r="P59" s="396"/>
      <c r="Q59" s="396"/>
      <c r="R59" s="396"/>
      <c r="S59" s="396"/>
      <c r="T59" s="396"/>
      <c r="U59" s="396"/>
      <c r="V59" s="396"/>
      <c r="W59" s="396"/>
      <c r="X59" s="396"/>
      <c r="Y59" s="396"/>
      <c r="Z59" s="396"/>
      <c r="AA59" s="396"/>
      <c r="AB59" s="396"/>
      <c r="AC59" s="396"/>
      <c r="AD59" s="396"/>
      <c r="AE59" s="396"/>
      <c r="AF59" s="396"/>
      <c r="AG59" s="395">
        <f>ROUND(SUM(AG60:AG61),1)</f>
        <v>0</v>
      </c>
      <c r="AH59" s="394"/>
      <c r="AI59" s="394"/>
      <c r="AJ59" s="394"/>
      <c r="AK59" s="394"/>
      <c r="AL59" s="394"/>
      <c r="AM59" s="394"/>
      <c r="AN59" s="393">
        <f t="shared" si="0"/>
        <v>0</v>
      </c>
      <c r="AO59" s="394"/>
      <c r="AP59" s="394"/>
      <c r="AQ59" s="109" t="s">
        <v>85</v>
      </c>
      <c r="AR59" s="110"/>
      <c r="AS59" s="111">
        <f>ROUND(SUM(AS60:AS61),1)</f>
        <v>0</v>
      </c>
      <c r="AT59" s="112">
        <f t="shared" si="1"/>
        <v>0</v>
      </c>
      <c r="AU59" s="113">
        <f>ROUND(SUM(AU60:AU61),5)</f>
        <v>0</v>
      </c>
      <c r="AV59" s="112">
        <f>ROUND(AZ59*L26,1)</f>
        <v>0</v>
      </c>
      <c r="AW59" s="112">
        <f>ROUND(BA59*L27,1)</f>
        <v>0</v>
      </c>
      <c r="AX59" s="112">
        <f>ROUND(BB59*L26,1)</f>
        <v>0</v>
      </c>
      <c r="AY59" s="112">
        <f>ROUND(BC59*L27,1)</f>
        <v>0</v>
      </c>
      <c r="AZ59" s="112">
        <f>ROUND(SUM(AZ60:AZ61),1)</f>
        <v>0</v>
      </c>
      <c r="BA59" s="112">
        <f>ROUND(SUM(BA60:BA61),1)</f>
        <v>0</v>
      </c>
      <c r="BB59" s="112">
        <f>ROUND(SUM(BB60:BB61),1)</f>
        <v>0</v>
      </c>
      <c r="BC59" s="112">
        <f>ROUND(SUM(BC60:BC61),1)</f>
        <v>0</v>
      </c>
      <c r="BD59" s="114">
        <f>ROUND(SUM(BD60:BD61),1)</f>
        <v>0</v>
      </c>
      <c r="BS59" s="115" t="s">
        <v>72</v>
      </c>
      <c r="BT59" s="115" t="s">
        <v>82</v>
      </c>
      <c r="BU59" s="115" t="s">
        <v>74</v>
      </c>
      <c r="BV59" s="115" t="s">
        <v>75</v>
      </c>
      <c r="BW59" s="115" t="s">
        <v>106</v>
      </c>
      <c r="BX59" s="115" t="s">
        <v>81</v>
      </c>
      <c r="CL59" s="115" t="s">
        <v>21</v>
      </c>
    </row>
    <row r="60" spans="1:91" s="6" customFormat="1" ht="43.2" customHeight="1">
      <c r="A60" s="116" t="s">
        <v>87</v>
      </c>
      <c r="B60" s="107"/>
      <c r="C60" s="108"/>
      <c r="D60" s="108"/>
      <c r="E60" s="108"/>
      <c r="F60" s="396" t="s">
        <v>107</v>
      </c>
      <c r="G60" s="396"/>
      <c r="H60" s="396"/>
      <c r="I60" s="396"/>
      <c r="J60" s="396"/>
      <c r="K60" s="108"/>
      <c r="L60" s="396" t="s">
        <v>108</v>
      </c>
      <c r="M60" s="396"/>
      <c r="N60" s="396"/>
      <c r="O60" s="396"/>
      <c r="P60" s="396"/>
      <c r="Q60" s="396"/>
      <c r="R60" s="396"/>
      <c r="S60" s="396"/>
      <c r="T60" s="396"/>
      <c r="U60" s="396"/>
      <c r="V60" s="396"/>
      <c r="W60" s="396"/>
      <c r="X60" s="396"/>
      <c r="Y60" s="396"/>
      <c r="Z60" s="396"/>
      <c r="AA60" s="396"/>
      <c r="AB60" s="396"/>
      <c r="AC60" s="396"/>
      <c r="AD60" s="396"/>
      <c r="AE60" s="396"/>
      <c r="AF60" s="396"/>
      <c r="AG60" s="393">
        <f>'D.1.2.1. - vánoční strom+...'!J31</f>
        <v>0</v>
      </c>
      <c r="AH60" s="394"/>
      <c r="AI60" s="394"/>
      <c r="AJ60" s="394"/>
      <c r="AK60" s="394"/>
      <c r="AL60" s="394"/>
      <c r="AM60" s="394"/>
      <c r="AN60" s="393">
        <f t="shared" si="0"/>
        <v>0</v>
      </c>
      <c r="AO60" s="394"/>
      <c r="AP60" s="394"/>
      <c r="AQ60" s="109" t="s">
        <v>85</v>
      </c>
      <c r="AR60" s="110"/>
      <c r="AS60" s="111">
        <v>0</v>
      </c>
      <c r="AT60" s="112">
        <f t="shared" si="1"/>
        <v>0</v>
      </c>
      <c r="AU60" s="113">
        <f>'D.1.2.1. - vánoční strom+...'!P105</f>
        <v>0</v>
      </c>
      <c r="AV60" s="112">
        <f>'D.1.2.1. - vánoční strom+...'!J34</f>
        <v>0</v>
      </c>
      <c r="AW60" s="112">
        <f>'D.1.2.1. - vánoční strom+...'!J35</f>
        <v>0</v>
      </c>
      <c r="AX60" s="112">
        <f>'D.1.2.1. - vánoční strom+...'!J36</f>
        <v>0</v>
      </c>
      <c r="AY60" s="112">
        <f>'D.1.2.1. - vánoční strom+...'!J37</f>
        <v>0</v>
      </c>
      <c r="AZ60" s="112">
        <f>'D.1.2.1. - vánoční strom+...'!F34</f>
        <v>0</v>
      </c>
      <c r="BA60" s="112">
        <f>'D.1.2.1. - vánoční strom+...'!F35</f>
        <v>0</v>
      </c>
      <c r="BB60" s="112">
        <f>'D.1.2.1. - vánoční strom+...'!F36</f>
        <v>0</v>
      </c>
      <c r="BC60" s="112">
        <f>'D.1.2.1. - vánoční strom+...'!F37</f>
        <v>0</v>
      </c>
      <c r="BD60" s="114">
        <f>'D.1.2.1. - vánoční strom+...'!F38</f>
        <v>0</v>
      </c>
      <c r="BT60" s="115" t="s">
        <v>90</v>
      </c>
      <c r="BV60" s="115" t="s">
        <v>75</v>
      </c>
      <c r="BW60" s="115" t="s">
        <v>109</v>
      </c>
      <c r="BX60" s="115" t="s">
        <v>106</v>
      </c>
      <c r="CL60" s="115" t="s">
        <v>21</v>
      </c>
    </row>
    <row r="61" spans="1:91" s="6" customFormat="1" ht="43.2" customHeight="1">
      <c r="A61" s="116" t="s">
        <v>87</v>
      </c>
      <c r="B61" s="107"/>
      <c r="C61" s="108"/>
      <c r="D61" s="108"/>
      <c r="E61" s="108"/>
      <c r="F61" s="396" t="s">
        <v>110</v>
      </c>
      <c r="G61" s="396"/>
      <c r="H61" s="396"/>
      <c r="I61" s="396"/>
      <c r="J61" s="396"/>
      <c r="K61" s="108"/>
      <c r="L61" s="396" t="s">
        <v>111</v>
      </c>
      <c r="M61" s="396"/>
      <c r="N61" s="396"/>
      <c r="O61" s="396"/>
      <c r="P61" s="396"/>
      <c r="Q61" s="396"/>
      <c r="R61" s="396"/>
      <c r="S61" s="396"/>
      <c r="T61" s="396"/>
      <c r="U61" s="396"/>
      <c r="V61" s="396"/>
      <c r="W61" s="396"/>
      <c r="X61" s="396"/>
      <c r="Y61" s="396"/>
      <c r="Z61" s="396"/>
      <c r="AA61" s="396"/>
      <c r="AB61" s="396"/>
      <c r="AC61" s="396"/>
      <c r="AD61" s="396"/>
      <c r="AE61" s="396"/>
      <c r="AF61" s="396"/>
      <c r="AG61" s="393">
        <f>'D.1.2.2. - vánoční strom-...'!J31</f>
        <v>0</v>
      </c>
      <c r="AH61" s="394"/>
      <c r="AI61" s="394"/>
      <c r="AJ61" s="394"/>
      <c r="AK61" s="394"/>
      <c r="AL61" s="394"/>
      <c r="AM61" s="394"/>
      <c r="AN61" s="393">
        <f t="shared" si="0"/>
        <v>0</v>
      </c>
      <c r="AO61" s="394"/>
      <c r="AP61" s="394"/>
      <c r="AQ61" s="109" t="s">
        <v>85</v>
      </c>
      <c r="AR61" s="110"/>
      <c r="AS61" s="111">
        <v>0</v>
      </c>
      <c r="AT61" s="112">
        <f t="shared" si="1"/>
        <v>0</v>
      </c>
      <c r="AU61" s="113">
        <f>'D.1.2.2. - vánoční strom-...'!P99</f>
        <v>0</v>
      </c>
      <c r="AV61" s="112">
        <f>'D.1.2.2. - vánoční strom-...'!J34</f>
        <v>0</v>
      </c>
      <c r="AW61" s="112">
        <f>'D.1.2.2. - vánoční strom-...'!J35</f>
        <v>0</v>
      </c>
      <c r="AX61" s="112">
        <f>'D.1.2.2. - vánoční strom-...'!J36</f>
        <v>0</v>
      </c>
      <c r="AY61" s="112">
        <f>'D.1.2.2. - vánoční strom-...'!J37</f>
        <v>0</v>
      </c>
      <c r="AZ61" s="112">
        <f>'D.1.2.2. - vánoční strom-...'!F34</f>
        <v>0</v>
      </c>
      <c r="BA61" s="112">
        <f>'D.1.2.2. - vánoční strom-...'!F35</f>
        <v>0</v>
      </c>
      <c r="BB61" s="112">
        <f>'D.1.2.2. - vánoční strom-...'!F36</f>
        <v>0</v>
      </c>
      <c r="BC61" s="112">
        <f>'D.1.2.2. - vánoční strom-...'!F37</f>
        <v>0</v>
      </c>
      <c r="BD61" s="114">
        <f>'D.1.2.2. - vánoční strom-...'!F38</f>
        <v>0</v>
      </c>
      <c r="BT61" s="115" t="s">
        <v>90</v>
      </c>
      <c r="BV61" s="115" t="s">
        <v>75</v>
      </c>
      <c r="BW61" s="115" t="s">
        <v>112</v>
      </c>
      <c r="BX61" s="115" t="s">
        <v>106</v>
      </c>
      <c r="CL61" s="115" t="s">
        <v>21</v>
      </c>
    </row>
    <row r="62" spans="1:91" s="6" customFormat="1" ht="43.2" customHeight="1">
      <c r="A62" s="116" t="s">
        <v>87</v>
      </c>
      <c r="B62" s="107"/>
      <c r="C62" s="108"/>
      <c r="D62" s="108"/>
      <c r="E62" s="396" t="s">
        <v>113</v>
      </c>
      <c r="F62" s="396"/>
      <c r="G62" s="396"/>
      <c r="H62" s="396"/>
      <c r="I62" s="396"/>
      <c r="J62" s="108"/>
      <c r="K62" s="396" t="s">
        <v>114</v>
      </c>
      <c r="L62" s="396"/>
      <c r="M62" s="396"/>
      <c r="N62" s="396"/>
      <c r="O62" s="396"/>
      <c r="P62" s="396"/>
      <c r="Q62" s="396"/>
      <c r="R62" s="396"/>
      <c r="S62" s="396"/>
      <c r="T62" s="396"/>
      <c r="U62" s="396"/>
      <c r="V62" s="396"/>
      <c r="W62" s="396"/>
      <c r="X62" s="396"/>
      <c r="Y62" s="396"/>
      <c r="Z62" s="396"/>
      <c r="AA62" s="396"/>
      <c r="AB62" s="396"/>
      <c r="AC62" s="396"/>
      <c r="AD62" s="396"/>
      <c r="AE62" s="396"/>
      <c r="AF62" s="396"/>
      <c r="AG62" s="393">
        <f>'D.1.3. - OPĚRNÉ ZÍDKY Č.1...'!J29</f>
        <v>0</v>
      </c>
      <c r="AH62" s="394"/>
      <c r="AI62" s="394"/>
      <c r="AJ62" s="394"/>
      <c r="AK62" s="394"/>
      <c r="AL62" s="394"/>
      <c r="AM62" s="394"/>
      <c r="AN62" s="393">
        <f t="shared" si="0"/>
        <v>0</v>
      </c>
      <c r="AO62" s="394"/>
      <c r="AP62" s="394"/>
      <c r="AQ62" s="109" t="s">
        <v>85</v>
      </c>
      <c r="AR62" s="110"/>
      <c r="AS62" s="111">
        <v>0</v>
      </c>
      <c r="AT62" s="112">
        <f t="shared" si="1"/>
        <v>0</v>
      </c>
      <c r="AU62" s="113">
        <f>'D.1.3. - OPĚRNÉ ZÍDKY Č.1...'!P90</f>
        <v>0</v>
      </c>
      <c r="AV62" s="112">
        <f>'D.1.3. - OPĚRNÉ ZÍDKY Č.1...'!J32</f>
        <v>0</v>
      </c>
      <c r="AW62" s="112">
        <f>'D.1.3. - OPĚRNÉ ZÍDKY Č.1...'!J33</f>
        <v>0</v>
      </c>
      <c r="AX62" s="112">
        <f>'D.1.3. - OPĚRNÉ ZÍDKY Č.1...'!J34</f>
        <v>0</v>
      </c>
      <c r="AY62" s="112">
        <f>'D.1.3. - OPĚRNÉ ZÍDKY Č.1...'!J35</f>
        <v>0</v>
      </c>
      <c r="AZ62" s="112">
        <f>'D.1.3. - OPĚRNÉ ZÍDKY Č.1...'!F32</f>
        <v>0</v>
      </c>
      <c r="BA62" s="112">
        <f>'D.1.3. - OPĚRNÉ ZÍDKY Č.1...'!F33</f>
        <v>0</v>
      </c>
      <c r="BB62" s="112">
        <f>'D.1.3. - OPĚRNÉ ZÍDKY Č.1...'!F34</f>
        <v>0</v>
      </c>
      <c r="BC62" s="112">
        <f>'D.1.3. - OPĚRNÉ ZÍDKY Č.1...'!F35</f>
        <v>0</v>
      </c>
      <c r="BD62" s="114">
        <f>'D.1.3. - OPĚRNÉ ZÍDKY Č.1...'!F36</f>
        <v>0</v>
      </c>
      <c r="BT62" s="115" t="s">
        <v>82</v>
      </c>
      <c r="BV62" s="115" t="s">
        <v>75</v>
      </c>
      <c r="BW62" s="115" t="s">
        <v>115</v>
      </c>
      <c r="BX62" s="115" t="s">
        <v>81</v>
      </c>
      <c r="CL62" s="115" t="s">
        <v>21</v>
      </c>
    </row>
    <row r="63" spans="1:91" s="6" customFormat="1" ht="14.4" customHeight="1">
      <c r="A63" s="116" t="s">
        <v>87</v>
      </c>
      <c r="B63" s="107"/>
      <c r="C63" s="108"/>
      <c r="D63" s="108"/>
      <c r="E63" s="396" t="s">
        <v>116</v>
      </c>
      <c r="F63" s="396"/>
      <c r="G63" s="396"/>
      <c r="H63" s="396"/>
      <c r="I63" s="396"/>
      <c r="J63" s="108"/>
      <c r="K63" s="396" t="s">
        <v>117</v>
      </c>
      <c r="L63" s="396"/>
      <c r="M63" s="396"/>
      <c r="N63" s="396"/>
      <c r="O63" s="396"/>
      <c r="P63" s="396"/>
      <c r="Q63" s="396"/>
      <c r="R63" s="396"/>
      <c r="S63" s="396"/>
      <c r="T63" s="396"/>
      <c r="U63" s="396"/>
      <c r="V63" s="396"/>
      <c r="W63" s="396"/>
      <c r="X63" s="396"/>
      <c r="Y63" s="396"/>
      <c r="Z63" s="396"/>
      <c r="AA63" s="396"/>
      <c r="AB63" s="396"/>
      <c r="AC63" s="396"/>
      <c r="AD63" s="396"/>
      <c r="AE63" s="396"/>
      <c r="AF63" s="396"/>
      <c r="AG63" s="393">
        <f>'D.1.4. - LABSKÁ VYHLÍDKA'!J29</f>
        <v>0</v>
      </c>
      <c r="AH63" s="394"/>
      <c r="AI63" s="394"/>
      <c r="AJ63" s="394"/>
      <c r="AK63" s="394"/>
      <c r="AL63" s="394"/>
      <c r="AM63" s="394"/>
      <c r="AN63" s="393">
        <f t="shared" si="0"/>
        <v>0</v>
      </c>
      <c r="AO63" s="394"/>
      <c r="AP63" s="394"/>
      <c r="AQ63" s="109" t="s">
        <v>85</v>
      </c>
      <c r="AR63" s="110"/>
      <c r="AS63" s="111">
        <v>0</v>
      </c>
      <c r="AT63" s="112">
        <f t="shared" si="1"/>
        <v>0</v>
      </c>
      <c r="AU63" s="113">
        <f>'D.1.4. - LABSKÁ VYHLÍDKA'!P91</f>
        <v>0</v>
      </c>
      <c r="AV63" s="112">
        <f>'D.1.4. - LABSKÁ VYHLÍDKA'!J32</f>
        <v>0</v>
      </c>
      <c r="AW63" s="112">
        <f>'D.1.4. - LABSKÁ VYHLÍDKA'!J33</f>
        <v>0</v>
      </c>
      <c r="AX63" s="112">
        <f>'D.1.4. - LABSKÁ VYHLÍDKA'!J34</f>
        <v>0</v>
      </c>
      <c r="AY63" s="112">
        <f>'D.1.4. - LABSKÁ VYHLÍDKA'!J35</f>
        <v>0</v>
      </c>
      <c r="AZ63" s="112">
        <f>'D.1.4. - LABSKÁ VYHLÍDKA'!F32</f>
        <v>0</v>
      </c>
      <c r="BA63" s="112">
        <f>'D.1.4. - LABSKÁ VYHLÍDKA'!F33</f>
        <v>0</v>
      </c>
      <c r="BB63" s="112">
        <f>'D.1.4. - LABSKÁ VYHLÍDKA'!F34</f>
        <v>0</v>
      </c>
      <c r="BC63" s="112">
        <f>'D.1.4. - LABSKÁ VYHLÍDKA'!F35</f>
        <v>0</v>
      </c>
      <c r="BD63" s="114">
        <f>'D.1.4. - LABSKÁ VYHLÍDKA'!F36</f>
        <v>0</v>
      </c>
      <c r="BT63" s="115" t="s">
        <v>82</v>
      </c>
      <c r="BV63" s="115" t="s">
        <v>75</v>
      </c>
      <c r="BW63" s="115" t="s">
        <v>118</v>
      </c>
      <c r="BX63" s="115" t="s">
        <v>81</v>
      </c>
      <c r="CL63" s="115" t="s">
        <v>21</v>
      </c>
    </row>
    <row r="64" spans="1:91" s="6" customFormat="1" ht="28.8" customHeight="1">
      <c r="A64" s="116" t="s">
        <v>87</v>
      </c>
      <c r="B64" s="107"/>
      <c r="C64" s="108"/>
      <c r="D64" s="108"/>
      <c r="E64" s="396" t="s">
        <v>119</v>
      </c>
      <c r="F64" s="396"/>
      <c r="G64" s="396"/>
      <c r="H64" s="396"/>
      <c r="I64" s="396"/>
      <c r="J64" s="108"/>
      <c r="K64" s="396" t="s">
        <v>120</v>
      </c>
      <c r="L64" s="396"/>
      <c r="M64" s="396"/>
      <c r="N64" s="396"/>
      <c r="O64" s="396"/>
      <c r="P64" s="396"/>
      <c r="Q64" s="396"/>
      <c r="R64" s="396"/>
      <c r="S64" s="396"/>
      <c r="T64" s="396"/>
      <c r="U64" s="396"/>
      <c r="V64" s="396"/>
      <c r="W64" s="396"/>
      <c r="X64" s="396"/>
      <c r="Y64" s="396"/>
      <c r="Z64" s="396"/>
      <c r="AA64" s="396"/>
      <c r="AB64" s="396"/>
      <c r="AC64" s="396"/>
      <c r="AD64" s="396"/>
      <c r="AE64" s="396"/>
      <c r="AF64" s="396"/>
      <c r="AG64" s="393">
        <f>'D.1.5. - ZRUŠENÍ AKUMULAČ...'!J29</f>
        <v>0</v>
      </c>
      <c r="AH64" s="394"/>
      <c r="AI64" s="394"/>
      <c r="AJ64" s="394"/>
      <c r="AK64" s="394"/>
      <c r="AL64" s="394"/>
      <c r="AM64" s="394"/>
      <c r="AN64" s="393">
        <f t="shared" si="0"/>
        <v>0</v>
      </c>
      <c r="AO64" s="394"/>
      <c r="AP64" s="394"/>
      <c r="AQ64" s="109" t="s">
        <v>85</v>
      </c>
      <c r="AR64" s="110"/>
      <c r="AS64" s="111">
        <v>0</v>
      </c>
      <c r="AT64" s="112">
        <f t="shared" si="1"/>
        <v>0</v>
      </c>
      <c r="AU64" s="113">
        <f>'D.1.5. - ZRUŠENÍ AKUMULAČ...'!P87</f>
        <v>0</v>
      </c>
      <c r="AV64" s="112">
        <f>'D.1.5. - ZRUŠENÍ AKUMULAČ...'!J32</f>
        <v>0</v>
      </c>
      <c r="AW64" s="112">
        <f>'D.1.5. - ZRUŠENÍ AKUMULAČ...'!J33</f>
        <v>0</v>
      </c>
      <c r="AX64" s="112">
        <f>'D.1.5. - ZRUŠENÍ AKUMULAČ...'!J34</f>
        <v>0</v>
      </c>
      <c r="AY64" s="112">
        <f>'D.1.5. - ZRUŠENÍ AKUMULAČ...'!J35</f>
        <v>0</v>
      </c>
      <c r="AZ64" s="112">
        <f>'D.1.5. - ZRUŠENÍ AKUMULAČ...'!F32</f>
        <v>0</v>
      </c>
      <c r="BA64" s="112">
        <f>'D.1.5. - ZRUŠENÍ AKUMULAČ...'!F33</f>
        <v>0</v>
      </c>
      <c r="BB64" s="112">
        <f>'D.1.5. - ZRUŠENÍ AKUMULAČ...'!F34</f>
        <v>0</v>
      </c>
      <c r="BC64" s="112">
        <f>'D.1.5. - ZRUŠENÍ AKUMULAČ...'!F35</f>
        <v>0</v>
      </c>
      <c r="BD64" s="114">
        <f>'D.1.5. - ZRUŠENÍ AKUMULAČ...'!F36</f>
        <v>0</v>
      </c>
      <c r="BT64" s="115" t="s">
        <v>82</v>
      </c>
      <c r="BV64" s="115" t="s">
        <v>75</v>
      </c>
      <c r="BW64" s="115" t="s">
        <v>121</v>
      </c>
      <c r="BX64" s="115" t="s">
        <v>81</v>
      </c>
      <c r="CL64" s="115" t="s">
        <v>21</v>
      </c>
    </row>
    <row r="65" spans="1:91" s="5" customFormat="1" ht="14.4" customHeight="1">
      <c r="A65" s="116" t="s">
        <v>87</v>
      </c>
      <c r="B65" s="97"/>
      <c r="C65" s="98"/>
      <c r="D65" s="392" t="s">
        <v>122</v>
      </c>
      <c r="E65" s="392"/>
      <c r="F65" s="392"/>
      <c r="G65" s="392"/>
      <c r="H65" s="392"/>
      <c r="I65" s="99"/>
      <c r="J65" s="392" t="s">
        <v>123</v>
      </c>
      <c r="K65" s="392"/>
      <c r="L65" s="392"/>
      <c r="M65" s="392"/>
      <c r="N65" s="392"/>
      <c r="O65" s="392"/>
      <c r="P65" s="392"/>
      <c r="Q65" s="392"/>
      <c r="R65" s="392"/>
      <c r="S65" s="392"/>
      <c r="T65" s="392"/>
      <c r="U65" s="392"/>
      <c r="V65" s="392"/>
      <c r="W65" s="392"/>
      <c r="X65" s="392"/>
      <c r="Y65" s="392"/>
      <c r="Z65" s="392"/>
      <c r="AA65" s="392"/>
      <c r="AB65" s="392"/>
      <c r="AC65" s="392"/>
      <c r="AD65" s="392"/>
      <c r="AE65" s="392"/>
      <c r="AF65" s="392"/>
      <c r="AG65" s="389">
        <f>'SO02 - ZPEVNĚNÉ PLOCHY'!J27</f>
        <v>0</v>
      </c>
      <c r="AH65" s="390"/>
      <c r="AI65" s="390"/>
      <c r="AJ65" s="390"/>
      <c r="AK65" s="390"/>
      <c r="AL65" s="390"/>
      <c r="AM65" s="390"/>
      <c r="AN65" s="389">
        <f t="shared" si="0"/>
        <v>0</v>
      </c>
      <c r="AO65" s="390"/>
      <c r="AP65" s="390"/>
      <c r="AQ65" s="100" t="s">
        <v>124</v>
      </c>
      <c r="AR65" s="101"/>
      <c r="AS65" s="102">
        <v>0</v>
      </c>
      <c r="AT65" s="103">
        <f t="shared" si="1"/>
        <v>0</v>
      </c>
      <c r="AU65" s="104">
        <f>'SO02 - ZPEVNĚNÉ PLOCHY'!P85</f>
        <v>0</v>
      </c>
      <c r="AV65" s="103">
        <f>'SO02 - ZPEVNĚNÉ PLOCHY'!J30</f>
        <v>0</v>
      </c>
      <c r="AW65" s="103">
        <f>'SO02 - ZPEVNĚNÉ PLOCHY'!J31</f>
        <v>0</v>
      </c>
      <c r="AX65" s="103">
        <f>'SO02 - ZPEVNĚNÉ PLOCHY'!J32</f>
        <v>0</v>
      </c>
      <c r="AY65" s="103">
        <f>'SO02 - ZPEVNĚNÉ PLOCHY'!J33</f>
        <v>0</v>
      </c>
      <c r="AZ65" s="103">
        <f>'SO02 - ZPEVNĚNÉ PLOCHY'!F30</f>
        <v>0</v>
      </c>
      <c r="BA65" s="103">
        <f>'SO02 - ZPEVNĚNÉ PLOCHY'!F31</f>
        <v>0</v>
      </c>
      <c r="BB65" s="103">
        <f>'SO02 - ZPEVNĚNÉ PLOCHY'!F32</f>
        <v>0</v>
      </c>
      <c r="BC65" s="103">
        <f>'SO02 - ZPEVNĚNÉ PLOCHY'!F33</f>
        <v>0</v>
      </c>
      <c r="BD65" s="105">
        <f>'SO02 - ZPEVNĚNÉ PLOCHY'!F34</f>
        <v>0</v>
      </c>
      <c r="BT65" s="106" t="s">
        <v>80</v>
      </c>
      <c r="BV65" s="106" t="s">
        <v>75</v>
      </c>
      <c r="BW65" s="106" t="s">
        <v>125</v>
      </c>
      <c r="BX65" s="106" t="s">
        <v>7</v>
      </c>
      <c r="CL65" s="106" t="s">
        <v>21</v>
      </c>
      <c r="CM65" s="106" t="s">
        <v>82</v>
      </c>
    </row>
    <row r="66" spans="1:91" s="5" customFormat="1" ht="14.4" customHeight="1">
      <c r="A66" s="116" t="s">
        <v>87</v>
      </c>
      <c r="B66" s="97"/>
      <c r="C66" s="98"/>
      <c r="D66" s="392" t="s">
        <v>126</v>
      </c>
      <c r="E66" s="392"/>
      <c r="F66" s="392"/>
      <c r="G66" s="392"/>
      <c r="H66" s="392"/>
      <c r="I66" s="99"/>
      <c r="J66" s="392" t="s">
        <v>127</v>
      </c>
      <c r="K66" s="392"/>
      <c r="L66" s="392"/>
      <c r="M66" s="392"/>
      <c r="N66" s="392"/>
      <c r="O66" s="392"/>
      <c r="P66" s="392"/>
      <c r="Q66" s="392"/>
      <c r="R66" s="392"/>
      <c r="S66" s="392"/>
      <c r="T66" s="392"/>
      <c r="U66" s="392"/>
      <c r="V66" s="392"/>
      <c r="W66" s="392"/>
      <c r="X66" s="392"/>
      <c r="Y66" s="392"/>
      <c r="Z66" s="392"/>
      <c r="AA66" s="392"/>
      <c r="AB66" s="392"/>
      <c r="AC66" s="392"/>
      <c r="AD66" s="392"/>
      <c r="AE66" s="392"/>
      <c r="AF66" s="392"/>
      <c r="AG66" s="389">
        <f>'SO03 - KOMUNIKACE'!J27</f>
        <v>0</v>
      </c>
      <c r="AH66" s="390"/>
      <c r="AI66" s="390"/>
      <c r="AJ66" s="390"/>
      <c r="AK66" s="390"/>
      <c r="AL66" s="390"/>
      <c r="AM66" s="390"/>
      <c r="AN66" s="389">
        <f t="shared" si="0"/>
        <v>0</v>
      </c>
      <c r="AO66" s="390"/>
      <c r="AP66" s="390"/>
      <c r="AQ66" s="100" t="s">
        <v>124</v>
      </c>
      <c r="AR66" s="101"/>
      <c r="AS66" s="102">
        <v>0</v>
      </c>
      <c r="AT66" s="103">
        <f t="shared" si="1"/>
        <v>0</v>
      </c>
      <c r="AU66" s="104">
        <f>'SO03 - KOMUNIKACE'!P84</f>
        <v>0</v>
      </c>
      <c r="AV66" s="103">
        <f>'SO03 - KOMUNIKACE'!J30</f>
        <v>0</v>
      </c>
      <c r="AW66" s="103">
        <f>'SO03 - KOMUNIKACE'!J31</f>
        <v>0</v>
      </c>
      <c r="AX66" s="103">
        <f>'SO03 - KOMUNIKACE'!J32</f>
        <v>0</v>
      </c>
      <c r="AY66" s="103">
        <f>'SO03 - KOMUNIKACE'!J33</f>
        <v>0</v>
      </c>
      <c r="AZ66" s="103">
        <f>'SO03 - KOMUNIKACE'!F30</f>
        <v>0</v>
      </c>
      <c r="BA66" s="103">
        <f>'SO03 - KOMUNIKACE'!F31</f>
        <v>0</v>
      </c>
      <c r="BB66" s="103">
        <f>'SO03 - KOMUNIKACE'!F32</f>
        <v>0</v>
      </c>
      <c r="BC66" s="103">
        <f>'SO03 - KOMUNIKACE'!F33</f>
        <v>0</v>
      </c>
      <c r="BD66" s="105">
        <f>'SO03 - KOMUNIKACE'!F34</f>
        <v>0</v>
      </c>
      <c r="BT66" s="106" t="s">
        <v>80</v>
      </c>
      <c r="BV66" s="106" t="s">
        <v>75</v>
      </c>
      <c r="BW66" s="106" t="s">
        <v>128</v>
      </c>
      <c r="BX66" s="106" t="s">
        <v>7</v>
      </c>
      <c r="CL66" s="106" t="s">
        <v>21</v>
      </c>
      <c r="CM66" s="106" t="s">
        <v>82</v>
      </c>
    </row>
    <row r="67" spans="1:91" s="5" customFormat="1" ht="14.4" customHeight="1">
      <c r="B67" s="97"/>
      <c r="C67" s="98"/>
      <c r="D67" s="392" t="s">
        <v>129</v>
      </c>
      <c r="E67" s="392"/>
      <c r="F67" s="392"/>
      <c r="G67" s="392"/>
      <c r="H67" s="392"/>
      <c r="I67" s="99"/>
      <c r="J67" s="392" t="s">
        <v>130</v>
      </c>
      <c r="K67" s="392"/>
      <c r="L67" s="392"/>
      <c r="M67" s="392"/>
      <c r="N67" s="392"/>
      <c r="O67" s="392"/>
      <c r="P67" s="392"/>
      <c r="Q67" s="392"/>
      <c r="R67" s="392"/>
      <c r="S67" s="392"/>
      <c r="T67" s="392"/>
      <c r="U67" s="392"/>
      <c r="V67" s="392"/>
      <c r="W67" s="392"/>
      <c r="X67" s="392"/>
      <c r="Y67" s="392"/>
      <c r="Z67" s="392"/>
      <c r="AA67" s="392"/>
      <c r="AB67" s="392"/>
      <c r="AC67" s="392"/>
      <c r="AD67" s="392"/>
      <c r="AE67" s="392"/>
      <c r="AF67" s="392"/>
      <c r="AG67" s="391">
        <f>ROUND(SUM(AG68:AG69),1)</f>
        <v>0</v>
      </c>
      <c r="AH67" s="390"/>
      <c r="AI67" s="390"/>
      <c r="AJ67" s="390"/>
      <c r="AK67" s="390"/>
      <c r="AL67" s="390"/>
      <c r="AM67" s="390"/>
      <c r="AN67" s="389">
        <f t="shared" si="0"/>
        <v>0</v>
      </c>
      <c r="AO67" s="390"/>
      <c r="AP67" s="390"/>
      <c r="AQ67" s="100" t="s">
        <v>124</v>
      </c>
      <c r="AR67" s="101"/>
      <c r="AS67" s="102">
        <f>ROUND(SUM(AS68:AS69),1)</f>
        <v>0</v>
      </c>
      <c r="AT67" s="103">
        <f t="shared" si="1"/>
        <v>0</v>
      </c>
      <c r="AU67" s="104">
        <f>ROUND(SUM(AU68:AU69),5)</f>
        <v>0</v>
      </c>
      <c r="AV67" s="103">
        <f>ROUND(AZ67*L26,1)</f>
        <v>0</v>
      </c>
      <c r="AW67" s="103">
        <f>ROUND(BA67*L27,1)</f>
        <v>0</v>
      </c>
      <c r="AX67" s="103">
        <f>ROUND(BB67*L26,1)</f>
        <v>0</v>
      </c>
      <c r="AY67" s="103">
        <f>ROUND(BC67*L27,1)</f>
        <v>0</v>
      </c>
      <c r="AZ67" s="103">
        <f>ROUND(SUM(AZ68:AZ69),1)</f>
        <v>0</v>
      </c>
      <c r="BA67" s="103">
        <f>ROUND(SUM(BA68:BA69),1)</f>
        <v>0</v>
      </c>
      <c r="BB67" s="103">
        <f>ROUND(SUM(BB68:BB69),1)</f>
        <v>0</v>
      </c>
      <c r="BC67" s="103">
        <f>ROUND(SUM(BC68:BC69),1)</f>
        <v>0</v>
      </c>
      <c r="BD67" s="105">
        <f>ROUND(SUM(BD68:BD69),1)</f>
        <v>0</v>
      </c>
      <c r="BS67" s="106" t="s">
        <v>72</v>
      </c>
      <c r="BT67" s="106" t="s">
        <v>80</v>
      </c>
      <c r="BU67" s="106" t="s">
        <v>74</v>
      </c>
      <c r="BV67" s="106" t="s">
        <v>75</v>
      </c>
      <c r="BW67" s="106" t="s">
        <v>131</v>
      </c>
      <c r="BX67" s="106" t="s">
        <v>7</v>
      </c>
      <c r="CL67" s="106" t="s">
        <v>21</v>
      </c>
      <c r="CM67" s="106" t="s">
        <v>82</v>
      </c>
    </row>
    <row r="68" spans="1:91" s="6" customFormat="1" ht="28.8" customHeight="1">
      <c r="A68" s="116" t="s">
        <v>87</v>
      </c>
      <c r="B68" s="107"/>
      <c r="C68" s="108"/>
      <c r="D68" s="108"/>
      <c r="E68" s="396" t="s">
        <v>132</v>
      </c>
      <c r="F68" s="396"/>
      <c r="G68" s="396"/>
      <c r="H68" s="396"/>
      <c r="I68" s="396"/>
      <c r="J68" s="108"/>
      <c r="K68" s="396" t="s">
        <v>133</v>
      </c>
      <c r="L68" s="396"/>
      <c r="M68" s="396"/>
      <c r="N68" s="396"/>
      <c r="O68" s="396"/>
      <c r="P68" s="396"/>
      <c r="Q68" s="396"/>
      <c r="R68" s="396"/>
      <c r="S68" s="396"/>
      <c r="T68" s="396"/>
      <c r="U68" s="396"/>
      <c r="V68" s="396"/>
      <c r="W68" s="396"/>
      <c r="X68" s="396"/>
      <c r="Y68" s="396"/>
      <c r="Z68" s="396"/>
      <c r="AA68" s="396"/>
      <c r="AB68" s="396"/>
      <c r="AC68" s="396"/>
      <c r="AD68" s="396"/>
      <c r="AE68" s="396"/>
      <c r="AF68" s="396"/>
      <c r="AG68" s="393">
        <f>'SO04.1 - PŘÍPOJKA SPLAŠKO...'!J29</f>
        <v>0</v>
      </c>
      <c r="AH68" s="394"/>
      <c r="AI68" s="394"/>
      <c r="AJ68" s="394"/>
      <c r="AK68" s="394"/>
      <c r="AL68" s="394"/>
      <c r="AM68" s="394"/>
      <c r="AN68" s="393">
        <f t="shared" si="0"/>
        <v>0</v>
      </c>
      <c r="AO68" s="394"/>
      <c r="AP68" s="394"/>
      <c r="AQ68" s="109" t="s">
        <v>85</v>
      </c>
      <c r="AR68" s="110"/>
      <c r="AS68" s="111">
        <v>0</v>
      </c>
      <c r="AT68" s="112">
        <f t="shared" si="1"/>
        <v>0</v>
      </c>
      <c r="AU68" s="113">
        <f>'SO04.1 - PŘÍPOJKA SPLAŠKO...'!P87</f>
        <v>0</v>
      </c>
      <c r="AV68" s="112">
        <f>'SO04.1 - PŘÍPOJKA SPLAŠKO...'!J32</f>
        <v>0</v>
      </c>
      <c r="AW68" s="112">
        <f>'SO04.1 - PŘÍPOJKA SPLAŠKO...'!J33</f>
        <v>0</v>
      </c>
      <c r="AX68" s="112">
        <f>'SO04.1 - PŘÍPOJKA SPLAŠKO...'!J34</f>
        <v>0</v>
      </c>
      <c r="AY68" s="112">
        <f>'SO04.1 - PŘÍPOJKA SPLAŠKO...'!J35</f>
        <v>0</v>
      </c>
      <c r="AZ68" s="112">
        <f>'SO04.1 - PŘÍPOJKA SPLAŠKO...'!F32</f>
        <v>0</v>
      </c>
      <c r="BA68" s="112">
        <f>'SO04.1 - PŘÍPOJKA SPLAŠKO...'!F33</f>
        <v>0</v>
      </c>
      <c r="BB68" s="112">
        <f>'SO04.1 - PŘÍPOJKA SPLAŠKO...'!F34</f>
        <v>0</v>
      </c>
      <c r="BC68" s="112">
        <f>'SO04.1 - PŘÍPOJKA SPLAŠKO...'!F35</f>
        <v>0</v>
      </c>
      <c r="BD68" s="114">
        <f>'SO04.1 - PŘÍPOJKA SPLAŠKO...'!F36</f>
        <v>0</v>
      </c>
      <c r="BT68" s="115" t="s">
        <v>82</v>
      </c>
      <c r="BV68" s="115" t="s">
        <v>75</v>
      </c>
      <c r="BW68" s="115" t="s">
        <v>134</v>
      </c>
      <c r="BX68" s="115" t="s">
        <v>131</v>
      </c>
      <c r="CL68" s="115" t="s">
        <v>21</v>
      </c>
    </row>
    <row r="69" spans="1:91" s="6" customFormat="1" ht="28.8" customHeight="1">
      <c r="A69" s="116" t="s">
        <v>87</v>
      </c>
      <c r="B69" s="107"/>
      <c r="C69" s="108"/>
      <c r="D69" s="108"/>
      <c r="E69" s="396" t="s">
        <v>135</v>
      </c>
      <c r="F69" s="396"/>
      <c r="G69" s="396"/>
      <c r="H69" s="396"/>
      <c r="I69" s="396"/>
      <c r="J69" s="108"/>
      <c r="K69" s="396" t="s">
        <v>136</v>
      </c>
      <c r="L69" s="396"/>
      <c r="M69" s="396"/>
      <c r="N69" s="396"/>
      <c r="O69" s="396"/>
      <c r="P69" s="396"/>
      <c r="Q69" s="396"/>
      <c r="R69" s="396"/>
      <c r="S69" s="396"/>
      <c r="T69" s="396"/>
      <c r="U69" s="396"/>
      <c r="V69" s="396"/>
      <c r="W69" s="396"/>
      <c r="X69" s="396"/>
      <c r="Y69" s="396"/>
      <c r="Z69" s="396"/>
      <c r="AA69" s="396"/>
      <c r="AB69" s="396"/>
      <c r="AC69" s="396"/>
      <c r="AD69" s="396"/>
      <c r="AE69" s="396"/>
      <c r="AF69" s="396"/>
      <c r="AG69" s="393">
        <f>'SO04.2 - SPLAŠKOVÁ KANALI...'!J29</f>
        <v>0</v>
      </c>
      <c r="AH69" s="394"/>
      <c r="AI69" s="394"/>
      <c r="AJ69" s="394"/>
      <c r="AK69" s="394"/>
      <c r="AL69" s="394"/>
      <c r="AM69" s="394"/>
      <c r="AN69" s="393">
        <f t="shared" si="0"/>
        <v>0</v>
      </c>
      <c r="AO69" s="394"/>
      <c r="AP69" s="394"/>
      <c r="AQ69" s="109" t="s">
        <v>85</v>
      </c>
      <c r="AR69" s="110"/>
      <c r="AS69" s="111">
        <v>0</v>
      </c>
      <c r="AT69" s="112">
        <f t="shared" si="1"/>
        <v>0</v>
      </c>
      <c r="AU69" s="113">
        <f>'SO04.2 - SPLAŠKOVÁ KANALI...'!P91</f>
        <v>0</v>
      </c>
      <c r="AV69" s="112">
        <f>'SO04.2 - SPLAŠKOVÁ KANALI...'!J32</f>
        <v>0</v>
      </c>
      <c r="AW69" s="112">
        <f>'SO04.2 - SPLAŠKOVÁ KANALI...'!J33</f>
        <v>0</v>
      </c>
      <c r="AX69" s="112">
        <f>'SO04.2 - SPLAŠKOVÁ KANALI...'!J34</f>
        <v>0</v>
      </c>
      <c r="AY69" s="112">
        <f>'SO04.2 - SPLAŠKOVÁ KANALI...'!J35</f>
        <v>0</v>
      </c>
      <c r="AZ69" s="112">
        <f>'SO04.2 - SPLAŠKOVÁ KANALI...'!F32</f>
        <v>0</v>
      </c>
      <c r="BA69" s="112">
        <f>'SO04.2 - SPLAŠKOVÁ KANALI...'!F33</f>
        <v>0</v>
      </c>
      <c r="BB69" s="112">
        <f>'SO04.2 - SPLAŠKOVÁ KANALI...'!F34</f>
        <v>0</v>
      </c>
      <c r="BC69" s="112">
        <f>'SO04.2 - SPLAŠKOVÁ KANALI...'!F35</f>
        <v>0</v>
      </c>
      <c r="BD69" s="114">
        <f>'SO04.2 - SPLAŠKOVÁ KANALI...'!F36</f>
        <v>0</v>
      </c>
      <c r="BT69" s="115" t="s">
        <v>82</v>
      </c>
      <c r="BV69" s="115" t="s">
        <v>75</v>
      </c>
      <c r="BW69" s="115" t="s">
        <v>137</v>
      </c>
      <c r="BX69" s="115" t="s">
        <v>131</v>
      </c>
      <c r="CL69" s="115" t="s">
        <v>21</v>
      </c>
    </row>
    <row r="70" spans="1:91" s="5" customFormat="1" ht="43.2" customHeight="1">
      <c r="A70" s="116" t="s">
        <v>87</v>
      </c>
      <c r="B70" s="97"/>
      <c r="C70" s="98"/>
      <c r="D70" s="392" t="s">
        <v>138</v>
      </c>
      <c r="E70" s="392"/>
      <c r="F70" s="392"/>
      <c r="G70" s="392"/>
      <c r="H70" s="392"/>
      <c r="I70" s="99"/>
      <c r="J70" s="392" t="s">
        <v>139</v>
      </c>
      <c r="K70" s="392"/>
      <c r="L70" s="392"/>
      <c r="M70" s="392"/>
      <c r="N70" s="392"/>
      <c r="O70" s="392"/>
      <c r="P70" s="392"/>
      <c r="Q70" s="392"/>
      <c r="R70" s="392"/>
      <c r="S70" s="392"/>
      <c r="T70" s="392"/>
      <c r="U70" s="392"/>
      <c r="V70" s="392"/>
      <c r="W70" s="392"/>
      <c r="X70" s="392"/>
      <c r="Y70" s="392"/>
      <c r="Z70" s="392"/>
      <c r="AA70" s="392"/>
      <c r="AB70" s="392"/>
      <c r="AC70" s="392"/>
      <c r="AD70" s="392"/>
      <c r="AE70" s="392"/>
      <c r="AF70" s="392"/>
      <c r="AG70" s="389">
        <f>'SO05 - VEŘEJNÉ OSVĚTLENÍ ...'!J27</f>
        <v>0</v>
      </c>
      <c r="AH70" s="390"/>
      <c r="AI70" s="390"/>
      <c r="AJ70" s="390"/>
      <c r="AK70" s="390"/>
      <c r="AL70" s="390"/>
      <c r="AM70" s="390"/>
      <c r="AN70" s="389">
        <f t="shared" si="0"/>
        <v>0</v>
      </c>
      <c r="AO70" s="390"/>
      <c r="AP70" s="390"/>
      <c r="AQ70" s="100" t="s">
        <v>79</v>
      </c>
      <c r="AR70" s="101"/>
      <c r="AS70" s="102">
        <v>0</v>
      </c>
      <c r="AT70" s="103">
        <f t="shared" si="1"/>
        <v>0</v>
      </c>
      <c r="AU70" s="104">
        <f>'SO05 - VEŘEJNÉ OSVĚTLENÍ ...'!P86</f>
        <v>0</v>
      </c>
      <c r="AV70" s="103">
        <f>'SO05 - VEŘEJNÉ OSVĚTLENÍ ...'!J30</f>
        <v>0</v>
      </c>
      <c r="AW70" s="103">
        <f>'SO05 - VEŘEJNÉ OSVĚTLENÍ ...'!J31</f>
        <v>0</v>
      </c>
      <c r="AX70" s="103">
        <f>'SO05 - VEŘEJNÉ OSVĚTLENÍ ...'!J32</f>
        <v>0</v>
      </c>
      <c r="AY70" s="103">
        <f>'SO05 - VEŘEJNÉ OSVĚTLENÍ ...'!J33</f>
        <v>0</v>
      </c>
      <c r="AZ70" s="103">
        <f>'SO05 - VEŘEJNÉ OSVĚTLENÍ ...'!F30</f>
        <v>0</v>
      </c>
      <c r="BA70" s="103">
        <f>'SO05 - VEŘEJNÉ OSVĚTLENÍ ...'!F31</f>
        <v>0</v>
      </c>
      <c r="BB70" s="103">
        <f>'SO05 - VEŘEJNÉ OSVĚTLENÍ ...'!F32</f>
        <v>0</v>
      </c>
      <c r="BC70" s="103">
        <f>'SO05 - VEŘEJNÉ OSVĚTLENÍ ...'!F33</f>
        <v>0</v>
      </c>
      <c r="BD70" s="105">
        <f>'SO05 - VEŘEJNÉ OSVĚTLENÍ ...'!F34</f>
        <v>0</v>
      </c>
      <c r="BT70" s="106" t="s">
        <v>80</v>
      </c>
      <c r="BV70" s="106" t="s">
        <v>75</v>
      </c>
      <c r="BW70" s="106" t="s">
        <v>140</v>
      </c>
      <c r="BX70" s="106" t="s">
        <v>7</v>
      </c>
      <c r="CL70" s="106" t="s">
        <v>21</v>
      </c>
      <c r="CM70" s="106" t="s">
        <v>82</v>
      </c>
    </row>
    <row r="71" spans="1:91" s="5" customFormat="1" ht="14.4" customHeight="1">
      <c r="A71" s="116" t="s">
        <v>87</v>
      </c>
      <c r="B71" s="97"/>
      <c r="C71" s="98"/>
      <c r="D71" s="392" t="s">
        <v>141</v>
      </c>
      <c r="E71" s="392"/>
      <c r="F71" s="392"/>
      <c r="G71" s="392"/>
      <c r="H71" s="392"/>
      <c r="I71" s="99"/>
      <c r="J71" s="392" t="s">
        <v>142</v>
      </c>
      <c r="K71" s="392"/>
      <c r="L71" s="392"/>
      <c r="M71" s="392"/>
      <c r="N71" s="392"/>
      <c r="O71" s="392"/>
      <c r="P71" s="392"/>
      <c r="Q71" s="392"/>
      <c r="R71" s="392"/>
      <c r="S71" s="392"/>
      <c r="T71" s="392"/>
      <c r="U71" s="392"/>
      <c r="V71" s="392"/>
      <c r="W71" s="392"/>
      <c r="X71" s="392"/>
      <c r="Y71" s="392"/>
      <c r="Z71" s="392"/>
      <c r="AA71" s="392"/>
      <c r="AB71" s="392"/>
      <c r="AC71" s="392"/>
      <c r="AD71" s="392"/>
      <c r="AE71" s="392"/>
      <c r="AF71" s="392"/>
      <c r="AG71" s="389">
        <f>'SO06 - ZELEŇ'!J27</f>
        <v>0</v>
      </c>
      <c r="AH71" s="390"/>
      <c r="AI71" s="390"/>
      <c r="AJ71" s="390"/>
      <c r="AK71" s="390"/>
      <c r="AL71" s="390"/>
      <c r="AM71" s="390"/>
      <c r="AN71" s="389">
        <f t="shared" si="0"/>
        <v>0</v>
      </c>
      <c r="AO71" s="390"/>
      <c r="AP71" s="390"/>
      <c r="AQ71" s="100" t="s">
        <v>124</v>
      </c>
      <c r="AR71" s="101"/>
      <c r="AS71" s="102">
        <v>0</v>
      </c>
      <c r="AT71" s="103">
        <f t="shared" si="1"/>
        <v>0</v>
      </c>
      <c r="AU71" s="104">
        <f>'SO06 - ZELEŇ'!P82</f>
        <v>0</v>
      </c>
      <c r="AV71" s="103">
        <f>'SO06 - ZELEŇ'!J30</f>
        <v>0</v>
      </c>
      <c r="AW71" s="103">
        <f>'SO06 - ZELEŇ'!J31</f>
        <v>0</v>
      </c>
      <c r="AX71" s="103">
        <f>'SO06 - ZELEŇ'!J32</f>
        <v>0</v>
      </c>
      <c r="AY71" s="103">
        <f>'SO06 - ZELEŇ'!J33</f>
        <v>0</v>
      </c>
      <c r="AZ71" s="103">
        <f>'SO06 - ZELEŇ'!F30</f>
        <v>0</v>
      </c>
      <c r="BA71" s="103">
        <f>'SO06 - ZELEŇ'!F31</f>
        <v>0</v>
      </c>
      <c r="BB71" s="103">
        <f>'SO06 - ZELEŇ'!F32</f>
        <v>0</v>
      </c>
      <c r="BC71" s="103">
        <f>'SO06 - ZELEŇ'!F33</f>
        <v>0</v>
      </c>
      <c r="BD71" s="105">
        <f>'SO06 - ZELEŇ'!F34</f>
        <v>0</v>
      </c>
      <c r="BT71" s="106" t="s">
        <v>80</v>
      </c>
      <c r="BV71" s="106" t="s">
        <v>75</v>
      </c>
      <c r="BW71" s="106" t="s">
        <v>143</v>
      </c>
      <c r="BX71" s="106" t="s">
        <v>7</v>
      </c>
      <c r="CL71" s="106" t="s">
        <v>21</v>
      </c>
      <c r="CM71" s="106" t="s">
        <v>82</v>
      </c>
    </row>
    <row r="72" spans="1:91" s="5" customFormat="1" ht="28.8" customHeight="1">
      <c r="A72" s="116" t="s">
        <v>87</v>
      </c>
      <c r="B72" s="97"/>
      <c r="C72" s="98"/>
      <c r="D72" s="392" t="s">
        <v>144</v>
      </c>
      <c r="E72" s="392"/>
      <c r="F72" s="392"/>
      <c r="G72" s="392"/>
      <c r="H72" s="392"/>
      <c r="I72" s="99"/>
      <c r="J72" s="392" t="s">
        <v>145</v>
      </c>
      <c r="K72" s="392"/>
      <c r="L72" s="392"/>
      <c r="M72" s="392"/>
      <c r="N72" s="392"/>
      <c r="O72" s="392"/>
      <c r="P72" s="392"/>
      <c r="Q72" s="392"/>
      <c r="R72" s="392"/>
      <c r="S72" s="392"/>
      <c r="T72" s="392"/>
      <c r="U72" s="392"/>
      <c r="V72" s="392"/>
      <c r="W72" s="392"/>
      <c r="X72" s="392"/>
      <c r="Y72" s="392"/>
      <c r="Z72" s="392"/>
      <c r="AA72" s="392"/>
      <c r="AB72" s="392"/>
      <c r="AC72" s="392"/>
      <c r="AD72" s="392"/>
      <c r="AE72" s="392"/>
      <c r="AF72" s="392"/>
      <c r="AG72" s="389">
        <f>'SO07 - PŘELOŽKA CETIN (ji...'!J27</f>
        <v>0</v>
      </c>
      <c r="AH72" s="390"/>
      <c r="AI72" s="390"/>
      <c r="AJ72" s="390"/>
      <c r="AK72" s="390"/>
      <c r="AL72" s="390"/>
      <c r="AM72" s="390"/>
      <c r="AN72" s="389">
        <f t="shared" si="0"/>
        <v>0</v>
      </c>
      <c r="AO72" s="390"/>
      <c r="AP72" s="390"/>
      <c r="AQ72" s="100" t="s">
        <v>79</v>
      </c>
      <c r="AR72" s="101"/>
      <c r="AS72" s="102">
        <v>0</v>
      </c>
      <c r="AT72" s="103">
        <f t="shared" si="1"/>
        <v>0</v>
      </c>
      <c r="AU72" s="104">
        <f>'SO07 - PŘELOŽKA CETIN (ji...'!P77</f>
        <v>0</v>
      </c>
      <c r="AV72" s="103">
        <f>'SO07 - PŘELOŽKA CETIN (ji...'!J30</f>
        <v>0</v>
      </c>
      <c r="AW72" s="103">
        <f>'SO07 - PŘELOŽKA CETIN (ji...'!J31</f>
        <v>0</v>
      </c>
      <c r="AX72" s="103">
        <f>'SO07 - PŘELOŽKA CETIN (ji...'!J32</f>
        <v>0</v>
      </c>
      <c r="AY72" s="103">
        <f>'SO07 - PŘELOŽKA CETIN (ji...'!J33</f>
        <v>0</v>
      </c>
      <c r="AZ72" s="103">
        <f>'SO07 - PŘELOŽKA CETIN (ji...'!F30</f>
        <v>0</v>
      </c>
      <c r="BA72" s="103">
        <f>'SO07 - PŘELOŽKA CETIN (ji...'!F31</f>
        <v>0</v>
      </c>
      <c r="BB72" s="103">
        <f>'SO07 - PŘELOŽKA CETIN (ji...'!F32</f>
        <v>0</v>
      </c>
      <c r="BC72" s="103">
        <f>'SO07 - PŘELOŽKA CETIN (ji...'!F33</f>
        <v>0</v>
      </c>
      <c r="BD72" s="105">
        <f>'SO07 - PŘELOŽKA CETIN (ji...'!F34</f>
        <v>0</v>
      </c>
      <c r="BT72" s="106" t="s">
        <v>80</v>
      </c>
      <c r="BV72" s="106" t="s">
        <v>75</v>
      </c>
      <c r="BW72" s="106" t="s">
        <v>146</v>
      </c>
      <c r="BX72" s="106" t="s">
        <v>7</v>
      </c>
      <c r="CL72" s="106" t="s">
        <v>21</v>
      </c>
      <c r="CM72" s="106" t="s">
        <v>82</v>
      </c>
    </row>
    <row r="73" spans="1:91" s="5" customFormat="1" ht="28.8" customHeight="1">
      <c r="A73" s="116" t="s">
        <v>87</v>
      </c>
      <c r="B73" s="97"/>
      <c r="C73" s="98"/>
      <c r="D73" s="392" t="s">
        <v>147</v>
      </c>
      <c r="E73" s="392"/>
      <c r="F73" s="392"/>
      <c r="G73" s="392"/>
      <c r="H73" s="392"/>
      <c r="I73" s="99"/>
      <c r="J73" s="392" t="s">
        <v>148</v>
      </c>
      <c r="K73" s="392"/>
      <c r="L73" s="392"/>
      <c r="M73" s="392"/>
      <c r="N73" s="392"/>
      <c r="O73" s="392"/>
      <c r="P73" s="392"/>
      <c r="Q73" s="392"/>
      <c r="R73" s="392"/>
      <c r="S73" s="392"/>
      <c r="T73" s="392"/>
      <c r="U73" s="392"/>
      <c r="V73" s="392"/>
      <c r="W73" s="392"/>
      <c r="X73" s="392"/>
      <c r="Y73" s="392"/>
      <c r="Z73" s="392"/>
      <c r="AA73" s="392"/>
      <c r="AB73" s="392"/>
      <c r="AC73" s="392"/>
      <c r="AD73" s="392"/>
      <c r="AE73" s="392"/>
      <c r="AF73" s="392"/>
      <c r="AG73" s="389">
        <f>'SO08 - DEŠŤOVÁ KANALIZACE...'!J27</f>
        <v>0</v>
      </c>
      <c r="AH73" s="390"/>
      <c r="AI73" s="390"/>
      <c r="AJ73" s="390"/>
      <c r="AK73" s="390"/>
      <c r="AL73" s="390"/>
      <c r="AM73" s="390"/>
      <c r="AN73" s="389">
        <f t="shared" si="0"/>
        <v>0</v>
      </c>
      <c r="AO73" s="390"/>
      <c r="AP73" s="390"/>
      <c r="AQ73" s="100" t="s">
        <v>124</v>
      </c>
      <c r="AR73" s="101"/>
      <c r="AS73" s="102">
        <v>0</v>
      </c>
      <c r="AT73" s="103">
        <f t="shared" si="1"/>
        <v>0</v>
      </c>
      <c r="AU73" s="104">
        <f>'SO08 - DEŠŤOVÁ KANALIZACE...'!P83</f>
        <v>0</v>
      </c>
      <c r="AV73" s="103">
        <f>'SO08 - DEŠŤOVÁ KANALIZACE...'!J30</f>
        <v>0</v>
      </c>
      <c r="AW73" s="103">
        <f>'SO08 - DEŠŤOVÁ KANALIZACE...'!J31</f>
        <v>0</v>
      </c>
      <c r="AX73" s="103">
        <f>'SO08 - DEŠŤOVÁ KANALIZACE...'!J32</f>
        <v>0</v>
      </c>
      <c r="AY73" s="103">
        <f>'SO08 - DEŠŤOVÁ KANALIZACE...'!J33</f>
        <v>0</v>
      </c>
      <c r="AZ73" s="103">
        <f>'SO08 - DEŠŤOVÁ KANALIZACE...'!F30</f>
        <v>0</v>
      </c>
      <c r="BA73" s="103">
        <f>'SO08 - DEŠŤOVÁ KANALIZACE...'!F31</f>
        <v>0</v>
      </c>
      <c r="BB73" s="103">
        <f>'SO08 - DEŠŤOVÁ KANALIZACE...'!F32</f>
        <v>0</v>
      </c>
      <c r="BC73" s="103">
        <f>'SO08 - DEŠŤOVÁ KANALIZACE...'!F33</f>
        <v>0</v>
      </c>
      <c r="BD73" s="105">
        <f>'SO08 - DEŠŤOVÁ KANALIZACE...'!F34</f>
        <v>0</v>
      </c>
      <c r="BT73" s="106" t="s">
        <v>80</v>
      </c>
      <c r="BV73" s="106" t="s">
        <v>75</v>
      </c>
      <c r="BW73" s="106" t="s">
        <v>149</v>
      </c>
      <c r="BX73" s="106" t="s">
        <v>7</v>
      </c>
      <c r="CL73" s="106" t="s">
        <v>21</v>
      </c>
      <c r="CM73" s="106" t="s">
        <v>82</v>
      </c>
    </row>
    <row r="74" spans="1:91" s="5" customFormat="1" ht="14.4" customHeight="1">
      <c r="A74" s="116" t="s">
        <v>87</v>
      </c>
      <c r="B74" s="97"/>
      <c r="C74" s="98"/>
      <c r="D74" s="392" t="s">
        <v>150</v>
      </c>
      <c r="E74" s="392"/>
      <c r="F74" s="392"/>
      <c r="G74" s="392"/>
      <c r="H74" s="392"/>
      <c r="I74" s="99"/>
      <c r="J74" s="392" t="s">
        <v>151</v>
      </c>
      <c r="K74" s="392"/>
      <c r="L74" s="392"/>
      <c r="M74" s="392"/>
      <c r="N74" s="392"/>
      <c r="O74" s="392"/>
      <c r="P74" s="392"/>
      <c r="Q74" s="392"/>
      <c r="R74" s="392"/>
      <c r="S74" s="392"/>
      <c r="T74" s="392"/>
      <c r="U74" s="392"/>
      <c r="V74" s="392"/>
      <c r="W74" s="392"/>
      <c r="X74" s="392"/>
      <c r="Y74" s="392"/>
      <c r="Z74" s="392"/>
      <c r="AA74" s="392"/>
      <c r="AB74" s="392"/>
      <c r="AC74" s="392"/>
      <c r="AD74" s="392"/>
      <c r="AE74" s="392"/>
      <c r="AF74" s="392"/>
      <c r="AG74" s="389">
        <f>'VRN - VEDLEJŠÍ ROZPOČTOVÉ...'!J27</f>
        <v>0</v>
      </c>
      <c r="AH74" s="390"/>
      <c r="AI74" s="390"/>
      <c r="AJ74" s="390"/>
      <c r="AK74" s="390"/>
      <c r="AL74" s="390"/>
      <c r="AM74" s="390"/>
      <c r="AN74" s="389">
        <f t="shared" si="0"/>
        <v>0</v>
      </c>
      <c r="AO74" s="390"/>
      <c r="AP74" s="390"/>
      <c r="AQ74" s="100" t="s">
        <v>152</v>
      </c>
      <c r="AR74" s="101"/>
      <c r="AS74" s="117">
        <v>0</v>
      </c>
      <c r="AT74" s="118">
        <f t="shared" si="1"/>
        <v>0</v>
      </c>
      <c r="AU74" s="119">
        <f>'VRN - VEDLEJŠÍ ROZPOČTOVÉ...'!P80</f>
        <v>0</v>
      </c>
      <c r="AV74" s="118">
        <f>'VRN - VEDLEJŠÍ ROZPOČTOVÉ...'!J30</f>
        <v>0</v>
      </c>
      <c r="AW74" s="118">
        <f>'VRN - VEDLEJŠÍ ROZPOČTOVÉ...'!J31</f>
        <v>0</v>
      </c>
      <c r="AX74" s="118">
        <f>'VRN - VEDLEJŠÍ ROZPOČTOVÉ...'!J32</f>
        <v>0</v>
      </c>
      <c r="AY74" s="118">
        <f>'VRN - VEDLEJŠÍ ROZPOČTOVÉ...'!J33</f>
        <v>0</v>
      </c>
      <c r="AZ74" s="118">
        <f>'VRN - VEDLEJŠÍ ROZPOČTOVÉ...'!F30</f>
        <v>0</v>
      </c>
      <c r="BA74" s="118">
        <f>'VRN - VEDLEJŠÍ ROZPOČTOVÉ...'!F31</f>
        <v>0</v>
      </c>
      <c r="BB74" s="118">
        <f>'VRN - VEDLEJŠÍ ROZPOČTOVÉ...'!F32</f>
        <v>0</v>
      </c>
      <c r="BC74" s="118">
        <f>'VRN - VEDLEJŠÍ ROZPOČTOVÉ...'!F33</f>
        <v>0</v>
      </c>
      <c r="BD74" s="120">
        <f>'VRN - VEDLEJŠÍ ROZPOČTOVÉ...'!F34</f>
        <v>0</v>
      </c>
      <c r="BT74" s="106" t="s">
        <v>80</v>
      </c>
      <c r="BV74" s="106" t="s">
        <v>75</v>
      </c>
      <c r="BW74" s="106" t="s">
        <v>153</v>
      </c>
      <c r="BX74" s="106" t="s">
        <v>7</v>
      </c>
      <c r="CL74" s="106" t="s">
        <v>21</v>
      </c>
      <c r="CM74" s="106" t="s">
        <v>82</v>
      </c>
    </row>
    <row r="75" spans="1:91" s="1" customFormat="1" ht="30" customHeight="1">
      <c r="B75" s="42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  <c r="AQ75" s="64"/>
      <c r="AR75" s="62"/>
    </row>
    <row r="76" spans="1:91" s="1" customFormat="1" ht="6.9" customHeight="1">
      <c r="B76" s="57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62"/>
    </row>
  </sheetData>
  <sheetProtection algorithmName="SHA-512" hashValue="KVwhawv06jdC4G5XlVMepRIsfdb9NlLNi5lve5vhy6qIzo8oZBMgI/5xknTV4lnudJNv9xMoF/De2Z+6dGUtBw==" saltValue="tvCP3tFX4i4Cw/neuEbGrtxaqv2B/dxhWSTuezky8yEg3YXwUgb7Ab6ftnlbc8wf6UhD6LdHFLc3m8SD/ECe8g==" spinCount="100000" sheet="1" objects="1" scenarios="1" formatColumns="0" formatRows="0"/>
  <mergeCells count="129">
    <mergeCell ref="AR2:BE2"/>
    <mergeCell ref="AN73:AP73"/>
    <mergeCell ref="AG73:AM73"/>
    <mergeCell ref="D73:H73"/>
    <mergeCell ref="J73:AF73"/>
    <mergeCell ref="AN74:AP74"/>
    <mergeCell ref="AG74:AM74"/>
    <mergeCell ref="D74:H74"/>
    <mergeCell ref="J74:AF74"/>
    <mergeCell ref="AG51:AM51"/>
    <mergeCell ref="AN51:AP51"/>
    <mergeCell ref="AN70:AP70"/>
    <mergeCell ref="AG70:AM70"/>
    <mergeCell ref="D70:H70"/>
    <mergeCell ref="J70:AF70"/>
    <mergeCell ref="AN71:AP71"/>
    <mergeCell ref="AG71:AM71"/>
    <mergeCell ref="D71:H71"/>
    <mergeCell ref="J71:AF71"/>
    <mergeCell ref="AN72:AP72"/>
    <mergeCell ref="AG72:AM72"/>
    <mergeCell ref="D72:H72"/>
    <mergeCell ref="J72:AF72"/>
    <mergeCell ref="AN67:AP67"/>
    <mergeCell ref="AG67:AM67"/>
    <mergeCell ref="D67:H67"/>
    <mergeCell ref="J67:AF67"/>
    <mergeCell ref="AN68:AP68"/>
    <mergeCell ref="AG68:AM68"/>
    <mergeCell ref="E68:I68"/>
    <mergeCell ref="K68:AF68"/>
    <mergeCell ref="AN69:AP69"/>
    <mergeCell ref="AG69:AM69"/>
    <mergeCell ref="E69:I69"/>
    <mergeCell ref="K69:AF69"/>
    <mergeCell ref="AN64:AP64"/>
    <mergeCell ref="AG64:AM64"/>
    <mergeCell ref="E64:I64"/>
    <mergeCell ref="K64:AF64"/>
    <mergeCell ref="AN65:AP65"/>
    <mergeCell ref="AG65:AM65"/>
    <mergeCell ref="D65:H65"/>
    <mergeCell ref="J65:AF65"/>
    <mergeCell ref="AN66:AP66"/>
    <mergeCell ref="AG66:AM66"/>
    <mergeCell ref="D66:H66"/>
    <mergeCell ref="J66:AF66"/>
    <mergeCell ref="AN61:AP61"/>
    <mergeCell ref="AG61:AM61"/>
    <mergeCell ref="F61:J61"/>
    <mergeCell ref="L61:AF61"/>
    <mergeCell ref="AN62:AP62"/>
    <mergeCell ref="AG62:AM62"/>
    <mergeCell ref="E62:I62"/>
    <mergeCell ref="K62:AF62"/>
    <mergeCell ref="AN63:AP63"/>
    <mergeCell ref="AG63:AM63"/>
    <mergeCell ref="E63:I63"/>
    <mergeCell ref="K63:AF63"/>
    <mergeCell ref="AN58:AP58"/>
    <mergeCell ref="AG58:AM58"/>
    <mergeCell ref="F58:J58"/>
    <mergeCell ref="L58:AF58"/>
    <mergeCell ref="AN59:AP59"/>
    <mergeCell ref="AG59:AM59"/>
    <mergeCell ref="E59:I59"/>
    <mergeCell ref="K59:AF59"/>
    <mergeCell ref="AN60:AP60"/>
    <mergeCell ref="AG60:AM60"/>
    <mergeCell ref="F60:J60"/>
    <mergeCell ref="L60:AF60"/>
    <mergeCell ref="AN55:AP55"/>
    <mergeCell ref="AG55:AM55"/>
    <mergeCell ref="F55:J55"/>
    <mergeCell ref="L55:AF55"/>
    <mergeCell ref="AN56:AP56"/>
    <mergeCell ref="AG56:AM56"/>
    <mergeCell ref="F56:J56"/>
    <mergeCell ref="L56:AF56"/>
    <mergeCell ref="AN57:AP57"/>
    <mergeCell ref="AG57:AM57"/>
    <mergeCell ref="F57:J57"/>
    <mergeCell ref="L57:AF57"/>
    <mergeCell ref="AN52:AP52"/>
    <mergeCell ref="AG52:AM52"/>
    <mergeCell ref="D52:H52"/>
    <mergeCell ref="J52:AF52"/>
    <mergeCell ref="AN53:AP53"/>
    <mergeCell ref="AG53:AM53"/>
    <mergeCell ref="E53:I53"/>
    <mergeCell ref="K53:AF53"/>
    <mergeCell ref="AN54:AP54"/>
    <mergeCell ref="AG54:AM54"/>
    <mergeCell ref="F54:J54"/>
    <mergeCell ref="L54:AF54"/>
    <mergeCell ref="X32:AB32"/>
    <mergeCell ref="AK32:AO32"/>
    <mergeCell ref="L42:AO42"/>
    <mergeCell ref="AM44:AN44"/>
    <mergeCell ref="AM46:AP46"/>
    <mergeCell ref="AS46:AT48"/>
    <mergeCell ref="C49:G49"/>
    <mergeCell ref="I49:AF49"/>
    <mergeCell ref="AG49:AM49"/>
    <mergeCell ref="AN49:AP49"/>
    <mergeCell ref="BE5:BE32"/>
    <mergeCell ref="K5:AO5"/>
    <mergeCell ref="K6:AO6"/>
    <mergeCell ref="E14:AJ14"/>
    <mergeCell ref="E20:AN20"/>
    <mergeCell ref="AK23:AO23"/>
    <mergeCell ref="L25:O25"/>
    <mergeCell ref="W25:AE25"/>
    <mergeCell ref="AK25:AO25"/>
    <mergeCell ref="L26:O26"/>
    <mergeCell ref="W26:AE26"/>
    <mergeCell ref="AK26:AO26"/>
    <mergeCell ref="L27:O27"/>
    <mergeCell ref="W27:AE27"/>
    <mergeCell ref="AK27:AO27"/>
    <mergeCell ref="L28:O28"/>
    <mergeCell ref="W28:AE28"/>
    <mergeCell ref="AK28:AO28"/>
    <mergeCell ref="L29:O29"/>
    <mergeCell ref="W29:AE29"/>
    <mergeCell ref="AK29:AO29"/>
    <mergeCell ref="L30:O30"/>
    <mergeCell ref="W30:AE30"/>
    <mergeCell ref="AK30:AO30"/>
  </mergeCells>
  <hyperlinks>
    <hyperlink ref="K1:S1" location="C2" display="1) Rekapitulace stavby"/>
    <hyperlink ref="W1:AI1" location="C51" display="2) Rekapitulace objektů stavby a soupisů prací"/>
    <hyperlink ref="A54" location="'D.1.1.1. - vodní nádrž a ...'!C2" display="/"/>
    <hyperlink ref="A55" location="'D.1.1.2. - vodní nádrž - ...'!C2" display="/"/>
    <hyperlink ref="A56" location="'D.2.2. - Vodovodní přípoj...'!C2" display="/"/>
    <hyperlink ref="A57" location="'D.2.3. - Technologie úpra...'!C2" display="/"/>
    <hyperlink ref="A58" location="'D.2.4. - Dešťová kanaliza...'!C2" display="/"/>
    <hyperlink ref="A60" location="'D.1.2.1. - vánoční strom+...'!C2" display="/"/>
    <hyperlink ref="A61" location="'D.1.2.2. - vánoční strom-...'!C2" display="/"/>
    <hyperlink ref="A62" location="'D.1.3. - OPĚRNÉ ZÍDKY Č.1...'!C2" display="/"/>
    <hyperlink ref="A63" location="'D.1.4. - LABSKÁ VYHLÍDKA'!C2" display="/"/>
    <hyperlink ref="A64" location="'D.1.5. - ZRUŠENÍ AKUMULAČ...'!C2" display="/"/>
    <hyperlink ref="A65" location="'SO02 - ZPEVNĚNÉ PLOCHY'!C2" display="/"/>
    <hyperlink ref="A66" location="'SO03 - KOMUNIKACE'!C2" display="/"/>
    <hyperlink ref="A68" location="'SO04.1 - PŘÍPOJKA SPLAŠKO...'!C2" display="/"/>
    <hyperlink ref="A69" location="'SO04.2 - SPLAŠKOVÁ KANALI...'!C2" display="/"/>
    <hyperlink ref="A70" location="'SO05 - VEŘEJNÉ OSVĚTLENÍ ...'!C2" display="/"/>
    <hyperlink ref="A71" location="'SO06 - ZELEŇ'!C2" display="/"/>
    <hyperlink ref="A72" location="'SO07 - PŘELOŽKA CETIN (ji...'!C2" display="/"/>
    <hyperlink ref="A73" location="'SO08 - DEŠŤOVÁ KANALIZACE...'!C2" display="/"/>
    <hyperlink ref="A74" location="'VRN - VEDLEJŠÍ ROZPOČTOVÉ...'!C2" display="/"/>
  </hyperlinks>
  <pageMargins left="0.59055118110236227" right="0.59055118110236227" top="0.59055118110236227" bottom="0.59055118110236227" header="0" footer="0"/>
  <pageSetup paperSize="9" scale="88" fitToHeight="100" orientation="landscape" r:id="rId1"/>
  <headerFooter>
    <oddFooter>&amp;CStrana &amp;P z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19"/>
  <sheetViews>
    <sheetView showGridLines="0" workbookViewId="0">
      <pane ySplit="1" topLeftCell="A100" activePane="bottomLeft" state="frozen"/>
      <selection pane="bottomLeft" activeCell="F105" sqref="F105"/>
    </sheetView>
  </sheetViews>
  <sheetFormatPr defaultRowHeight="14.4"/>
  <cols>
    <col min="1" max="1" width="7.140625" customWidth="1"/>
    <col min="2" max="2" width="1.42578125" customWidth="1"/>
    <col min="3" max="3" width="3.5703125" customWidth="1"/>
    <col min="4" max="4" width="3.7109375" customWidth="1"/>
    <col min="5" max="5" width="14.7109375" customWidth="1"/>
    <col min="6" max="6" width="93" customWidth="1"/>
    <col min="7" max="7" width="7.42578125" customWidth="1"/>
    <col min="8" max="8" width="12.85546875" customWidth="1"/>
    <col min="9" max="9" width="10.85546875" style="121" customWidth="1"/>
    <col min="10" max="10" width="20.140625" customWidth="1"/>
    <col min="11" max="11" width="17.85546875" customWidth="1"/>
    <col min="13" max="18" width="9.140625" hidden="1"/>
    <col min="19" max="19" width="7" hidden="1" customWidth="1"/>
    <col min="20" max="20" width="25.42578125" hidden="1" customWidth="1"/>
    <col min="21" max="21" width="14" hidden="1" customWidth="1"/>
    <col min="22" max="22" width="10.5703125" customWidth="1"/>
    <col min="23" max="23" width="14" customWidth="1"/>
    <col min="24" max="24" width="10.5703125" customWidth="1"/>
    <col min="25" max="25" width="12.85546875" customWidth="1"/>
    <col min="26" max="26" width="9.42578125" customWidth="1"/>
    <col min="27" max="27" width="12.85546875" customWidth="1"/>
    <col min="28" max="28" width="14" customWidth="1"/>
    <col min="29" max="29" width="9.42578125" customWidth="1"/>
    <col min="30" max="30" width="12.85546875" customWidth="1"/>
    <col min="31" max="31" width="14" customWidth="1"/>
    <col min="44" max="65" width="9.140625" hidden="1"/>
  </cols>
  <sheetData>
    <row r="1" spans="1:70" ht="21.75" customHeight="1">
      <c r="A1" s="22"/>
      <c r="B1" s="122"/>
      <c r="C1" s="122"/>
      <c r="D1" s="123" t="s">
        <v>1</v>
      </c>
      <c r="E1" s="122"/>
      <c r="F1" s="124" t="s">
        <v>154</v>
      </c>
      <c r="G1" s="410" t="s">
        <v>155</v>
      </c>
      <c r="H1" s="410"/>
      <c r="I1" s="125"/>
      <c r="J1" s="124" t="s">
        <v>156</v>
      </c>
      <c r="K1" s="123" t="s">
        <v>157</v>
      </c>
      <c r="L1" s="124" t="s">
        <v>158</v>
      </c>
      <c r="M1" s="124"/>
      <c r="N1" s="124"/>
      <c r="O1" s="124"/>
      <c r="P1" s="124"/>
      <c r="Q1" s="124"/>
      <c r="R1" s="124"/>
      <c r="S1" s="124"/>
      <c r="T1" s="124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spans="1:70" ht="36.9" customHeight="1"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AT2" s="25" t="s">
        <v>118</v>
      </c>
    </row>
    <row r="3" spans="1:70" ht="6.9" customHeight="1">
      <c r="B3" s="26"/>
      <c r="C3" s="27"/>
      <c r="D3" s="27"/>
      <c r="E3" s="27"/>
      <c r="F3" s="27"/>
      <c r="G3" s="27"/>
      <c r="H3" s="27"/>
      <c r="I3" s="126"/>
      <c r="J3" s="27"/>
      <c r="K3" s="28"/>
      <c r="AT3" s="25" t="s">
        <v>82</v>
      </c>
    </row>
    <row r="4" spans="1:70" ht="36.9" customHeight="1">
      <c r="B4" s="29"/>
      <c r="C4" s="30"/>
      <c r="D4" s="31" t="s">
        <v>159</v>
      </c>
      <c r="E4" s="30"/>
      <c r="F4" s="30"/>
      <c r="G4" s="30"/>
      <c r="H4" s="30"/>
      <c r="I4" s="127"/>
      <c r="J4" s="30"/>
      <c r="K4" s="32"/>
      <c r="M4" s="33" t="s">
        <v>12</v>
      </c>
      <c r="AT4" s="25" t="s">
        <v>6</v>
      </c>
    </row>
    <row r="5" spans="1:70" ht="6.9" customHeight="1">
      <c r="B5" s="29"/>
      <c r="C5" s="30"/>
      <c r="D5" s="30"/>
      <c r="E5" s="30"/>
      <c r="F5" s="30"/>
      <c r="G5" s="30"/>
      <c r="H5" s="30"/>
      <c r="I5" s="127"/>
      <c r="J5" s="30"/>
      <c r="K5" s="32"/>
    </row>
    <row r="6" spans="1:70" ht="13.2">
      <c r="B6" s="29"/>
      <c r="C6" s="30"/>
      <c r="D6" s="38" t="s">
        <v>18</v>
      </c>
      <c r="E6" s="30"/>
      <c r="F6" s="30"/>
      <c r="G6" s="30"/>
      <c r="H6" s="30"/>
      <c r="I6" s="127"/>
      <c r="J6" s="30"/>
      <c r="K6" s="32"/>
    </row>
    <row r="7" spans="1:70" ht="14.4" customHeight="1">
      <c r="B7" s="29"/>
      <c r="C7" s="30"/>
      <c r="D7" s="30"/>
      <c r="E7" s="400" t="str">
        <f>'Rekapitulace stavby'!K6</f>
        <v>Revitalizace návsi v obci Malšovice</v>
      </c>
      <c r="F7" s="401"/>
      <c r="G7" s="401"/>
      <c r="H7" s="401"/>
      <c r="I7" s="127"/>
      <c r="J7" s="30"/>
      <c r="K7" s="32"/>
    </row>
    <row r="8" spans="1:70" ht="13.2">
      <c r="B8" s="29"/>
      <c r="C8" s="30"/>
      <c r="D8" s="38" t="s">
        <v>160</v>
      </c>
      <c r="E8" s="30"/>
      <c r="F8" s="30"/>
      <c r="G8" s="30"/>
      <c r="H8" s="30"/>
      <c r="I8" s="127"/>
      <c r="J8" s="30"/>
      <c r="K8" s="32"/>
    </row>
    <row r="9" spans="1:70" s="1" customFormat="1" ht="25.2" customHeight="1">
      <c r="B9" s="42"/>
      <c r="C9" s="43"/>
      <c r="D9" s="43"/>
      <c r="E9" s="400" t="s">
        <v>161</v>
      </c>
      <c r="F9" s="402"/>
      <c r="G9" s="402"/>
      <c r="H9" s="402"/>
      <c r="I9" s="128"/>
      <c r="J9" s="43"/>
      <c r="K9" s="46"/>
    </row>
    <row r="10" spans="1:70" s="1" customFormat="1" ht="13.2">
      <c r="B10" s="42"/>
      <c r="C10" s="43"/>
      <c r="D10" s="38" t="s">
        <v>162</v>
      </c>
      <c r="E10" s="43"/>
      <c r="F10" s="43"/>
      <c r="G10" s="43"/>
      <c r="H10" s="43"/>
      <c r="I10" s="128"/>
      <c r="J10" s="43"/>
      <c r="K10" s="46"/>
    </row>
    <row r="11" spans="1:70" s="1" customFormat="1" ht="36.9" customHeight="1">
      <c r="B11" s="42"/>
      <c r="C11" s="43"/>
      <c r="D11" s="43"/>
      <c r="E11" s="403" t="s">
        <v>1428</v>
      </c>
      <c r="F11" s="402"/>
      <c r="G11" s="402"/>
      <c r="H11" s="402"/>
      <c r="I11" s="128"/>
      <c r="J11" s="43"/>
      <c r="K11" s="46"/>
    </row>
    <row r="12" spans="1:70" s="1" customFormat="1" ht="12">
      <c r="B12" s="42"/>
      <c r="C12" s="43"/>
      <c r="D12" s="43"/>
      <c r="E12" s="43"/>
      <c r="F12" s="43"/>
      <c r="G12" s="43"/>
      <c r="H12" s="43"/>
      <c r="I12" s="128"/>
      <c r="J12" s="43"/>
      <c r="K12" s="46"/>
    </row>
    <row r="13" spans="1:70" s="1" customFormat="1" ht="14.4" customHeight="1">
      <c r="B13" s="42"/>
      <c r="C13" s="43"/>
      <c r="D13" s="38" t="s">
        <v>20</v>
      </c>
      <c r="E13" s="43"/>
      <c r="F13" s="36" t="s">
        <v>21</v>
      </c>
      <c r="G13" s="43"/>
      <c r="H13" s="43"/>
      <c r="I13" s="129" t="s">
        <v>22</v>
      </c>
      <c r="J13" s="36" t="s">
        <v>23</v>
      </c>
      <c r="K13" s="46"/>
    </row>
    <row r="14" spans="1:70" s="1" customFormat="1" ht="14.4" customHeight="1">
      <c r="B14" s="42"/>
      <c r="C14" s="43"/>
      <c r="D14" s="38" t="s">
        <v>24</v>
      </c>
      <c r="E14" s="43"/>
      <c r="F14" s="36" t="s">
        <v>25</v>
      </c>
      <c r="G14" s="43"/>
      <c r="H14" s="43"/>
      <c r="I14" s="129" t="s">
        <v>26</v>
      </c>
      <c r="J14" s="130" t="str">
        <f>'Rekapitulace stavby'!AN8</f>
        <v>10. 5. 2018</v>
      </c>
      <c r="K14" s="46"/>
    </row>
    <row r="15" spans="1:70" s="1" customFormat="1" ht="10.8" customHeight="1">
      <c r="B15" s="42"/>
      <c r="C15" s="43"/>
      <c r="D15" s="43"/>
      <c r="E15" s="43"/>
      <c r="F15" s="43"/>
      <c r="G15" s="43"/>
      <c r="H15" s="43"/>
      <c r="I15" s="128"/>
      <c r="J15" s="43"/>
      <c r="K15" s="46"/>
    </row>
    <row r="16" spans="1:70" s="1" customFormat="1" ht="14.4" customHeight="1">
      <c r="B16" s="42"/>
      <c r="C16" s="43"/>
      <c r="D16" s="38" t="s">
        <v>28</v>
      </c>
      <c r="E16" s="43"/>
      <c r="F16" s="43"/>
      <c r="G16" s="43"/>
      <c r="H16" s="43"/>
      <c r="I16" s="129" t="s">
        <v>29</v>
      </c>
      <c r="J16" s="36" t="s">
        <v>23</v>
      </c>
      <c r="K16" s="46"/>
    </row>
    <row r="17" spans="2:11" s="1" customFormat="1" ht="18" customHeight="1">
      <c r="B17" s="42"/>
      <c r="C17" s="43"/>
      <c r="D17" s="43"/>
      <c r="E17" s="36" t="s">
        <v>30</v>
      </c>
      <c r="F17" s="43"/>
      <c r="G17" s="43"/>
      <c r="H17" s="43"/>
      <c r="I17" s="129" t="s">
        <v>31</v>
      </c>
      <c r="J17" s="36" t="s">
        <v>23</v>
      </c>
      <c r="K17" s="46"/>
    </row>
    <row r="18" spans="2:11" s="1" customFormat="1" ht="6.9" customHeight="1">
      <c r="B18" s="42"/>
      <c r="C18" s="43"/>
      <c r="D18" s="43"/>
      <c r="E18" s="43"/>
      <c r="F18" s="43"/>
      <c r="G18" s="43"/>
      <c r="H18" s="43"/>
      <c r="I18" s="128"/>
      <c r="J18" s="43"/>
      <c r="K18" s="46"/>
    </row>
    <row r="19" spans="2:11" s="1" customFormat="1" ht="14.4" customHeight="1">
      <c r="B19" s="42"/>
      <c r="C19" s="43"/>
      <c r="D19" s="38" t="s">
        <v>32</v>
      </c>
      <c r="E19" s="43"/>
      <c r="F19" s="43"/>
      <c r="G19" s="43"/>
      <c r="H19" s="43"/>
      <c r="I19" s="129" t="s">
        <v>29</v>
      </c>
      <c r="J19" s="36" t="str">
        <f>IF('Rekapitulace stavby'!AN13="Vyplň údaj","",IF('Rekapitulace stavby'!AN13="","",'Rekapitulace stavby'!AN13))</f>
        <v/>
      </c>
      <c r="K19" s="46"/>
    </row>
    <row r="20" spans="2:11" s="1" customFormat="1" ht="18" customHeight="1">
      <c r="B20" s="42"/>
      <c r="C20" s="43"/>
      <c r="D20" s="43"/>
      <c r="E20" s="36" t="str">
        <f>IF('Rekapitulace stavby'!E14="Vyplň údaj","",IF('Rekapitulace stavby'!E14="","",'Rekapitulace stavby'!E14))</f>
        <v/>
      </c>
      <c r="F20" s="43"/>
      <c r="G20" s="43"/>
      <c r="H20" s="43"/>
      <c r="I20" s="129" t="s">
        <v>31</v>
      </c>
      <c r="J20" s="36" t="str">
        <f>IF('Rekapitulace stavby'!AN14="Vyplň údaj","",IF('Rekapitulace stavby'!AN14="","",'Rekapitulace stavby'!AN14))</f>
        <v/>
      </c>
      <c r="K20" s="46"/>
    </row>
    <row r="21" spans="2:11" s="1" customFormat="1" ht="6.9" customHeight="1">
      <c r="B21" s="42"/>
      <c r="C21" s="43"/>
      <c r="D21" s="43"/>
      <c r="E21" s="43"/>
      <c r="F21" s="43"/>
      <c r="G21" s="43"/>
      <c r="H21" s="43"/>
      <c r="I21" s="128"/>
      <c r="J21" s="43"/>
      <c r="K21" s="46"/>
    </row>
    <row r="22" spans="2:11" s="1" customFormat="1" ht="14.4" customHeight="1">
      <c r="B22" s="42"/>
      <c r="C22" s="43"/>
      <c r="D22" s="38" t="s">
        <v>34</v>
      </c>
      <c r="E22" s="43"/>
      <c r="F22" s="43"/>
      <c r="G22" s="43"/>
      <c r="H22" s="43"/>
      <c r="I22" s="129" t="s">
        <v>29</v>
      </c>
      <c r="J22" s="36" t="s">
        <v>23</v>
      </c>
      <c r="K22" s="46"/>
    </row>
    <row r="23" spans="2:11" s="1" customFormat="1" ht="18" customHeight="1">
      <c r="B23" s="42"/>
      <c r="C23" s="43"/>
      <c r="D23" s="43"/>
      <c r="E23" s="36" t="s">
        <v>35</v>
      </c>
      <c r="F23" s="43"/>
      <c r="G23" s="43"/>
      <c r="H23" s="43"/>
      <c r="I23" s="129" t="s">
        <v>31</v>
      </c>
      <c r="J23" s="36" t="s">
        <v>23</v>
      </c>
      <c r="K23" s="46"/>
    </row>
    <row r="24" spans="2:11" s="1" customFormat="1" ht="6.9" customHeight="1">
      <c r="B24" s="42"/>
      <c r="C24" s="43"/>
      <c r="D24" s="43"/>
      <c r="E24" s="43"/>
      <c r="F24" s="43"/>
      <c r="G24" s="43"/>
      <c r="H24" s="43"/>
      <c r="I24" s="128"/>
      <c r="J24" s="43"/>
      <c r="K24" s="46"/>
    </row>
    <row r="25" spans="2:11" s="1" customFormat="1" ht="14.4" customHeight="1">
      <c r="B25" s="42"/>
      <c r="C25" s="43"/>
      <c r="D25" s="38" t="s">
        <v>37</v>
      </c>
      <c r="E25" s="43"/>
      <c r="F25" s="43"/>
      <c r="G25" s="43"/>
      <c r="H25" s="43"/>
      <c r="I25" s="128"/>
      <c r="J25" s="43"/>
      <c r="K25" s="46"/>
    </row>
    <row r="26" spans="2:11" s="7" customFormat="1" ht="75.599999999999994" customHeight="1">
      <c r="B26" s="131"/>
      <c r="C26" s="132"/>
      <c r="D26" s="132"/>
      <c r="E26" s="364" t="s">
        <v>38</v>
      </c>
      <c r="F26" s="364"/>
      <c r="G26" s="364"/>
      <c r="H26" s="364"/>
      <c r="I26" s="133"/>
      <c r="J26" s="132"/>
      <c r="K26" s="134"/>
    </row>
    <row r="27" spans="2:11" s="1" customFormat="1" ht="6.9" customHeight="1">
      <c r="B27" s="42"/>
      <c r="C27" s="43"/>
      <c r="D27" s="43"/>
      <c r="E27" s="43"/>
      <c r="F27" s="43"/>
      <c r="G27" s="43"/>
      <c r="H27" s="43"/>
      <c r="I27" s="128"/>
      <c r="J27" s="43"/>
      <c r="K27" s="46"/>
    </row>
    <row r="28" spans="2:11" s="1" customFormat="1" ht="6.9" customHeight="1">
      <c r="B28" s="42"/>
      <c r="C28" s="43"/>
      <c r="D28" s="86"/>
      <c r="E28" s="86"/>
      <c r="F28" s="86"/>
      <c r="G28" s="86"/>
      <c r="H28" s="86"/>
      <c r="I28" s="135"/>
      <c r="J28" s="86"/>
      <c r="K28" s="136"/>
    </row>
    <row r="29" spans="2:11" s="1" customFormat="1" ht="25.35" customHeight="1">
      <c r="B29" s="42"/>
      <c r="C29" s="43"/>
      <c r="D29" s="137" t="s">
        <v>39</v>
      </c>
      <c r="E29" s="43"/>
      <c r="F29" s="43"/>
      <c r="G29" s="43"/>
      <c r="H29" s="43"/>
      <c r="I29" s="128"/>
      <c r="J29" s="138">
        <f>ROUND(J91,1)</f>
        <v>0</v>
      </c>
      <c r="K29" s="46"/>
    </row>
    <row r="30" spans="2:11" s="1" customFormat="1" ht="6.9" customHeight="1">
      <c r="B30" s="42"/>
      <c r="C30" s="43"/>
      <c r="D30" s="86"/>
      <c r="E30" s="86"/>
      <c r="F30" s="86"/>
      <c r="G30" s="86"/>
      <c r="H30" s="86"/>
      <c r="I30" s="135"/>
      <c r="J30" s="86"/>
      <c r="K30" s="136"/>
    </row>
    <row r="31" spans="2:11" s="1" customFormat="1" ht="14.4" customHeight="1">
      <c r="B31" s="42"/>
      <c r="C31" s="43"/>
      <c r="D31" s="43"/>
      <c r="E31" s="43"/>
      <c r="F31" s="47" t="s">
        <v>41</v>
      </c>
      <c r="G31" s="43"/>
      <c r="H31" s="43"/>
      <c r="I31" s="139" t="s">
        <v>40</v>
      </c>
      <c r="J31" s="47" t="s">
        <v>42</v>
      </c>
      <c r="K31" s="46"/>
    </row>
    <row r="32" spans="2:11" s="1" customFormat="1" ht="14.4" customHeight="1">
      <c r="B32" s="42"/>
      <c r="C32" s="43"/>
      <c r="D32" s="50" t="s">
        <v>43</v>
      </c>
      <c r="E32" s="50" t="s">
        <v>44</v>
      </c>
      <c r="F32" s="140">
        <f>ROUND(SUM(BE91:BE218), 1)</f>
        <v>0</v>
      </c>
      <c r="G32" s="43"/>
      <c r="H32" s="43"/>
      <c r="I32" s="141">
        <v>0.21</v>
      </c>
      <c r="J32" s="140">
        <f>ROUND(ROUND((SUM(BE91:BE218)), 1)*I32, 1)</f>
        <v>0</v>
      </c>
      <c r="K32" s="46"/>
    </row>
    <row r="33" spans="2:11" s="1" customFormat="1" ht="14.4" customHeight="1">
      <c r="B33" s="42"/>
      <c r="C33" s="43"/>
      <c r="D33" s="43"/>
      <c r="E33" s="50" t="s">
        <v>45</v>
      </c>
      <c r="F33" s="140">
        <f>ROUND(SUM(BF91:BF218), 1)</f>
        <v>0</v>
      </c>
      <c r="G33" s="43"/>
      <c r="H33" s="43"/>
      <c r="I33" s="141">
        <v>0.15</v>
      </c>
      <c r="J33" s="140">
        <f>ROUND(ROUND((SUM(BF91:BF218)), 1)*I33, 1)</f>
        <v>0</v>
      </c>
      <c r="K33" s="46"/>
    </row>
    <row r="34" spans="2:11" s="1" customFormat="1" ht="14.4" hidden="1" customHeight="1">
      <c r="B34" s="42"/>
      <c r="C34" s="43"/>
      <c r="D34" s="43"/>
      <c r="E34" s="50" t="s">
        <v>46</v>
      </c>
      <c r="F34" s="140">
        <f>ROUND(SUM(BG91:BG218), 1)</f>
        <v>0</v>
      </c>
      <c r="G34" s="43"/>
      <c r="H34" s="43"/>
      <c r="I34" s="141">
        <v>0.21</v>
      </c>
      <c r="J34" s="140">
        <v>0</v>
      </c>
      <c r="K34" s="46"/>
    </row>
    <row r="35" spans="2:11" s="1" customFormat="1" ht="14.4" hidden="1" customHeight="1">
      <c r="B35" s="42"/>
      <c r="C35" s="43"/>
      <c r="D35" s="43"/>
      <c r="E35" s="50" t="s">
        <v>47</v>
      </c>
      <c r="F35" s="140">
        <f>ROUND(SUM(BH91:BH218), 1)</f>
        <v>0</v>
      </c>
      <c r="G35" s="43"/>
      <c r="H35" s="43"/>
      <c r="I35" s="141">
        <v>0.15</v>
      </c>
      <c r="J35" s="140">
        <v>0</v>
      </c>
      <c r="K35" s="46"/>
    </row>
    <row r="36" spans="2:11" s="1" customFormat="1" ht="14.4" hidden="1" customHeight="1">
      <c r="B36" s="42"/>
      <c r="C36" s="43"/>
      <c r="D36" s="43"/>
      <c r="E36" s="50" t="s">
        <v>48</v>
      </c>
      <c r="F36" s="140">
        <f>ROUND(SUM(BI91:BI218), 1)</f>
        <v>0</v>
      </c>
      <c r="G36" s="43"/>
      <c r="H36" s="43"/>
      <c r="I36" s="141">
        <v>0</v>
      </c>
      <c r="J36" s="140">
        <v>0</v>
      </c>
      <c r="K36" s="46"/>
    </row>
    <row r="37" spans="2:11" s="1" customFormat="1" ht="6.9" customHeight="1">
      <c r="B37" s="42"/>
      <c r="C37" s="43"/>
      <c r="D37" s="43"/>
      <c r="E37" s="43"/>
      <c r="F37" s="43"/>
      <c r="G37" s="43"/>
      <c r="H37" s="43"/>
      <c r="I37" s="128"/>
      <c r="J37" s="43"/>
      <c r="K37" s="46"/>
    </row>
    <row r="38" spans="2:11" s="1" customFormat="1" ht="25.35" customHeight="1">
      <c r="B38" s="42"/>
      <c r="C38" s="142"/>
      <c r="D38" s="143" t="s">
        <v>49</v>
      </c>
      <c r="E38" s="80"/>
      <c r="F38" s="80"/>
      <c r="G38" s="144" t="s">
        <v>50</v>
      </c>
      <c r="H38" s="145" t="s">
        <v>51</v>
      </c>
      <c r="I38" s="146"/>
      <c r="J38" s="147">
        <f>SUM(J29:J36)</f>
        <v>0</v>
      </c>
      <c r="K38" s="148"/>
    </row>
    <row r="39" spans="2:11" s="1" customFormat="1" ht="14.4" customHeight="1">
      <c r="B39" s="57"/>
      <c r="C39" s="58"/>
      <c r="D39" s="58"/>
      <c r="E39" s="58"/>
      <c r="F39" s="58"/>
      <c r="G39" s="58"/>
      <c r="H39" s="58"/>
      <c r="I39" s="149"/>
      <c r="J39" s="58"/>
      <c r="K39" s="59"/>
    </row>
    <row r="43" spans="2:11" s="1" customFormat="1" ht="6.9" customHeight="1">
      <c r="B43" s="150"/>
      <c r="C43" s="151"/>
      <c r="D43" s="151"/>
      <c r="E43" s="151"/>
      <c r="F43" s="151"/>
      <c r="G43" s="151"/>
      <c r="H43" s="151"/>
      <c r="I43" s="152"/>
      <c r="J43" s="151"/>
      <c r="K43" s="153"/>
    </row>
    <row r="44" spans="2:11" s="1" customFormat="1" ht="36.9" customHeight="1">
      <c r="B44" s="42"/>
      <c r="C44" s="31" t="s">
        <v>166</v>
      </c>
      <c r="D44" s="43"/>
      <c r="E44" s="43"/>
      <c r="F44" s="43"/>
      <c r="G44" s="43"/>
      <c r="H44" s="43"/>
      <c r="I44" s="128"/>
      <c r="J44" s="43"/>
      <c r="K44" s="46"/>
    </row>
    <row r="45" spans="2:11" s="1" customFormat="1" ht="6.9" customHeight="1">
      <c r="B45" s="42"/>
      <c r="C45" s="43"/>
      <c r="D45" s="43"/>
      <c r="E45" s="43"/>
      <c r="F45" s="43"/>
      <c r="G45" s="43"/>
      <c r="H45" s="43"/>
      <c r="I45" s="128"/>
      <c r="J45" s="43"/>
      <c r="K45" s="46"/>
    </row>
    <row r="46" spans="2:11" s="1" customFormat="1" ht="14.4" customHeight="1">
      <c r="B46" s="42"/>
      <c r="C46" s="38" t="s">
        <v>18</v>
      </c>
      <c r="D46" s="43"/>
      <c r="E46" s="43"/>
      <c r="F46" s="43"/>
      <c r="G46" s="43"/>
      <c r="H46" s="43"/>
      <c r="I46" s="128"/>
      <c r="J46" s="43"/>
      <c r="K46" s="46"/>
    </row>
    <row r="47" spans="2:11" s="1" customFormat="1" ht="14.4" customHeight="1">
      <c r="B47" s="42"/>
      <c r="C47" s="43"/>
      <c r="D47" s="43"/>
      <c r="E47" s="400" t="str">
        <f>E7</f>
        <v>Revitalizace návsi v obci Malšovice</v>
      </c>
      <c r="F47" s="401"/>
      <c r="G47" s="401"/>
      <c r="H47" s="401"/>
      <c r="I47" s="128"/>
      <c r="J47" s="43"/>
      <c r="K47" s="46"/>
    </row>
    <row r="48" spans="2:11" ht="13.2">
      <c r="B48" s="29"/>
      <c r="C48" s="38" t="s">
        <v>160</v>
      </c>
      <c r="D48" s="30"/>
      <c r="E48" s="30"/>
      <c r="F48" s="30"/>
      <c r="G48" s="30"/>
      <c r="H48" s="30"/>
      <c r="I48" s="127"/>
      <c r="J48" s="30"/>
      <c r="K48" s="32"/>
    </row>
    <row r="49" spans="2:47" s="1" customFormat="1" ht="25.2" customHeight="1">
      <c r="B49" s="42"/>
      <c r="C49" s="43"/>
      <c r="D49" s="43"/>
      <c r="E49" s="400" t="s">
        <v>161</v>
      </c>
      <c r="F49" s="402"/>
      <c r="G49" s="402"/>
      <c r="H49" s="402"/>
      <c r="I49" s="128"/>
      <c r="J49" s="43"/>
      <c r="K49" s="46"/>
    </row>
    <row r="50" spans="2:47" s="1" customFormat="1" ht="14.4" customHeight="1">
      <c r="B50" s="42"/>
      <c r="C50" s="38" t="s">
        <v>162</v>
      </c>
      <c r="D50" s="43"/>
      <c r="E50" s="43"/>
      <c r="F50" s="43"/>
      <c r="G50" s="43"/>
      <c r="H50" s="43"/>
      <c r="I50" s="128"/>
      <c r="J50" s="43"/>
      <c r="K50" s="46"/>
    </row>
    <row r="51" spans="2:47" s="1" customFormat="1" ht="16.2" customHeight="1">
      <c r="B51" s="42"/>
      <c r="C51" s="43"/>
      <c r="D51" s="43"/>
      <c r="E51" s="403" t="str">
        <f>E11</f>
        <v>D.1.4. - LABSKÁ VYHLÍDKA</v>
      </c>
      <c r="F51" s="402"/>
      <c r="G51" s="402"/>
      <c r="H51" s="402"/>
      <c r="I51" s="128"/>
      <c r="J51" s="43"/>
      <c r="K51" s="46"/>
    </row>
    <row r="52" spans="2:47" s="1" customFormat="1" ht="6.9" customHeight="1">
      <c r="B52" s="42"/>
      <c r="C52" s="43"/>
      <c r="D52" s="43"/>
      <c r="E52" s="43"/>
      <c r="F52" s="43"/>
      <c r="G52" s="43"/>
      <c r="H52" s="43"/>
      <c r="I52" s="128"/>
      <c r="J52" s="43"/>
      <c r="K52" s="46"/>
    </row>
    <row r="53" spans="2:47" s="1" customFormat="1" ht="18" customHeight="1">
      <c r="B53" s="42"/>
      <c r="C53" s="38" t="s">
        <v>24</v>
      </c>
      <c r="D53" s="43"/>
      <c r="E53" s="43"/>
      <c r="F53" s="36" t="str">
        <f>F14</f>
        <v xml:space="preserve">MALŠOVICE </v>
      </c>
      <c r="G53" s="43"/>
      <c r="H53" s="43"/>
      <c r="I53" s="129" t="s">
        <v>26</v>
      </c>
      <c r="J53" s="130" t="str">
        <f>IF(J14="","",J14)</f>
        <v>10. 5. 2018</v>
      </c>
      <c r="K53" s="46"/>
    </row>
    <row r="54" spans="2:47" s="1" customFormat="1" ht="6.9" customHeight="1">
      <c r="B54" s="42"/>
      <c r="C54" s="43"/>
      <c r="D54" s="43"/>
      <c r="E54" s="43"/>
      <c r="F54" s="43"/>
      <c r="G54" s="43"/>
      <c r="H54" s="43"/>
      <c r="I54" s="128"/>
      <c r="J54" s="43"/>
      <c r="K54" s="46"/>
    </row>
    <row r="55" spans="2:47" s="1" customFormat="1" ht="13.2">
      <c r="B55" s="42"/>
      <c r="C55" s="38" t="s">
        <v>28</v>
      </c>
      <c r="D55" s="43"/>
      <c r="E55" s="43"/>
      <c r="F55" s="36" t="str">
        <f>E17</f>
        <v>OBEC MALŠOVICE, Malšovice 16</v>
      </c>
      <c r="G55" s="43"/>
      <c r="H55" s="43"/>
      <c r="I55" s="129" t="s">
        <v>34</v>
      </c>
      <c r="J55" s="364" t="str">
        <f>E23</f>
        <v>Ing.arch. Zdeněk Havlík Ústí n.L.</v>
      </c>
      <c r="K55" s="46"/>
    </row>
    <row r="56" spans="2:47" s="1" customFormat="1" ht="14.4" customHeight="1">
      <c r="B56" s="42"/>
      <c r="C56" s="38" t="s">
        <v>32</v>
      </c>
      <c r="D56" s="43"/>
      <c r="E56" s="43"/>
      <c r="F56" s="36" t="str">
        <f>IF(E20="","",E20)</f>
        <v/>
      </c>
      <c r="G56" s="43"/>
      <c r="H56" s="43"/>
      <c r="I56" s="128"/>
      <c r="J56" s="404"/>
      <c r="K56" s="46"/>
    </row>
    <row r="57" spans="2:47" s="1" customFormat="1" ht="10.35" customHeight="1">
      <c r="B57" s="42"/>
      <c r="C57" s="43"/>
      <c r="D57" s="43"/>
      <c r="E57" s="43"/>
      <c r="F57" s="43"/>
      <c r="G57" s="43"/>
      <c r="H57" s="43"/>
      <c r="I57" s="128"/>
      <c r="J57" s="43"/>
      <c r="K57" s="46"/>
    </row>
    <row r="58" spans="2:47" s="1" customFormat="1" ht="29.25" customHeight="1">
      <c r="B58" s="42"/>
      <c r="C58" s="154" t="s">
        <v>167</v>
      </c>
      <c r="D58" s="142"/>
      <c r="E58" s="142"/>
      <c r="F58" s="142"/>
      <c r="G58" s="142"/>
      <c r="H58" s="142"/>
      <c r="I58" s="155"/>
      <c r="J58" s="156" t="s">
        <v>168</v>
      </c>
      <c r="K58" s="157"/>
    </row>
    <row r="59" spans="2:47" s="1" customFormat="1" ht="10.35" customHeight="1">
      <c r="B59" s="42"/>
      <c r="C59" s="43"/>
      <c r="D59" s="43"/>
      <c r="E59" s="43"/>
      <c r="F59" s="43"/>
      <c r="G59" s="43"/>
      <c r="H59" s="43"/>
      <c r="I59" s="128"/>
      <c r="J59" s="43"/>
      <c r="K59" s="46"/>
    </row>
    <row r="60" spans="2:47" s="1" customFormat="1" ht="29.25" customHeight="1">
      <c r="B60" s="42"/>
      <c r="C60" s="158" t="s">
        <v>169</v>
      </c>
      <c r="D60" s="43"/>
      <c r="E60" s="43"/>
      <c r="F60" s="43"/>
      <c r="G60" s="43"/>
      <c r="H60" s="43"/>
      <c r="I60" s="128"/>
      <c r="J60" s="138">
        <f>J91</f>
        <v>0</v>
      </c>
      <c r="K60" s="46"/>
      <c r="AU60" s="25" t="s">
        <v>170</v>
      </c>
    </row>
    <row r="61" spans="2:47" s="8" customFormat="1" ht="24.9" customHeight="1">
      <c r="B61" s="159"/>
      <c r="C61" s="160"/>
      <c r="D61" s="161" t="s">
        <v>171</v>
      </c>
      <c r="E61" s="162"/>
      <c r="F61" s="162"/>
      <c r="G61" s="162"/>
      <c r="H61" s="162"/>
      <c r="I61" s="163"/>
      <c r="J61" s="164">
        <f>J92</f>
        <v>0</v>
      </c>
      <c r="K61" s="165"/>
    </row>
    <row r="62" spans="2:47" s="9" customFormat="1" ht="19.95" customHeight="1">
      <c r="B62" s="166"/>
      <c r="C62" s="167"/>
      <c r="D62" s="168" t="s">
        <v>172</v>
      </c>
      <c r="E62" s="169"/>
      <c r="F62" s="169"/>
      <c r="G62" s="169"/>
      <c r="H62" s="169"/>
      <c r="I62" s="170"/>
      <c r="J62" s="171">
        <f>J93</f>
        <v>0</v>
      </c>
      <c r="K62" s="172"/>
    </row>
    <row r="63" spans="2:47" s="9" customFormat="1" ht="14.85" customHeight="1">
      <c r="B63" s="166"/>
      <c r="C63" s="167"/>
      <c r="D63" s="168" t="s">
        <v>173</v>
      </c>
      <c r="E63" s="169"/>
      <c r="F63" s="169"/>
      <c r="G63" s="169"/>
      <c r="H63" s="169"/>
      <c r="I63" s="170"/>
      <c r="J63" s="171">
        <f>J94</f>
        <v>0</v>
      </c>
      <c r="K63" s="172"/>
    </row>
    <row r="64" spans="2:47" s="9" customFormat="1" ht="14.85" customHeight="1">
      <c r="B64" s="166"/>
      <c r="C64" s="167"/>
      <c r="D64" s="168" t="s">
        <v>174</v>
      </c>
      <c r="E64" s="169"/>
      <c r="F64" s="169"/>
      <c r="G64" s="169"/>
      <c r="H64" s="169"/>
      <c r="I64" s="170"/>
      <c r="J64" s="171">
        <f>J100</f>
        <v>0</v>
      </c>
      <c r="K64" s="172"/>
    </row>
    <row r="65" spans="2:12" s="9" customFormat="1" ht="19.95" customHeight="1">
      <c r="B65" s="166"/>
      <c r="C65" s="167"/>
      <c r="D65" s="168" t="s">
        <v>1429</v>
      </c>
      <c r="E65" s="169"/>
      <c r="F65" s="169"/>
      <c r="G65" s="169"/>
      <c r="H65" s="169"/>
      <c r="I65" s="170"/>
      <c r="J65" s="171">
        <f>J104</f>
        <v>0</v>
      </c>
      <c r="K65" s="172"/>
    </row>
    <row r="66" spans="2:12" s="9" customFormat="1" ht="19.95" customHeight="1">
      <c r="B66" s="166"/>
      <c r="C66" s="167"/>
      <c r="D66" s="168" t="s">
        <v>188</v>
      </c>
      <c r="E66" s="169"/>
      <c r="F66" s="169"/>
      <c r="G66" s="169"/>
      <c r="H66" s="169"/>
      <c r="I66" s="170"/>
      <c r="J66" s="171">
        <f>J138</f>
        <v>0</v>
      </c>
      <c r="K66" s="172"/>
    </row>
    <row r="67" spans="2:12" s="8" customFormat="1" ht="24.9" customHeight="1">
      <c r="B67" s="159"/>
      <c r="C67" s="160"/>
      <c r="D67" s="161" t="s">
        <v>189</v>
      </c>
      <c r="E67" s="162"/>
      <c r="F67" s="162"/>
      <c r="G67" s="162"/>
      <c r="H67" s="162"/>
      <c r="I67" s="163"/>
      <c r="J67" s="164">
        <f>J140</f>
        <v>0</v>
      </c>
      <c r="K67" s="165"/>
    </row>
    <row r="68" spans="2:12" s="9" customFormat="1" ht="19.95" customHeight="1">
      <c r="B68" s="166"/>
      <c r="C68" s="167"/>
      <c r="D68" s="168" t="s">
        <v>1430</v>
      </c>
      <c r="E68" s="169"/>
      <c r="F68" s="169"/>
      <c r="G68" s="169"/>
      <c r="H68" s="169"/>
      <c r="I68" s="170"/>
      <c r="J68" s="171">
        <f>J141</f>
        <v>0</v>
      </c>
      <c r="K68" s="172"/>
    </row>
    <row r="69" spans="2:12" s="9" customFormat="1" ht="19.95" customHeight="1">
      <c r="B69" s="166"/>
      <c r="C69" s="167"/>
      <c r="D69" s="168" t="s">
        <v>1431</v>
      </c>
      <c r="E69" s="169"/>
      <c r="F69" s="169"/>
      <c r="G69" s="169"/>
      <c r="H69" s="169"/>
      <c r="I69" s="170"/>
      <c r="J69" s="171">
        <f>J179</f>
        <v>0</v>
      </c>
      <c r="K69" s="172"/>
    </row>
    <row r="70" spans="2:12" s="1" customFormat="1" ht="21.75" customHeight="1">
      <c r="B70" s="42"/>
      <c r="C70" s="43"/>
      <c r="D70" s="43"/>
      <c r="E70" s="43"/>
      <c r="F70" s="43"/>
      <c r="G70" s="43"/>
      <c r="H70" s="43"/>
      <c r="I70" s="128"/>
      <c r="J70" s="43"/>
      <c r="K70" s="46"/>
    </row>
    <row r="71" spans="2:12" s="1" customFormat="1" ht="6.9" customHeight="1">
      <c r="B71" s="57"/>
      <c r="C71" s="58"/>
      <c r="D71" s="58"/>
      <c r="E71" s="58"/>
      <c r="F71" s="58"/>
      <c r="G71" s="58"/>
      <c r="H71" s="58"/>
      <c r="I71" s="149"/>
      <c r="J71" s="58"/>
      <c r="K71" s="59"/>
    </row>
    <row r="75" spans="2:12" s="1" customFormat="1" ht="6.9" customHeight="1">
      <c r="B75" s="60"/>
      <c r="C75" s="61"/>
      <c r="D75" s="61"/>
      <c r="E75" s="61"/>
      <c r="F75" s="61"/>
      <c r="G75" s="61"/>
      <c r="H75" s="61"/>
      <c r="I75" s="152"/>
      <c r="J75" s="61"/>
      <c r="K75" s="61"/>
      <c r="L75" s="62"/>
    </row>
    <row r="76" spans="2:12" s="1" customFormat="1" ht="36.9" customHeight="1">
      <c r="B76" s="42"/>
      <c r="C76" s="63" t="s">
        <v>191</v>
      </c>
      <c r="D76" s="64"/>
      <c r="E76" s="64"/>
      <c r="F76" s="64"/>
      <c r="G76" s="64"/>
      <c r="H76" s="64"/>
      <c r="I76" s="173"/>
      <c r="J76" s="64"/>
      <c r="K76" s="64"/>
      <c r="L76" s="62"/>
    </row>
    <row r="77" spans="2:12" s="1" customFormat="1" ht="6.9" customHeight="1">
      <c r="B77" s="42"/>
      <c r="C77" s="64"/>
      <c r="D77" s="64"/>
      <c r="E77" s="64"/>
      <c r="F77" s="64"/>
      <c r="G77" s="64"/>
      <c r="H77" s="64"/>
      <c r="I77" s="173"/>
      <c r="J77" s="64"/>
      <c r="K77" s="64"/>
      <c r="L77" s="62"/>
    </row>
    <row r="78" spans="2:12" s="1" customFormat="1" ht="14.4" customHeight="1">
      <c r="B78" s="42"/>
      <c r="C78" s="66" t="s">
        <v>18</v>
      </c>
      <c r="D78" s="64"/>
      <c r="E78" s="64"/>
      <c r="F78" s="64"/>
      <c r="G78" s="64"/>
      <c r="H78" s="64"/>
      <c r="I78" s="173"/>
      <c r="J78" s="64"/>
      <c r="K78" s="64"/>
      <c r="L78" s="62"/>
    </row>
    <row r="79" spans="2:12" s="1" customFormat="1" ht="14.4" customHeight="1">
      <c r="B79" s="42"/>
      <c r="C79" s="64"/>
      <c r="D79" s="64"/>
      <c r="E79" s="405" t="str">
        <f>E7</f>
        <v>Revitalizace návsi v obci Malšovice</v>
      </c>
      <c r="F79" s="406"/>
      <c r="G79" s="406"/>
      <c r="H79" s="406"/>
      <c r="I79" s="173"/>
      <c r="J79" s="64"/>
      <c r="K79" s="64"/>
      <c r="L79" s="62"/>
    </row>
    <row r="80" spans="2:12" ht="13.2">
      <c r="B80" s="29"/>
      <c r="C80" s="66" t="s">
        <v>160</v>
      </c>
      <c r="D80" s="174"/>
      <c r="E80" s="174"/>
      <c r="F80" s="174"/>
      <c r="G80" s="174"/>
      <c r="H80" s="174"/>
      <c r="J80" s="174"/>
      <c r="K80" s="174"/>
      <c r="L80" s="175"/>
    </row>
    <row r="81" spans="2:65" s="1" customFormat="1" ht="25.2" customHeight="1">
      <c r="B81" s="42"/>
      <c r="C81" s="64"/>
      <c r="D81" s="64"/>
      <c r="E81" s="405" t="s">
        <v>161</v>
      </c>
      <c r="F81" s="408"/>
      <c r="G81" s="408"/>
      <c r="H81" s="408"/>
      <c r="I81" s="173"/>
      <c r="J81" s="64"/>
      <c r="K81" s="64"/>
      <c r="L81" s="62"/>
    </row>
    <row r="82" spans="2:65" s="1" customFormat="1" ht="14.4" customHeight="1">
      <c r="B82" s="42"/>
      <c r="C82" s="66" t="s">
        <v>162</v>
      </c>
      <c r="D82" s="64"/>
      <c r="E82" s="64"/>
      <c r="F82" s="64"/>
      <c r="G82" s="64"/>
      <c r="H82" s="64"/>
      <c r="I82" s="173"/>
      <c r="J82" s="64"/>
      <c r="K82" s="64"/>
      <c r="L82" s="62"/>
    </row>
    <row r="83" spans="2:65" s="1" customFormat="1" ht="16.2" customHeight="1">
      <c r="B83" s="42"/>
      <c r="C83" s="64"/>
      <c r="D83" s="64"/>
      <c r="E83" s="375" t="str">
        <f>E11</f>
        <v>D.1.4. - LABSKÁ VYHLÍDKA</v>
      </c>
      <c r="F83" s="408"/>
      <c r="G83" s="408"/>
      <c r="H83" s="408"/>
      <c r="I83" s="173"/>
      <c r="J83" s="64"/>
      <c r="K83" s="64"/>
      <c r="L83" s="62"/>
    </row>
    <row r="84" spans="2:65" s="1" customFormat="1" ht="6.9" customHeight="1">
      <c r="B84" s="42"/>
      <c r="C84" s="64"/>
      <c r="D84" s="64"/>
      <c r="E84" s="64"/>
      <c r="F84" s="64"/>
      <c r="G84" s="64"/>
      <c r="H84" s="64"/>
      <c r="I84" s="173"/>
      <c r="J84" s="64"/>
      <c r="K84" s="64"/>
      <c r="L84" s="62"/>
    </row>
    <row r="85" spans="2:65" s="1" customFormat="1" ht="18" customHeight="1">
      <c r="B85" s="42"/>
      <c r="C85" s="66" t="s">
        <v>24</v>
      </c>
      <c r="D85" s="64"/>
      <c r="E85" s="64"/>
      <c r="F85" s="176" t="str">
        <f>F14</f>
        <v xml:space="preserve">MALŠOVICE </v>
      </c>
      <c r="G85" s="64"/>
      <c r="H85" s="64"/>
      <c r="I85" s="177" t="s">
        <v>26</v>
      </c>
      <c r="J85" s="74" t="str">
        <f>IF(J14="","",J14)</f>
        <v>10. 5. 2018</v>
      </c>
      <c r="K85" s="64"/>
      <c r="L85" s="62"/>
    </row>
    <row r="86" spans="2:65" s="1" customFormat="1" ht="6.9" customHeight="1">
      <c r="B86" s="42"/>
      <c r="C86" s="64"/>
      <c r="D86" s="64"/>
      <c r="E86" s="64"/>
      <c r="F86" s="64"/>
      <c r="G86" s="64"/>
      <c r="H86" s="64"/>
      <c r="I86" s="173"/>
      <c r="J86" s="64"/>
      <c r="K86" s="64"/>
      <c r="L86" s="62"/>
    </row>
    <row r="87" spans="2:65" s="1" customFormat="1" ht="13.2">
      <c r="B87" s="42"/>
      <c r="C87" s="66" t="s">
        <v>28</v>
      </c>
      <c r="D87" s="64"/>
      <c r="E87" s="64"/>
      <c r="F87" s="176" t="str">
        <f>E17</f>
        <v>OBEC MALŠOVICE, Malšovice 16</v>
      </c>
      <c r="G87" s="64"/>
      <c r="H87" s="64"/>
      <c r="I87" s="177" t="s">
        <v>34</v>
      </c>
      <c r="J87" s="176" t="str">
        <f>E23</f>
        <v>Ing.arch. Zdeněk Havlík Ústí n.L.</v>
      </c>
      <c r="K87" s="64"/>
      <c r="L87" s="62"/>
    </row>
    <row r="88" spans="2:65" s="1" customFormat="1" ht="14.4" customHeight="1">
      <c r="B88" s="42"/>
      <c r="C88" s="66" t="s">
        <v>32</v>
      </c>
      <c r="D88" s="64"/>
      <c r="E88" s="64"/>
      <c r="F88" s="176" t="str">
        <f>IF(E20="","",E20)</f>
        <v/>
      </c>
      <c r="G88" s="64"/>
      <c r="H88" s="64"/>
      <c r="I88" s="173"/>
      <c r="J88" s="64"/>
      <c r="K88" s="64"/>
      <c r="L88" s="62"/>
    </row>
    <row r="89" spans="2:65" s="1" customFormat="1" ht="10.35" customHeight="1">
      <c r="B89" s="42"/>
      <c r="C89" s="64"/>
      <c r="D89" s="64"/>
      <c r="E89" s="64"/>
      <c r="F89" s="64"/>
      <c r="G89" s="64"/>
      <c r="H89" s="64"/>
      <c r="I89" s="173"/>
      <c r="J89" s="64"/>
      <c r="K89" s="64"/>
      <c r="L89" s="62"/>
    </row>
    <row r="90" spans="2:65" s="10" customFormat="1" ht="29.25" customHeight="1">
      <c r="B90" s="178"/>
      <c r="C90" s="179" t="s">
        <v>192</v>
      </c>
      <c r="D90" s="180" t="s">
        <v>58</v>
      </c>
      <c r="E90" s="180" t="s">
        <v>54</v>
      </c>
      <c r="F90" s="180" t="s">
        <v>193</v>
      </c>
      <c r="G90" s="180" t="s">
        <v>194</v>
      </c>
      <c r="H90" s="180" t="s">
        <v>195</v>
      </c>
      <c r="I90" s="181" t="s">
        <v>196</v>
      </c>
      <c r="J90" s="180" t="s">
        <v>168</v>
      </c>
      <c r="K90" s="182" t="s">
        <v>197</v>
      </c>
      <c r="L90" s="183"/>
      <c r="M90" s="82" t="s">
        <v>198</v>
      </c>
      <c r="N90" s="83" t="s">
        <v>43</v>
      </c>
      <c r="O90" s="83" t="s">
        <v>199</v>
      </c>
      <c r="P90" s="83" t="s">
        <v>200</v>
      </c>
      <c r="Q90" s="83" t="s">
        <v>201</v>
      </c>
      <c r="R90" s="83" t="s">
        <v>202</v>
      </c>
      <c r="S90" s="83" t="s">
        <v>203</v>
      </c>
      <c r="T90" s="84" t="s">
        <v>204</v>
      </c>
    </row>
    <row r="91" spans="2:65" s="1" customFormat="1" ht="29.25" customHeight="1">
      <c r="B91" s="42"/>
      <c r="C91" s="88" t="s">
        <v>169</v>
      </c>
      <c r="D91" s="64"/>
      <c r="E91" s="64"/>
      <c r="F91" s="64"/>
      <c r="G91" s="64"/>
      <c r="H91" s="64"/>
      <c r="I91" s="173"/>
      <c r="J91" s="184">
        <f>BK91</f>
        <v>0</v>
      </c>
      <c r="K91" s="64"/>
      <c r="L91" s="62"/>
      <c r="M91" s="85"/>
      <c r="N91" s="86"/>
      <c r="O91" s="86"/>
      <c r="P91" s="185">
        <f>P92+P140</f>
        <v>0</v>
      </c>
      <c r="Q91" s="86"/>
      <c r="R91" s="185">
        <f>R92+R140</f>
        <v>14.610825599999998</v>
      </c>
      <c r="S91" s="86"/>
      <c r="T91" s="186">
        <f>T92+T140</f>
        <v>0</v>
      </c>
      <c r="AT91" s="25" t="s">
        <v>72</v>
      </c>
      <c r="AU91" s="25" t="s">
        <v>170</v>
      </c>
      <c r="BK91" s="187">
        <f>BK92+BK140</f>
        <v>0</v>
      </c>
    </row>
    <row r="92" spans="2:65" s="11" customFormat="1" ht="37.35" customHeight="1">
      <c r="B92" s="188"/>
      <c r="C92" s="189"/>
      <c r="D92" s="190" t="s">
        <v>72</v>
      </c>
      <c r="E92" s="191" t="s">
        <v>205</v>
      </c>
      <c r="F92" s="191" t="s">
        <v>206</v>
      </c>
      <c r="G92" s="189"/>
      <c r="H92" s="189"/>
      <c r="I92" s="192"/>
      <c r="J92" s="193">
        <f>BK92</f>
        <v>0</v>
      </c>
      <c r="K92" s="189"/>
      <c r="L92" s="194"/>
      <c r="M92" s="195"/>
      <c r="N92" s="196"/>
      <c r="O92" s="196"/>
      <c r="P92" s="197">
        <f>P93+P104+P138</f>
        <v>0</v>
      </c>
      <c r="Q92" s="196"/>
      <c r="R92" s="197">
        <f>R93+R104+R138</f>
        <v>14.447211339999999</v>
      </c>
      <c r="S92" s="196"/>
      <c r="T92" s="198">
        <f>T93+T104+T138</f>
        <v>0</v>
      </c>
      <c r="AR92" s="199" t="s">
        <v>80</v>
      </c>
      <c r="AT92" s="200" t="s">
        <v>72</v>
      </c>
      <c r="AU92" s="200" t="s">
        <v>73</v>
      </c>
      <c r="AY92" s="199" t="s">
        <v>207</v>
      </c>
      <c r="BK92" s="201">
        <f>BK93+BK104+BK138</f>
        <v>0</v>
      </c>
    </row>
    <row r="93" spans="2:65" s="11" customFormat="1" ht="19.95" customHeight="1">
      <c r="B93" s="188"/>
      <c r="C93" s="189"/>
      <c r="D93" s="190" t="s">
        <v>72</v>
      </c>
      <c r="E93" s="202" t="s">
        <v>80</v>
      </c>
      <c r="F93" s="202" t="s">
        <v>208</v>
      </c>
      <c r="G93" s="189"/>
      <c r="H93" s="189"/>
      <c r="I93" s="192"/>
      <c r="J93" s="203">
        <f>BK93</f>
        <v>0</v>
      </c>
      <c r="K93" s="189"/>
      <c r="L93" s="194"/>
      <c r="M93" s="195"/>
      <c r="N93" s="196"/>
      <c r="O93" s="196"/>
      <c r="P93" s="197">
        <f>P94+P100</f>
        <v>0</v>
      </c>
      <c r="Q93" s="196"/>
      <c r="R93" s="197">
        <f>R94+R100</f>
        <v>0</v>
      </c>
      <c r="S93" s="196"/>
      <c r="T93" s="198">
        <f>T94+T100</f>
        <v>0</v>
      </c>
      <c r="AR93" s="199" t="s">
        <v>80</v>
      </c>
      <c r="AT93" s="200" t="s">
        <v>72</v>
      </c>
      <c r="AU93" s="200" t="s">
        <v>80</v>
      </c>
      <c r="AY93" s="199" t="s">
        <v>207</v>
      </c>
      <c r="BK93" s="201">
        <f>BK94+BK100</f>
        <v>0</v>
      </c>
    </row>
    <row r="94" spans="2:65" s="11" customFormat="1" ht="14.85" customHeight="1">
      <c r="B94" s="188"/>
      <c r="C94" s="189"/>
      <c r="D94" s="190" t="s">
        <v>72</v>
      </c>
      <c r="E94" s="202" t="s">
        <v>209</v>
      </c>
      <c r="F94" s="202" t="s">
        <v>210</v>
      </c>
      <c r="G94" s="189"/>
      <c r="H94" s="189"/>
      <c r="I94" s="192"/>
      <c r="J94" s="203">
        <f>BK94</f>
        <v>0</v>
      </c>
      <c r="K94" s="189"/>
      <c r="L94" s="194"/>
      <c r="M94" s="195"/>
      <c r="N94" s="196"/>
      <c r="O94" s="196"/>
      <c r="P94" s="197">
        <f>SUM(P95:P99)</f>
        <v>0</v>
      </c>
      <c r="Q94" s="196"/>
      <c r="R94" s="197">
        <f>SUM(R95:R99)</f>
        <v>0</v>
      </c>
      <c r="S94" s="196"/>
      <c r="T94" s="198">
        <f>SUM(T95:T99)</f>
        <v>0</v>
      </c>
      <c r="AR94" s="199" t="s">
        <v>80</v>
      </c>
      <c r="AT94" s="200" t="s">
        <v>72</v>
      </c>
      <c r="AU94" s="200" t="s">
        <v>82</v>
      </c>
      <c r="AY94" s="199" t="s">
        <v>207</v>
      </c>
      <c r="BK94" s="201">
        <f>SUM(BK95:BK99)</f>
        <v>0</v>
      </c>
    </row>
    <row r="95" spans="2:65" s="1" customFormat="1" ht="34.200000000000003" customHeight="1">
      <c r="B95" s="42"/>
      <c r="C95" s="204" t="s">
        <v>80</v>
      </c>
      <c r="D95" s="204" t="s">
        <v>211</v>
      </c>
      <c r="E95" s="205" t="s">
        <v>1066</v>
      </c>
      <c r="F95" s="206" t="s">
        <v>1067</v>
      </c>
      <c r="G95" s="207" t="s">
        <v>214</v>
      </c>
      <c r="H95" s="208">
        <v>4.1879999999999997</v>
      </c>
      <c r="I95" s="209"/>
      <c r="J95" s="210">
        <f>ROUND(I95*H95,1)</f>
        <v>0</v>
      </c>
      <c r="K95" s="206" t="s">
        <v>215</v>
      </c>
      <c r="L95" s="62"/>
      <c r="M95" s="211" t="s">
        <v>23</v>
      </c>
      <c r="N95" s="212" t="s">
        <v>44</v>
      </c>
      <c r="O95" s="43"/>
      <c r="P95" s="213">
        <f>O95*H95</f>
        <v>0</v>
      </c>
      <c r="Q95" s="213">
        <v>0</v>
      </c>
      <c r="R95" s="213">
        <f>Q95*H95</f>
        <v>0</v>
      </c>
      <c r="S95" s="213">
        <v>0</v>
      </c>
      <c r="T95" s="214">
        <f>S95*H95</f>
        <v>0</v>
      </c>
      <c r="AR95" s="25" t="s">
        <v>216</v>
      </c>
      <c r="AT95" s="25" t="s">
        <v>211</v>
      </c>
      <c r="AU95" s="25" t="s">
        <v>90</v>
      </c>
      <c r="AY95" s="25" t="s">
        <v>207</v>
      </c>
      <c r="BE95" s="215">
        <f>IF(N95="základní",J95,0)</f>
        <v>0</v>
      </c>
      <c r="BF95" s="215">
        <f>IF(N95="snížená",J95,0)</f>
        <v>0</v>
      </c>
      <c r="BG95" s="215">
        <f>IF(N95="zákl. přenesená",J95,0)</f>
        <v>0</v>
      </c>
      <c r="BH95" s="215">
        <f>IF(N95="sníž. přenesená",J95,0)</f>
        <v>0</v>
      </c>
      <c r="BI95" s="215">
        <f>IF(N95="nulová",J95,0)</f>
        <v>0</v>
      </c>
      <c r="BJ95" s="25" t="s">
        <v>80</v>
      </c>
      <c r="BK95" s="215">
        <f>ROUND(I95*H95,1)</f>
        <v>0</v>
      </c>
      <c r="BL95" s="25" t="s">
        <v>216</v>
      </c>
      <c r="BM95" s="25" t="s">
        <v>1432</v>
      </c>
    </row>
    <row r="96" spans="2:65" s="15" customFormat="1" ht="12">
      <c r="B96" s="250"/>
      <c r="C96" s="251"/>
      <c r="D96" s="218" t="s">
        <v>218</v>
      </c>
      <c r="E96" s="252" t="s">
        <v>23</v>
      </c>
      <c r="F96" s="253" t="s">
        <v>1069</v>
      </c>
      <c r="G96" s="251"/>
      <c r="H96" s="252" t="s">
        <v>23</v>
      </c>
      <c r="I96" s="254"/>
      <c r="J96" s="251"/>
      <c r="K96" s="251"/>
      <c r="L96" s="255"/>
      <c r="M96" s="256"/>
      <c r="N96" s="257"/>
      <c r="O96" s="257"/>
      <c r="P96" s="257"/>
      <c r="Q96" s="257"/>
      <c r="R96" s="257"/>
      <c r="S96" s="257"/>
      <c r="T96" s="258"/>
      <c r="AT96" s="259" t="s">
        <v>218</v>
      </c>
      <c r="AU96" s="259" t="s">
        <v>90</v>
      </c>
      <c r="AV96" s="15" t="s">
        <v>80</v>
      </c>
      <c r="AW96" s="15" t="s">
        <v>36</v>
      </c>
      <c r="AX96" s="15" t="s">
        <v>73</v>
      </c>
      <c r="AY96" s="259" t="s">
        <v>207</v>
      </c>
    </row>
    <row r="97" spans="2:65" s="15" customFormat="1" ht="12">
      <c r="B97" s="250"/>
      <c r="C97" s="251"/>
      <c r="D97" s="218" t="s">
        <v>218</v>
      </c>
      <c r="E97" s="252" t="s">
        <v>23</v>
      </c>
      <c r="F97" s="253" t="s">
        <v>1070</v>
      </c>
      <c r="G97" s="251"/>
      <c r="H97" s="252" t="s">
        <v>23</v>
      </c>
      <c r="I97" s="254"/>
      <c r="J97" s="251"/>
      <c r="K97" s="251"/>
      <c r="L97" s="255"/>
      <c r="M97" s="256"/>
      <c r="N97" s="257"/>
      <c r="O97" s="257"/>
      <c r="P97" s="257"/>
      <c r="Q97" s="257"/>
      <c r="R97" s="257"/>
      <c r="S97" s="257"/>
      <c r="T97" s="258"/>
      <c r="AT97" s="259" t="s">
        <v>218</v>
      </c>
      <c r="AU97" s="259" t="s">
        <v>90</v>
      </c>
      <c r="AV97" s="15" t="s">
        <v>80</v>
      </c>
      <c r="AW97" s="15" t="s">
        <v>36</v>
      </c>
      <c r="AX97" s="15" t="s">
        <v>73</v>
      </c>
      <c r="AY97" s="259" t="s">
        <v>207</v>
      </c>
    </row>
    <row r="98" spans="2:65" s="12" customFormat="1" ht="12">
      <c r="B98" s="216"/>
      <c r="C98" s="217"/>
      <c r="D98" s="218" t="s">
        <v>218</v>
      </c>
      <c r="E98" s="219" t="s">
        <v>23</v>
      </c>
      <c r="F98" s="220" t="s">
        <v>23</v>
      </c>
      <c r="G98" s="217"/>
      <c r="H98" s="221">
        <v>0</v>
      </c>
      <c r="I98" s="222"/>
      <c r="J98" s="217"/>
      <c r="K98" s="217"/>
      <c r="L98" s="223"/>
      <c r="M98" s="224"/>
      <c r="N98" s="225"/>
      <c r="O98" s="225"/>
      <c r="P98" s="225"/>
      <c r="Q98" s="225"/>
      <c r="R98" s="225"/>
      <c r="S98" s="225"/>
      <c r="T98" s="226"/>
      <c r="AT98" s="227" t="s">
        <v>218</v>
      </c>
      <c r="AU98" s="227" t="s">
        <v>90</v>
      </c>
      <c r="AV98" s="12" t="s">
        <v>82</v>
      </c>
      <c r="AW98" s="12" t="s">
        <v>36</v>
      </c>
      <c r="AX98" s="12" t="s">
        <v>73</v>
      </c>
      <c r="AY98" s="227" t="s">
        <v>207</v>
      </c>
    </row>
    <row r="99" spans="2:65" s="12" customFormat="1" ht="12">
      <c r="B99" s="216"/>
      <c r="C99" s="217"/>
      <c r="D99" s="218" t="s">
        <v>218</v>
      </c>
      <c r="E99" s="219" t="s">
        <v>23</v>
      </c>
      <c r="F99" s="220" t="s">
        <v>1433</v>
      </c>
      <c r="G99" s="217"/>
      <c r="H99" s="221">
        <v>4.1879999999999997</v>
      </c>
      <c r="I99" s="222"/>
      <c r="J99" s="217"/>
      <c r="K99" s="217"/>
      <c r="L99" s="223"/>
      <c r="M99" s="224"/>
      <c r="N99" s="225"/>
      <c r="O99" s="225"/>
      <c r="P99" s="225"/>
      <c r="Q99" s="225"/>
      <c r="R99" s="225"/>
      <c r="S99" s="225"/>
      <c r="T99" s="226"/>
      <c r="AT99" s="227" t="s">
        <v>218</v>
      </c>
      <c r="AU99" s="227" t="s">
        <v>90</v>
      </c>
      <c r="AV99" s="12" t="s">
        <v>82</v>
      </c>
      <c r="AW99" s="12" t="s">
        <v>36</v>
      </c>
      <c r="AX99" s="12" t="s">
        <v>80</v>
      </c>
      <c r="AY99" s="227" t="s">
        <v>207</v>
      </c>
    </row>
    <row r="100" spans="2:65" s="11" customFormat="1" ht="22.35" customHeight="1">
      <c r="B100" s="188"/>
      <c r="C100" s="189"/>
      <c r="D100" s="190" t="s">
        <v>72</v>
      </c>
      <c r="E100" s="202" t="s">
        <v>226</v>
      </c>
      <c r="F100" s="202" t="s">
        <v>227</v>
      </c>
      <c r="G100" s="189"/>
      <c r="H100" s="189"/>
      <c r="I100" s="192"/>
      <c r="J100" s="203">
        <f>BK100</f>
        <v>0</v>
      </c>
      <c r="K100" s="189"/>
      <c r="L100" s="194"/>
      <c r="M100" s="195"/>
      <c r="N100" s="196"/>
      <c r="O100" s="196"/>
      <c r="P100" s="197">
        <f>SUM(P101:P103)</f>
        <v>0</v>
      </c>
      <c r="Q100" s="196"/>
      <c r="R100" s="197">
        <f>SUM(R101:R103)</f>
        <v>0</v>
      </c>
      <c r="S100" s="196"/>
      <c r="T100" s="198">
        <f>SUM(T101:T103)</f>
        <v>0</v>
      </c>
      <c r="AR100" s="199" t="s">
        <v>80</v>
      </c>
      <c r="AT100" s="200" t="s">
        <v>72</v>
      </c>
      <c r="AU100" s="200" t="s">
        <v>82</v>
      </c>
      <c r="AY100" s="199" t="s">
        <v>207</v>
      </c>
      <c r="BK100" s="201">
        <f>SUM(BK101:BK103)</f>
        <v>0</v>
      </c>
    </row>
    <row r="101" spans="2:65" s="1" customFormat="1" ht="45.6" customHeight="1">
      <c r="B101" s="42"/>
      <c r="C101" s="204" t="s">
        <v>82</v>
      </c>
      <c r="D101" s="204" t="s">
        <v>211</v>
      </c>
      <c r="E101" s="205" t="s">
        <v>231</v>
      </c>
      <c r="F101" s="206" t="s">
        <v>232</v>
      </c>
      <c r="G101" s="207" t="s">
        <v>214</v>
      </c>
      <c r="H101" s="208">
        <v>4.1879999999999997</v>
      </c>
      <c r="I101" s="209"/>
      <c r="J101" s="210">
        <f>ROUND(I101*H101,1)</f>
        <v>0</v>
      </c>
      <c r="K101" s="206" t="s">
        <v>215</v>
      </c>
      <c r="L101" s="62"/>
      <c r="M101" s="211" t="s">
        <v>23</v>
      </c>
      <c r="N101" s="212" t="s">
        <v>44</v>
      </c>
      <c r="O101" s="43"/>
      <c r="P101" s="213">
        <f>O101*H101</f>
        <v>0</v>
      </c>
      <c r="Q101" s="213">
        <v>0</v>
      </c>
      <c r="R101" s="213">
        <f>Q101*H101</f>
        <v>0</v>
      </c>
      <c r="S101" s="213">
        <v>0</v>
      </c>
      <c r="T101" s="214">
        <f>S101*H101</f>
        <v>0</v>
      </c>
      <c r="AR101" s="25" t="s">
        <v>216</v>
      </c>
      <c r="AT101" s="25" t="s">
        <v>211</v>
      </c>
      <c r="AU101" s="25" t="s">
        <v>90</v>
      </c>
      <c r="AY101" s="25" t="s">
        <v>207</v>
      </c>
      <c r="BE101" s="215">
        <f>IF(N101="základní",J101,0)</f>
        <v>0</v>
      </c>
      <c r="BF101" s="215">
        <f>IF(N101="snížená",J101,0)</f>
        <v>0</v>
      </c>
      <c r="BG101" s="215">
        <f>IF(N101="zákl. přenesená",J101,0)</f>
        <v>0</v>
      </c>
      <c r="BH101" s="215">
        <f>IF(N101="sníž. přenesená",J101,0)</f>
        <v>0</v>
      </c>
      <c r="BI101" s="215">
        <f>IF(N101="nulová",J101,0)</f>
        <v>0</v>
      </c>
      <c r="BJ101" s="25" t="s">
        <v>80</v>
      </c>
      <c r="BK101" s="215">
        <f>ROUND(I101*H101,1)</f>
        <v>0</v>
      </c>
      <c r="BL101" s="25" t="s">
        <v>216</v>
      </c>
      <c r="BM101" s="25" t="s">
        <v>1434</v>
      </c>
    </row>
    <row r="102" spans="2:65" s="1" customFormat="1" ht="34.200000000000003" customHeight="1">
      <c r="B102" s="42"/>
      <c r="C102" s="204" t="s">
        <v>90</v>
      </c>
      <c r="D102" s="204" t="s">
        <v>211</v>
      </c>
      <c r="E102" s="205" t="s">
        <v>238</v>
      </c>
      <c r="F102" s="206" t="s">
        <v>239</v>
      </c>
      <c r="G102" s="207" t="s">
        <v>240</v>
      </c>
      <c r="H102" s="208">
        <v>7.12</v>
      </c>
      <c r="I102" s="209"/>
      <c r="J102" s="210">
        <f>ROUND(I102*H102,1)</f>
        <v>0</v>
      </c>
      <c r="K102" s="206" t="s">
        <v>215</v>
      </c>
      <c r="L102" s="62"/>
      <c r="M102" s="211" t="s">
        <v>23</v>
      </c>
      <c r="N102" s="212" t="s">
        <v>44</v>
      </c>
      <c r="O102" s="43"/>
      <c r="P102" s="213">
        <f>O102*H102</f>
        <v>0</v>
      </c>
      <c r="Q102" s="213">
        <v>0</v>
      </c>
      <c r="R102" s="213">
        <f>Q102*H102</f>
        <v>0</v>
      </c>
      <c r="S102" s="213">
        <v>0</v>
      </c>
      <c r="T102" s="214">
        <f>S102*H102</f>
        <v>0</v>
      </c>
      <c r="AR102" s="25" t="s">
        <v>216</v>
      </c>
      <c r="AT102" s="25" t="s">
        <v>211</v>
      </c>
      <c r="AU102" s="25" t="s">
        <v>90</v>
      </c>
      <c r="AY102" s="25" t="s">
        <v>207</v>
      </c>
      <c r="BE102" s="215">
        <f>IF(N102="základní",J102,0)</f>
        <v>0</v>
      </c>
      <c r="BF102" s="215">
        <f>IF(N102="snížená",J102,0)</f>
        <v>0</v>
      </c>
      <c r="BG102" s="215">
        <f>IF(N102="zákl. přenesená",J102,0)</f>
        <v>0</v>
      </c>
      <c r="BH102" s="215">
        <f>IF(N102="sníž. přenesená",J102,0)</f>
        <v>0</v>
      </c>
      <c r="BI102" s="215">
        <f>IF(N102="nulová",J102,0)</f>
        <v>0</v>
      </c>
      <c r="BJ102" s="25" t="s">
        <v>80</v>
      </c>
      <c r="BK102" s="215">
        <f>ROUND(I102*H102,1)</f>
        <v>0</v>
      </c>
      <c r="BL102" s="25" t="s">
        <v>216</v>
      </c>
      <c r="BM102" s="25" t="s">
        <v>1435</v>
      </c>
    </row>
    <row r="103" spans="2:65" s="12" customFormat="1" ht="12">
      <c r="B103" s="216"/>
      <c r="C103" s="217"/>
      <c r="D103" s="218" t="s">
        <v>218</v>
      </c>
      <c r="E103" s="219" t="s">
        <v>23</v>
      </c>
      <c r="F103" s="220" t="s">
        <v>1436</v>
      </c>
      <c r="G103" s="217"/>
      <c r="H103" s="221">
        <v>7.12</v>
      </c>
      <c r="I103" s="222"/>
      <c r="J103" s="217"/>
      <c r="K103" s="217"/>
      <c r="L103" s="223"/>
      <c r="M103" s="224"/>
      <c r="N103" s="225"/>
      <c r="O103" s="225"/>
      <c r="P103" s="225"/>
      <c r="Q103" s="225"/>
      <c r="R103" s="225"/>
      <c r="S103" s="225"/>
      <c r="T103" s="226"/>
      <c r="AT103" s="227" t="s">
        <v>218</v>
      </c>
      <c r="AU103" s="227" t="s">
        <v>90</v>
      </c>
      <c r="AV103" s="12" t="s">
        <v>82</v>
      </c>
      <c r="AW103" s="12" t="s">
        <v>36</v>
      </c>
      <c r="AX103" s="12" t="s">
        <v>80</v>
      </c>
      <c r="AY103" s="227" t="s">
        <v>207</v>
      </c>
    </row>
    <row r="104" spans="2:65" s="11" customFormat="1" ht="29.85" customHeight="1">
      <c r="B104" s="188"/>
      <c r="C104" s="189"/>
      <c r="D104" s="190" t="s">
        <v>72</v>
      </c>
      <c r="E104" s="202" t="s">
        <v>1135</v>
      </c>
      <c r="F104" s="202" t="s">
        <v>1437</v>
      </c>
      <c r="G104" s="189"/>
      <c r="H104" s="189"/>
      <c r="I104" s="192"/>
      <c r="J104" s="203">
        <f>BK104</f>
        <v>0</v>
      </c>
      <c r="K104" s="189"/>
      <c r="L104" s="194"/>
      <c r="M104" s="195"/>
      <c r="N104" s="196"/>
      <c r="O104" s="196"/>
      <c r="P104" s="197">
        <f>SUM(P105:P137)</f>
        <v>0</v>
      </c>
      <c r="Q104" s="196"/>
      <c r="R104" s="197">
        <f>SUM(R105:R137)</f>
        <v>14.447211339999999</v>
      </c>
      <c r="S104" s="196"/>
      <c r="T104" s="198">
        <f>SUM(T105:T137)</f>
        <v>0</v>
      </c>
      <c r="AR104" s="199" t="s">
        <v>80</v>
      </c>
      <c r="AT104" s="200" t="s">
        <v>72</v>
      </c>
      <c r="AU104" s="200" t="s">
        <v>80</v>
      </c>
      <c r="AY104" s="199" t="s">
        <v>207</v>
      </c>
      <c r="BK104" s="201">
        <f>SUM(BK105:BK137)</f>
        <v>0</v>
      </c>
    </row>
    <row r="105" spans="2:65" s="1" customFormat="1" ht="22.8" customHeight="1">
      <c r="B105" s="42"/>
      <c r="C105" s="204" t="s">
        <v>216</v>
      </c>
      <c r="D105" s="204" t="s">
        <v>211</v>
      </c>
      <c r="E105" s="205" t="s">
        <v>258</v>
      </c>
      <c r="F105" s="206" t="s">
        <v>259</v>
      </c>
      <c r="G105" s="207" t="s">
        <v>214</v>
      </c>
      <c r="H105" s="208">
        <v>0.79700000000000004</v>
      </c>
      <c r="I105" s="209"/>
      <c r="J105" s="210">
        <f>ROUND(I105*H105,1)</f>
        <v>0</v>
      </c>
      <c r="K105" s="206" t="s">
        <v>215</v>
      </c>
      <c r="L105" s="62"/>
      <c r="M105" s="211" t="s">
        <v>23</v>
      </c>
      <c r="N105" s="212" t="s">
        <v>44</v>
      </c>
      <c r="O105" s="43"/>
      <c r="P105" s="213">
        <f>O105*H105</f>
        <v>0</v>
      </c>
      <c r="Q105" s="213">
        <v>1.98</v>
      </c>
      <c r="R105" s="213">
        <f>Q105*H105</f>
        <v>1.57806</v>
      </c>
      <c r="S105" s="213">
        <v>0</v>
      </c>
      <c r="T105" s="214">
        <f>S105*H105</f>
        <v>0</v>
      </c>
      <c r="AR105" s="25" t="s">
        <v>216</v>
      </c>
      <c r="AT105" s="25" t="s">
        <v>211</v>
      </c>
      <c r="AU105" s="25" t="s">
        <v>82</v>
      </c>
      <c r="AY105" s="25" t="s">
        <v>207</v>
      </c>
      <c r="BE105" s="215">
        <f>IF(N105="základní",J105,0)</f>
        <v>0</v>
      </c>
      <c r="BF105" s="215">
        <f>IF(N105="snížená",J105,0)</f>
        <v>0</v>
      </c>
      <c r="BG105" s="215">
        <f>IF(N105="zákl. přenesená",J105,0)</f>
        <v>0</v>
      </c>
      <c r="BH105" s="215">
        <f>IF(N105="sníž. přenesená",J105,0)</f>
        <v>0</v>
      </c>
      <c r="BI105" s="215">
        <f>IF(N105="nulová",J105,0)</f>
        <v>0</v>
      </c>
      <c r="BJ105" s="25" t="s">
        <v>80</v>
      </c>
      <c r="BK105" s="215">
        <f>ROUND(I105*H105,1)</f>
        <v>0</v>
      </c>
      <c r="BL105" s="25" t="s">
        <v>216</v>
      </c>
      <c r="BM105" s="25" t="s">
        <v>1438</v>
      </c>
    </row>
    <row r="106" spans="2:65" s="15" customFormat="1" ht="12">
      <c r="B106" s="250"/>
      <c r="C106" s="251"/>
      <c r="D106" s="218" t="s">
        <v>218</v>
      </c>
      <c r="E106" s="252" t="s">
        <v>23</v>
      </c>
      <c r="F106" s="253" t="s">
        <v>1069</v>
      </c>
      <c r="G106" s="251"/>
      <c r="H106" s="252" t="s">
        <v>23</v>
      </c>
      <c r="I106" s="254"/>
      <c r="J106" s="251"/>
      <c r="K106" s="251"/>
      <c r="L106" s="255"/>
      <c r="M106" s="256"/>
      <c r="N106" s="257"/>
      <c r="O106" s="257"/>
      <c r="P106" s="257"/>
      <c r="Q106" s="257"/>
      <c r="R106" s="257"/>
      <c r="S106" s="257"/>
      <c r="T106" s="258"/>
      <c r="AT106" s="259" t="s">
        <v>218</v>
      </c>
      <c r="AU106" s="259" t="s">
        <v>82</v>
      </c>
      <c r="AV106" s="15" t="s">
        <v>80</v>
      </c>
      <c r="AW106" s="15" t="s">
        <v>36</v>
      </c>
      <c r="AX106" s="15" t="s">
        <v>73</v>
      </c>
      <c r="AY106" s="259" t="s">
        <v>207</v>
      </c>
    </row>
    <row r="107" spans="2:65" s="15" customFormat="1" ht="12">
      <c r="B107" s="250"/>
      <c r="C107" s="251"/>
      <c r="D107" s="218" t="s">
        <v>218</v>
      </c>
      <c r="E107" s="252" t="s">
        <v>23</v>
      </c>
      <c r="F107" s="253" t="s">
        <v>1070</v>
      </c>
      <c r="G107" s="251"/>
      <c r="H107" s="252" t="s">
        <v>23</v>
      </c>
      <c r="I107" s="254"/>
      <c r="J107" s="251"/>
      <c r="K107" s="251"/>
      <c r="L107" s="255"/>
      <c r="M107" s="256"/>
      <c r="N107" s="257"/>
      <c r="O107" s="257"/>
      <c r="P107" s="257"/>
      <c r="Q107" s="257"/>
      <c r="R107" s="257"/>
      <c r="S107" s="257"/>
      <c r="T107" s="258"/>
      <c r="AT107" s="259" t="s">
        <v>218</v>
      </c>
      <c r="AU107" s="259" t="s">
        <v>82</v>
      </c>
      <c r="AV107" s="15" t="s">
        <v>80</v>
      </c>
      <c r="AW107" s="15" t="s">
        <v>36</v>
      </c>
      <c r="AX107" s="15" t="s">
        <v>73</v>
      </c>
      <c r="AY107" s="259" t="s">
        <v>207</v>
      </c>
    </row>
    <row r="108" spans="2:65" s="12" customFormat="1" ht="12">
      <c r="B108" s="216"/>
      <c r="C108" s="217"/>
      <c r="D108" s="218" t="s">
        <v>218</v>
      </c>
      <c r="E108" s="219" t="s">
        <v>23</v>
      </c>
      <c r="F108" s="220" t="s">
        <v>23</v>
      </c>
      <c r="G108" s="217"/>
      <c r="H108" s="221">
        <v>0</v>
      </c>
      <c r="I108" s="222"/>
      <c r="J108" s="217"/>
      <c r="K108" s="217"/>
      <c r="L108" s="223"/>
      <c r="M108" s="224"/>
      <c r="N108" s="225"/>
      <c r="O108" s="225"/>
      <c r="P108" s="225"/>
      <c r="Q108" s="225"/>
      <c r="R108" s="225"/>
      <c r="S108" s="225"/>
      <c r="T108" s="226"/>
      <c r="AT108" s="227" t="s">
        <v>218</v>
      </c>
      <c r="AU108" s="227" t="s">
        <v>82</v>
      </c>
      <c r="AV108" s="12" t="s">
        <v>82</v>
      </c>
      <c r="AW108" s="12" t="s">
        <v>36</v>
      </c>
      <c r="AX108" s="12" t="s">
        <v>73</v>
      </c>
      <c r="AY108" s="227" t="s">
        <v>207</v>
      </c>
    </row>
    <row r="109" spans="2:65" s="12" customFormat="1" ht="12">
      <c r="B109" s="216"/>
      <c r="C109" s="217"/>
      <c r="D109" s="218" t="s">
        <v>218</v>
      </c>
      <c r="E109" s="219" t="s">
        <v>23</v>
      </c>
      <c r="F109" s="220" t="s">
        <v>1439</v>
      </c>
      <c r="G109" s="217"/>
      <c r="H109" s="221">
        <v>0.79700000000000004</v>
      </c>
      <c r="I109" s="222"/>
      <c r="J109" s="217"/>
      <c r="K109" s="217"/>
      <c r="L109" s="223"/>
      <c r="M109" s="224"/>
      <c r="N109" s="225"/>
      <c r="O109" s="225"/>
      <c r="P109" s="225"/>
      <c r="Q109" s="225"/>
      <c r="R109" s="225"/>
      <c r="S109" s="225"/>
      <c r="T109" s="226"/>
      <c r="AT109" s="227" t="s">
        <v>218</v>
      </c>
      <c r="AU109" s="227" t="s">
        <v>82</v>
      </c>
      <c r="AV109" s="12" t="s">
        <v>82</v>
      </c>
      <c r="AW109" s="12" t="s">
        <v>36</v>
      </c>
      <c r="AX109" s="12" t="s">
        <v>80</v>
      </c>
      <c r="AY109" s="227" t="s">
        <v>207</v>
      </c>
    </row>
    <row r="110" spans="2:65" s="1" customFormat="1" ht="22.8" customHeight="1">
      <c r="B110" s="42"/>
      <c r="C110" s="204" t="s">
        <v>237</v>
      </c>
      <c r="D110" s="204" t="s">
        <v>211</v>
      </c>
      <c r="E110" s="205" t="s">
        <v>1139</v>
      </c>
      <c r="F110" s="206" t="s">
        <v>1140</v>
      </c>
      <c r="G110" s="207" t="s">
        <v>214</v>
      </c>
      <c r="H110" s="208">
        <v>2.7509999999999999</v>
      </c>
      <c r="I110" s="209"/>
      <c r="J110" s="210">
        <f>ROUND(I110*H110,1)</f>
        <v>0</v>
      </c>
      <c r="K110" s="206" t="s">
        <v>215</v>
      </c>
      <c r="L110" s="62"/>
      <c r="M110" s="211" t="s">
        <v>23</v>
      </c>
      <c r="N110" s="212" t="s">
        <v>44</v>
      </c>
      <c r="O110" s="43"/>
      <c r="P110" s="213">
        <f>O110*H110</f>
        <v>0</v>
      </c>
      <c r="Q110" s="213">
        <v>2.2563399999999998</v>
      </c>
      <c r="R110" s="213">
        <f>Q110*H110</f>
        <v>6.2071913399999996</v>
      </c>
      <c r="S110" s="213">
        <v>0</v>
      </c>
      <c r="T110" s="214">
        <f>S110*H110</f>
        <v>0</v>
      </c>
      <c r="AR110" s="25" t="s">
        <v>216</v>
      </c>
      <c r="AT110" s="25" t="s">
        <v>211</v>
      </c>
      <c r="AU110" s="25" t="s">
        <v>82</v>
      </c>
      <c r="AY110" s="25" t="s">
        <v>207</v>
      </c>
      <c r="BE110" s="215">
        <f>IF(N110="základní",J110,0)</f>
        <v>0</v>
      </c>
      <c r="BF110" s="215">
        <f>IF(N110="snížená",J110,0)</f>
        <v>0</v>
      </c>
      <c r="BG110" s="215">
        <f>IF(N110="zákl. přenesená",J110,0)</f>
        <v>0</v>
      </c>
      <c r="BH110" s="215">
        <f>IF(N110="sníž. přenesená",J110,0)</f>
        <v>0</v>
      </c>
      <c r="BI110" s="215">
        <f>IF(N110="nulová",J110,0)</f>
        <v>0</v>
      </c>
      <c r="BJ110" s="25" t="s">
        <v>80</v>
      </c>
      <c r="BK110" s="215">
        <f>ROUND(I110*H110,1)</f>
        <v>0</v>
      </c>
      <c r="BL110" s="25" t="s">
        <v>216</v>
      </c>
      <c r="BM110" s="25" t="s">
        <v>1440</v>
      </c>
    </row>
    <row r="111" spans="2:65" s="15" customFormat="1" ht="12">
      <c r="B111" s="250"/>
      <c r="C111" s="251"/>
      <c r="D111" s="218" t="s">
        <v>218</v>
      </c>
      <c r="E111" s="252" t="s">
        <v>23</v>
      </c>
      <c r="F111" s="253" t="s">
        <v>1069</v>
      </c>
      <c r="G111" s="251"/>
      <c r="H111" s="252" t="s">
        <v>23</v>
      </c>
      <c r="I111" s="254"/>
      <c r="J111" s="251"/>
      <c r="K111" s="251"/>
      <c r="L111" s="255"/>
      <c r="M111" s="256"/>
      <c r="N111" s="257"/>
      <c r="O111" s="257"/>
      <c r="P111" s="257"/>
      <c r="Q111" s="257"/>
      <c r="R111" s="257"/>
      <c r="S111" s="257"/>
      <c r="T111" s="258"/>
      <c r="AT111" s="259" t="s">
        <v>218</v>
      </c>
      <c r="AU111" s="259" t="s">
        <v>82</v>
      </c>
      <c r="AV111" s="15" t="s">
        <v>80</v>
      </c>
      <c r="AW111" s="15" t="s">
        <v>36</v>
      </c>
      <c r="AX111" s="15" t="s">
        <v>73</v>
      </c>
      <c r="AY111" s="259" t="s">
        <v>207</v>
      </c>
    </row>
    <row r="112" spans="2:65" s="15" customFormat="1" ht="12">
      <c r="B112" s="250"/>
      <c r="C112" s="251"/>
      <c r="D112" s="218" t="s">
        <v>218</v>
      </c>
      <c r="E112" s="252" t="s">
        <v>23</v>
      </c>
      <c r="F112" s="253" t="s">
        <v>1070</v>
      </c>
      <c r="G112" s="251"/>
      <c r="H112" s="252" t="s">
        <v>23</v>
      </c>
      <c r="I112" s="254"/>
      <c r="J112" s="251"/>
      <c r="K112" s="251"/>
      <c r="L112" s="255"/>
      <c r="M112" s="256"/>
      <c r="N112" s="257"/>
      <c r="O112" s="257"/>
      <c r="P112" s="257"/>
      <c r="Q112" s="257"/>
      <c r="R112" s="257"/>
      <c r="S112" s="257"/>
      <c r="T112" s="258"/>
      <c r="AT112" s="259" t="s">
        <v>218</v>
      </c>
      <c r="AU112" s="259" t="s">
        <v>82</v>
      </c>
      <c r="AV112" s="15" t="s">
        <v>80</v>
      </c>
      <c r="AW112" s="15" t="s">
        <v>36</v>
      </c>
      <c r="AX112" s="15" t="s">
        <v>73</v>
      </c>
      <c r="AY112" s="259" t="s">
        <v>207</v>
      </c>
    </row>
    <row r="113" spans="2:65" s="12" customFormat="1" ht="12">
      <c r="B113" s="216"/>
      <c r="C113" s="217"/>
      <c r="D113" s="218" t="s">
        <v>218</v>
      </c>
      <c r="E113" s="219" t="s">
        <v>23</v>
      </c>
      <c r="F113" s="220" t="s">
        <v>23</v>
      </c>
      <c r="G113" s="217"/>
      <c r="H113" s="221">
        <v>0</v>
      </c>
      <c r="I113" s="222"/>
      <c r="J113" s="217"/>
      <c r="K113" s="217"/>
      <c r="L113" s="223"/>
      <c r="M113" s="224"/>
      <c r="N113" s="225"/>
      <c r="O113" s="225"/>
      <c r="P113" s="225"/>
      <c r="Q113" s="225"/>
      <c r="R113" s="225"/>
      <c r="S113" s="225"/>
      <c r="T113" s="226"/>
      <c r="AT113" s="227" t="s">
        <v>218</v>
      </c>
      <c r="AU113" s="227" t="s">
        <v>82</v>
      </c>
      <c r="AV113" s="12" t="s">
        <v>82</v>
      </c>
      <c r="AW113" s="12" t="s">
        <v>36</v>
      </c>
      <c r="AX113" s="12" t="s">
        <v>73</v>
      </c>
      <c r="AY113" s="227" t="s">
        <v>207</v>
      </c>
    </row>
    <row r="114" spans="2:65" s="12" customFormat="1" ht="12">
      <c r="B114" s="216"/>
      <c r="C114" s="217"/>
      <c r="D114" s="218" t="s">
        <v>218</v>
      </c>
      <c r="E114" s="219" t="s">
        <v>23</v>
      </c>
      <c r="F114" s="220" t="s">
        <v>1441</v>
      </c>
      <c r="G114" s="217"/>
      <c r="H114" s="221">
        <v>2.7509999999999999</v>
      </c>
      <c r="I114" s="222"/>
      <c r="J114" s="217"/>
      <c r="K114" s="217"/>
      <c r="L114" s="223"/>
      <c r="M114" s="224"/>
      <c r="N114" s="225"/>
      <c r="O114" s="225"/>
      <c r="P114" s="225"/>
      <c r="Q114" s="225"/>
      <c r="R114" s="225"/>
      <c r="S114" s="225"/>
      <c r="T114" s="226"/>
      <c r="AT114" s="227" t="s">
        <v>218</v>
      </c>
      <c r="AU114" s="227" t="s">
        <v>82</v>
      </c>
      <c r="AV114" s="12" t="s">
        <v>82</v>
      </c>
      <c r="AW114" s="12" t="s">
        <v>36</v>
      </c>
      <c r="AX114" s="12" t="s">
        <v>80</v>
      </c>
      <c r="AY114" s="227" t="s">
        <v>207</v>
      </c>
    </row>
    <row r="115" spans="2:65" s="1" customFormat="1" ht="34.200000000000003" customHeight="1">
      <c r="B115" s="42"/>
      <c r="C115" s="204" t="s">
        <v>245</v>
      </c>
      <c r="D115" s="204" t="s">
        <v>211</v>
      </c>
      <c r="E115" s="205" t="s">
        <v>1160</v>
      </c>
      <c r="F115" s="206" t="s">
        <v>1161</v>
      </c>
      <c r="G115" s="207" t="s">
        <v>214</v>
      </c>
      <c r="H115" s="208">
        <v>1.94</v>
      </c>
      <c r="I115" s="209"/>
      <c r="J115" s="210">
        <f>ROUND(I115*H115,1)</f>
        <v>0</v>
      </c>
      <c r="K115" s="206" t="s">
        <v>23</v>
      </c>
      <c r="L115" s="62"/>
      <c r="M115" s="211" t="s">
        <v>23</v>
      </c>
      <c r="N115" s="212" t="s">
        <v>44</v>
      </c>
      <c r="O115" s="43"/>
      <c r="P115" s="213">
        <f>O115*H115</f>
        <v>0</v>
      </c>
      <c r="Q115" s="213">
        <v>3.4340000000000002</v>
      </c>
      <c r="R115" s="213">
        <f>Q115*H115</f>
        <v>6.6619600000000005</v>
      </c>
      <c r="S115" s="213">
        <v>0</v>
      </c>
      <c r="T115" s="214">
        <f>S115*H115</f>
        <v>0</v>
      </c>
      <c r="AR115" s="25" t="s">
        <v>216</v>
      </c>
      <c r="AT115" s="25" t="s">
        <v>211</v>
      </c>
      <c r="AU115" s="25" t="s">
        <v>82</v>
      </c>
      <c r="AY115" s="25" t="s">
        <v>207</v>
      </c>
      <c r="BE115" s="215">
        <f>IF(N115="základní",J115,0)</f>
        <v>0</v>
      </c>
      <c r="BF115" s="215">
        <f>IF(N115="snížená",J115,0)</f>
        <v>0</v>
      </c>
      <c r="BG115" s="215">
        <f>IF(N115="zákl. přenesená",J115,0)</f>
        <v>0</v>
      </c>
      <c r="BH115" s="215">
        <f>IF(N115="sníž. přenesená",J115,0)</f>
        <v>0</v>
      </c>
      <c r="BI115" s="215">
        <f>IF(N115="nulová",J115,0)</f>
        <v>0</v>
      </c>
      <c r="BJ115" s="25" t="s">
        <v>80</v>
      </c>
      <c r="BK115" s="215">
        <f>ROUND(I115*H115,1)</f>
        <v>0</v>
      </c>
      <c r="BL115" s="25" t="s">
        <v>216</v>
      </c>
      <c r="BM115" s="25" t="s">
        <v>1442</v>
      </c>
    </row>
    <row r="116" spans="2:65" s="15" customFormat="1" ht="12">
      <c r="B116" s="250"/>
      <c r="C116" s="251"/>
      <c r="D116" s="218" t="s">
        <v>218</v>
      </c>
      <c r="E116" s="252" t="s">
        <v>23</v>
      </c>
      <c r="F116" s="253" t="s">
        <v>1069</v>
      </c>
      <c r="G116" s="251"/>
      <c r="H116" s="252" t="s">
        <v>23</v>
      </c>
      <c r="I116" s="254"/>
      <c r="J116" s="251"/>
      <c r="K116" s="251"/>
      <c r="L116" s="255"/>
      <c r="M116" s="256"/>
      <c r="N116" s="257"/>
      <c r="O116" s="257"/>
      <c r="P116" s="257"/>
      <c r="Q116" s="257"/>
      <c r="R116" s="257"/>
      <c r="S116" s="257"/>
      <c r="T116" s="258"/>
      <c r="AT116" s="259" t="s">
        <v>218</v>
      </c>
      <c r="AU116" s="259" t="s">
        <v>82</v>
      </c>
      <c r="AV116" s="15" t="s">
        <v>80</v>
      </c>
      <c r="AW116" s="15" t="s">
        <v>36</v>
      </c>
      <c r="AX116" s="15" t="s">
        <v>73</v>
      </c>
      <c r="AY116" s="259" t="s">
        <v>207</v>
      </c>
    </row>
    <row r="117" spans="2:65" s="15" customFormat="1" ht="12">
      <c r="B117" s="250"/>
      <c r="C117" s="251"/>
      <c r="D117" s="218" t="s">
        <v>218</v>
      </c>
      <c r="E117" s="252" t="s">
        <v>23</v>
      </c>
      <c r="F117" s="253" t="s">
        <v>1070</v>
      </c>
      <c r="G117" s="251"/>
      <c r="H117" s="252" t="s">
        <v>23</v>
      </c>
      <c r="I117" s="254"/>
      <c r="J117" s="251"/>
      <c r="K117" s="251"/>
      <c r="L117" s="255"/>
      <c r="M117" s="256"/>
      <c r="N117" s="257"/>
      <c r="O117" s="257"/>
      <c r="P117" s="257"/>
      <c r="Q117" s="257"/>
      <c r="R117" s="257"/>
      <c r="S117" s="257"/>
      <c r="T117" s="258"/>
      <c r="AT117" s="259" t="s">
        <v>218</v>
      </c>
      <c r="AU117" s="259" t="s">
        <v>82</v>
      </c>
      <c r="AV117" s="15" t="s">
        <v>80</v>
      </c>
      <c r="AW117" s="15" t="s">
        <v>36</v>
      </c>
      <c r="AX117" s="15" t="s">
        <v>73</v>
      </c>
      <c r="AY117" s="259" t="s">
        <v>207</v>
      </c>
    </row>
    <row r="118" spans="2:65" s="12" customFormat="1" ht="12">
      <c r="B118" s="216"/>
      <c r="C118" s="217"/>
      <c r="D118" s="218" t="s">
        <v>218</v>
      </c>
      <c r="E118" s="219" t="s">
        <v>23</v>
      </c>
      <c r="F118" s="220" t="s">
        <v>23</v>
      </c>
      <c r="G118" s="217"/>
      <c r="H118" s="221">
        <v>0</v>
      </c>
      <c r="I118" s="222"/>
      <c r="J118" s="217"/>
      <c r="K118" s="217"/>
      <c r="L118" s="223"/>
      <c r="M118" s="224"/>
      <c r="N118" s="225"/>
      <c r="O118" s="225"/>
      <c r="P118" s="225"/>
      <c r="Q118" s="225"/>
      <c r="R118" s="225"/>
      <c r="S118" s="225"/>
      <c r="T118" s="226"/>
      <c r="AT118" s="227" t="s">
        <v>218</v>
      </c>
      <c r="AU118" s="227" t="s">
        <v>82</v>
      </c>
      <c r="AV118" s="12" t="s">
        <v>82</v>
      </c>
      <c r="AW118" s="12" t="s">
        <v>36</v>
      </c>
      <c r="AX118" s="12" t="s">
        <v>73</v>
      </c>
      <c r="AY118" s="227" t="s">
        <v>207</v>
      </c>
    </row>
    <row r="119" spans="2:65" s="12" customFormat="1" ht="12">
      <c r="B119" s="216"/>
      <c r="C119" s="217"/>
      <c r="D119" s="218" t="s">
        <v>218</v>
      </c>
      <c r="E119" s="219" t="s">
        <v>23</v>
      </c>
      <c r="F119" s="220" t="s">
        <v>1443</v>
      </c>
      <c r="G119" s="217"/>
      <c r="H119" s="221">
        <v>1.94</v>
      </c>
      <c r="I119" s="222"/>
      <c r="J119" s="217"/>
      <c r="K119" s="217"/>
      <c r="L119" s="223"/>
      <c r="M119" s="224"/>
      <c r="N119" s="225"/>
      <c r="O119" s="225"/>
      <c r="P119" s="225"/>
      <c r="Q119" s="225"/>
      <c r="R119" s="225"/>
      <c r="S119" s="225"/>
      <c r="T119" s="226"/>
      <c r="AT119" s="227" t="s">
        <v>218</v>
      </c>
      <c r="AU119" s="227" t="s">
        <v>82</v>
      </c>
      <c r="AV119" s="12" t="s">
        <v>82</v>
      </c>
      <c r="AW119" s="12" t="s">
        <v>36</v>
      </c>
      <c r="AX119" s="12" t="s">
        <v>80</v>
      </c>
      <c r="AY119" s="227" t="s">
        <v>207</v>
      </c>
    </row>
    <row r="120" spans="2:65" s="1" customFormat="1" ht="34.200000000000003" customHeight="1">
      <c r="B120" s="42"/>
      <c r="C120" s="204" t="s">
        <v>257</v>
      </c>
      <c r="D120" s="204" t="s">
        <v>211</v>
      </c>
      <c r="E120" s="205" t="s">
        <v>1166</v>
      </c>
      <c r="F120" s="206" t="s">
        <v>1167</v>
      </c>
      <c r="G120" s="207" t="s">
        <v>214</v>
      </c>
      <c r="H120" s="208">
        <v>1.94</v>
      </c>
      <c r="I120" s="209"/>
      <c r="J120" s="210">
        <f>ROUND(I120*H120,1)</f>
        <v>0</v>
      </c>
      <c r="K120" s="206" t="s">
        <v>215</v>
      </c>
      <c r="L120" s="62"/>
      <c r="M120" s="211" t="s">
        <v>23</v>
      </c>
      <c r="N120" s="212" t="s">
        <v>44</v>
      </c>
      <c r="O120" s="43"/>
      <c r="P120" s="213">
        <f>O120*H120</f>
        <v>0</v>
      </c>
      <c r="Q120" s="213">
        <v>0</v>
      </c>
      <c r="R120" s="213">
        <f>Q120*H120</f>
        <v>0</v>
      </c>
      <c r="S120" s="213">
        <v>0</v>
      </c>
      <c r="T120" s="214">
        <f>S120*H120</f>
        <v>0</v>
      </c>
      <c r="AR120" s="25" t="s">
        <v>216</v>
      </c>
      <c r="AT120" s="25" t="s">
        <v>211</v>
      </c>
      <c r="AU120" s="25" t="s">
        <v>82</v>
      </c>
      <c r="AY120" s="25" t="s">
        <v>207</v>
      </c>
      <c r="BE120" s="215">
        <f>IF(N120="základní",J120,0)</f>
        <v>0</v>
      </c>
      <c r="BF120" s="215">
        <f>IF(N120="snížená",J120,0)</f>
        <v>0</v>
      </c>
      <c r="BG120" s="215">
        <f>IF(N120="zákl. přenesená",J120,0)</f>
        <v>0</v>
      </c>
      <c r="BH120" s="215">
        <f>IF(N120="sníž. přenesená",J120,0)</f>
        <v>0</v>
      </c>
      <c r="BI120" s="215">
        <f>IF(N120="nulová",J120,0)</f>
        <v>0</v>
      </c>
      <c r="BJ120" s="25" t="s">
        <v>80</v>
      </c>
      <c r="BK120" s="215">
        <f>ROUND(I120*H120,1)</f>
        <v>0</v>
      </c>
      <c r="BL120" s="25" t="s">
        <v>216</v>
      </c>
      <c r="BM120" s="25" t="s">
        <v>1444</v>
      </c>
    </row>
    <row r="121" spans="2:65" s="15" customFormat="1" ht="12">
      <c r="B121" s="250"/>
      <c r="C121" s="251"/>
      <c r="D121" s="218" t="s">
        <v>218</v>
      </c>
      <c r="E121" s="252" t="s">
        <v>23</v>
      </c>
      <c r="F121" s="253" t="s">
        <v>1069</v>
      </c>
      <c r="G121" s="251"/>
      <c r="H121" s="252" t="s">
        <v>23</v>
      </c>
      <c r="I121" s="254"/>
      <c r="J121" s="251"/>
      <c r="K121" s="251"/>
      <c r="L121" s="255"/>
      <c r="M121" s="256"/>
      <c r="N121" s="257"/>
      <c r="O121" s="257"/>
      <c r="P121" s="257"/>
      <c r="Q121" s="257"/>
      <c r="R121" s="257"/>
      <c r="S121" s="257"/>
      <c r="T121" s="258"/>
      <c r="AT121" s="259" t="s">
        <v>218</v>
      </c>
      <c r="AU121" s="259" t="s">
        <v>82</v>
      </c>
      <c r="AV121" s="15" t="s">
        <v>80</v>
      </c>
      <c r="AW121" s="15" t="s">
        <v>36</v>
      </c>
      <c r="AX121" s="15" t="s">
        <v>73</v>
      </c>
      <c r="AY121" s="259" t="s">
        <v>207</v>
      </c>
    </row>
    <row r="122" spans="2:65" s="15" customFormat="1" ht="12">
      <c r="B122" s="250"/>
      <c r="C122" s="251"/>
      <c r="D122" s="218" t="s">
        <v>218</v>
      </c>
      <c r="E122" s="252" t="s">
        <v>23</v>
      </c>
      <c r="F122" s="253" t="s">
        <v>1070</v>
      </c>
      <c r="G122" s="251"/>
      <c r="H122" s="252" t="s">
        <v>23</v>
      </c>
      <c r="I122" s="254"/>
      <c r="J122" s="251"/>
      <c r="K122" s="251"/>
      <c r="L122" s="255"/>
      <c r="M122" s="256"/>
      <c r="N122" s="257"/>
      <c r="O122" s="257"/>
      <c r="P122" s="257"/>
      <c r="Q122" s="257"/>
      <c r="R122" s="257"/>
      <c r="S122" s="257"/>
      <c r="T122" s="258"/>
      <c r="AT122" s="259" t="s">
        <v>218</v>
      </c>
      <c r="AU122" s="259" t="s">
        <v>82</v>
      </c>
      <c r="AV122" s="15" t="s">
        <v>80</v>
      </c>
      <c r="AW122" s="15" t="s">
        <v>36</v>
      </c>
      <c r="AX122" s="15" t="s">
        <v>73</v>
      </c>
      <c r="AY122" s="259" t="s">
        <v>207</v>
      </c>
    </row>
    <row r="123" spans="2:65" s="12" customFormat="1" ht="12">
      <c r="B123" s="216"/>
      <c r="C123" s="217"/>
      <c r="D123" s="218" t="s">
        <v>218</v>
      </c>
      <c r="E123" s="219" t="s">
        <v>23</v>
      </c>
      <c r="F123" s="220" t="s">
        <v>23</v>
      </c>
      <c r="G123" s="217"/>
      <c r="H123" s="221">
        <v>0</v>
      </c>
      <c r="I123" s="222"/>
      <c r="J123" s="217"/>
      <c r="K123" s="217"/>
      <c r="L123" s="223"/>
      <c r="M123" s="224"/>
      <c r="N123" s="225"/>
      <c r="O123" s="225"/>
      <c r="P123" s="225"/>
      <c r="Q123" s="225"/>
      <c r="R123" s="225"/>
      <c r="S123" s="225"/>
      <c r="T123" s="226"/>
      <c r="AT123" s="227" t="s">
        <v>218</v>
      </c>
      <c r="AU123" s="227" t="s">
        <v>82</v>
      </c>
      <c r="AV123" s="12" t="s">
        <v>82</v>
      </c>
      <c r="AW123" s="12" t="s">
        <v>36</v>
      </c>
      <c r="AX123" s="12" t="s">
        <v>73</v>
      </c>
      <c r="AY123" s="227" t="s">
        <v>207</v>
      </c>
    </row>
    <row r="124" spans="2:65" s="12" customFormat="1" ht="12">
      <c r="B124" s="216"/>
      <c r="C124" s="217"/>
      <c r="D124" s="218" t="s">
        <v>218</v>
      </c>
      <c r="E124" s="219" t="s">
        <v>23</v>
      </c>
      <c r="F124" s="220" t="s">
        <v>1445</v>
      </c>
      <c r="G124" s="217"/>
      <c r="H124" s="221">
        <v>1.94</v>
      </c>
      <c r="I124" s="222"/>
      <c r="J124" s="217"/>
      <c r="K124" s="217"/>
      <c r="L124" s="223"/>
      <c r="M124" s="224"/>
      <c r="N124" s="225"/>
      <c r="O124" s="225"/>
      <c r="P124" s="225"/>
      <c r="Q124" s="225"/>
      <c r="R124" s="225"/>
      <c r="S124" s="225"/>
      <c r="T124" s="226"/>
      <c r="AT124" s="227" t="s">
        <v>218</v>
      </c>
      <c r="AU124" s="227" t="s">
        <v>82</v>
      </c>
      <c r="AV124" s="12" t="s">
        <v>82</v>
      </c>
      <c r="AW124" s="12" t="s">
        <v>36</v>
      </c>
      <c r="AX124" s="12" t="s">
        <v>80</v>
      </c>
      <c r="AY124" s="227" t="s">
        <v>207</v>
      </c>
    </row>
    <row r="125" spans="2:65" s="1" customFormat="1" ht="34.200000000000003" customHeight="1">
      <c r="B125" s="42"/>
      <c r="C125" s="204" t="s">
        <v>262</v>
      </c>
      <c r="D125" s="204" t="s">
        <v>211</v>
      </c>
      <c r="E125" s="205" t="s">
        <v>1169</v>
      </c>
      <c r="F125" s="206" t="s">
        <v>1170</v>
      </c>
      <c r="G125" s="207" t="s">
        <v>322</v>
      </c>
      <c r="H125" s="208">
        <v>1.46</v>
      </c>
      <c r="I125" s="209"/>
      <c r="J125" s="210">
        <f>ROUND(I125*H125,1)</f>
        <v>0</v>
      </c>
      <c r="K125" s="206" t="s">
        <v>215</v>
      </c>
      <c r="L125" s="62"/>
      <c r="M125" s="211" t="s">
        <v>23</v>
      </c>
      <c r="N125" s="212" t="s">
        <v>44</v>
      </c>
      <c r="O125" s="43"/>
      <c r="P125" s="213">
        <f>O125*H125</f>
        <v>0</v>
      </c>
      <c r="Q125" s="213">
        <v>0</v>
      </c>
      <c r="R125" s="213">
        <f>Q125*H125</f>
        <v>0</v>
      </c>
      <c r="S125" s="213">
        <v>0</v>
      </c>
      <c r="T125" s="214">
        <f>S125*H125</f>
        <v>0</v>
      </c>
      <c r="AR125" s="25" t="s">
        <v>216</v>
      </c>
      <c r="AT125" s="25" t="s">
        <v>211</v>
      </c>
      <c r="AU125" s="25" t="s">
        <v>82</v>
      </c>
      <c r="AY125" s="25" t="s">
        <v>207</v>
      </c>
      <c r="BE125" s="215">
        <f>IF(N125="základní",J125,0)</f>
        <v>0</v>
      </c>
      <c r="BF125" s="215">
        <f>IF(N125="snížená",J125,0)</f>
        <v>0</v>
      </c>
      <c r="BG125" s="215">
        <f>IF(N125="zákl. přenesená",J125,0)</f>
        <v>0</v>
      </c>
      <c r="BH125" s="215">
        <f>IF(N125="sníž. přenesená",J125,0)</f>
        <v>0</v>
      </c>
      <c r="BI125" s="215">
        <f>IF(N125="nulová",J125,0)</f>
        <v>0</v>
      </c>
      <c r="BJ125" s="25" t="s">
        <v>80</v>
      </c>
      <c r="BK125" s="215">
        <f>ROUND(I125*H125,1)</f>
        <v>0</v>
      </c>
      <c r="BL125" s="25" t="s">
        <v>216</v>
      </c>
      <c r="BM125" s="25" t="s">
        <v>1446</v>
      </c>
    </row>
    <row r="126" spans="2:65" s="15" customFormat="1" ht="12">
      <c r="B126" s="250"/>
      <c r="C126" s="251"/>
      <c r="D126" s="218" t="s">
        <v>218</v>
      </c>
      <c r="E126" s="252" t="s">
        <v>23</v>
      </c>
      <c r="F126" s="253" t="s">
        <v>1447</v>
      </c>
      <c r="G126" s="251"/>
      <c r="H126" s="252" t="s">
        <v>23</v>
      </c>
      <c r="I126" s="254"/>
      <c r="J126" s="251"/>
      <c r="K126" s="251"/>
      <c r="L126" s="255"/>
      <c r="M126" s="256"/>
      <c r="N126" s="257"/>
      <c r="O126" s="257"/>
      <c r="P126" s="257"/>
      <c r="Q126" s="257"/>
      <c r="R126" s="257"/>
      <c r="S126" s="257"/>
      <c r="T126" s="258"/>
      <c r="AT126" s="259" t="s">
        <v>218</v>
      </c>
      <c r="AU126" s="259" t="s">
        <v>82</v>
      </c>
      <c r="AV126" s="15" t="s">
        <v>80</v>
      </c>
      <c r="AW126" s="15" t="s">
        <v>36</v>
      </c>
      <c r="AX126" s="15" t="s">
        <v>73</v>
      </c>
      <c r="AY126" s="259" t="s">
        <v>207</v>
      </c>
    </row>
    <row r="127" spans="2:65" s="12" customFormat="1" ht="12">
      <c r="B127" s="216"/>
      <c r="C127" s="217"/>
      <c r="D127" s="218" t="s">
        <v>218</v>
      </c>
      <c r="E127" s="219" t="s">
        <v>23</v>
      </c>
      <c r="F127" s="220" t="s">
        <v>23</v>
      </c>
      <c r="G127" s="217"/>
      <c r="H127" s="221">
        <v>0</v>
      </c>
      <c r="I127" s="222"/>
      <c r="J127" s="217"/>
      <c r="K127" s="217"/>
      <c r="L127" s="223"/>
      <c r="M127" s="224"/>
      <c r="N127" s="225"/>
      <c r="O127" s="225"/>
      <c r="P127" s="225"/>
      <c r="Q127" s="225"/>
      <c r="R127" s="225"/>
      <c r="S127" s="225"/>
      <c r="T127" s="226"/>
      <c r="AT127" s="227" t="s">
        <v>218</v>
      </c>
      <c r="AU127" s="227" t="s">
        <v>82</v>
      </c>
      <c r="AV127" s="12" t="s">
        <v>82</v>
      </c>
      <c r="AW127" s="12" t="s">
        <v>36</v>
      </c>
      <c r="AX127" s="12" t="s">
        <v>73</v>
      </c>
      <c r="AY127" s="227" t="s">
        <v>207</v>
      </c>
    </row>
    <row r="128" spans="2:65" s="12" customFormat="1" ht="12">
      <c r="B128" s="216"/>
      <c r="C128" s="217"/>
      <c r="D128" s="218" t="s">
        <v>218</v>
      </c>
      <c r="E128" s="219" t="s">
        <v>23</v>
      </c>
      <c r="F128" s="220" t="s">
        <v>1448</v>
      </c>
      <c r="G128" s="217"/>
      <c r="H128" s="221">
        <v>1.46</v>
      </c>
      <c r="I128" s="222"/>
      <c r="J128" s="217"/>
      <c r="K128" s="217"/>
      <c r="L128" s="223"/>
      <c r="M128" s="224"/>
      <c r="N128" s="225"/>
      <c r="O128" s="225"/>
      <c r="P128" s="225"/>
      <c r="Q128" s="225"/>
      <c r="R128" s="225"/>
      <c r="S128" s="225"/>
      <c r="T128" s="226"/>
      <c r="AT128" s="227" t="s">
        <v>218</v>
      </c>
      <c r="AU128" s="227" t="s">
        <v>82</v>
      </c>
      <c r="AV128" s="12" t="s">
        <v>82</v>
      </c>
      <c r="AW128" s="12" t="s">
        <v>36</v>
      </c>
      <c r="AX128" s="12" t="s">
        <v>80</v>
      </c>
      <c r="AY128" s="227" t="s">
        <v>207</v>
      </c>
    </row>
    <row r="129" spans="2:65" s="1" customFormat="1" ht="34.200000000000003" customHeight="1">
      <c r="B129" s="42"/>
      <c r="C129" s="204" t="s">
        <v>267</v>
      </c>
      <c r="D129" s="204" t="s">
        <v>211</v>
      </c>
      <c r="E129" s="205" t="s">
        <v>1173</v>
      </c>
      <c r="F129" s="206" t="s">
        <v>1174</v>
      </c>
      <c r="G129" s="207" t="s">
        <v>322</v>
      </c>
      <c r="H129" s="208">
        <v>22.26</v>
      </c>
      <c r="I129" s="209"/>
      <c r="J129" s="210">
        <f>ROUND(I129*H129,1)</f>
        <v>0</v>
      </c>
      <c r="K129" s="206" t="s">
        <v>215</v>
      </c>
      <c r="L129" s="62"/>
      <c r="M129" s="211" t="s">
        <v>23</v>
      </c>
      <c r="N129" s="212" t="s">
        <v>44</v>
      </c>
      <c r="O129" s="43"/>
      <c r="P129" s="213">
        <f>O129*H129</f>
        <v>0</v>
      </c>
      <c r="Q129" s="213">
        <v>0</v>
      </c>
      <c r="R129" s="213">
        <f>Q129*H129</f>
        <v>0</v>
      </c>
      <c r="S129" s="213">
        <v>0</v>
      </c>
      <c r="T129" s="214">
        <f>S129*H129</f>
        <v>0</v>
      </c>
      <c r="AR129" s="25" t="s">
        <v>216</v>
      </c>
      <c r="AT129" s="25" t="s">
        <v>211</v>
      </c>
      <c r="AU129" s="25" t="s">
        <v>82</v>
      </c>
      <c r="AY129" s="25" t="s">
        <v>207</v>
      </c>
      <c r="BE129" s="215">
        <f>IF(N129="základní",J129,0)</f>
        <v>0</v>
      </c>
      <c r="BF129" s="215">
        <f>IF(N129="snížená",J129,0)</f>
        <v>0</v>
      </c>
      <c r="BG129" s="215">
        <f>IF(N129="zákl. přenesená",J129,0)</f>
        <v>0</v>
      </c>
      <c r="BH129" s="215">
        <f>IF(N129="sníž. přenesená",J129,0)</f>
        <v>0</v>
      </c>
      <c r="BI129" s="215">
        <f>IF(N129="nulová",J129,0)</f>
        <v>0</v>
      </c>
      <c r="BJ129" s="25" t="s">
        <v>80</v>
      </c>
      <c r="BK129" s="215">
        <f>ROUND(I129*H129,1)</f>
        <v>0</v>
      </c>
      <c r="BL129" s="25" t="s">
        <v>216</v>
      </c>
      <c r="BM129" s="25" t="s">
        <v>1449</v>
      </c>
    </row>
    <row r="130" spans="2:65" s="15" customFormat="1" ht="12">
      <c r="B130" s="250"/>
      <c r="C130" s="251"/>
      <c r="D130" s="218" t="s">
        <v>218</v>
      </c>
      <c r="E130" s="252" t="s">
        <v>23</v>
      </c>
      <c r="F130" s="253" t="s">
        <v>1450</v>
      </c>
      <c r="G130" s="251"/>
      <c r="H130" s="252" t="s">
        <v>23</v>
      </c>
      <c r="I130" s="254"/>
      <c r="J130" s="251"/>
      <c r="K130" s="251"/>
      <c r="L130" s="255"/>
      <c r="M130" s="256"/>
      <c r="N130" s="257"/>
      <c r="O130" s="257"/>
      <c r="P130" s="257"/>
      <c r="Q130" s="257"/>
      <c r="R130" s="257"/>
      <c r="S130" s="257"/>
      <c r="T130" s="258"/>
      <c r="AT130" s="259" t="s">
        <v>218</v>
      </c>
      <c r="AU130" s="259" t="s">
        <v>82</v>
      </c>
      <c r="AV130" s="15" t="s">
        <v>80</v>
      </c>
      <c r="AW130" s="15" t="s">
        <v>36</v>
      </c>
      <c r="AX130" s="15" t="s">
        <v>73</v>
      </c>
      <c r="AY130" s="259" t="s">
        <v>207</v>
      </c>
    </row>
    <row r="131" spans="2:65" s="12" customFormat="1" ht="12">
      <c r="B131" s="216"/>
      <c r="C131" s="217"/>
      <c r="D131" s="218" t="s">
        <v>218</v>
      </c>
      <c r="E131" s="219" t="s">
        <v>23</v>
      </c>
      <c r="F131" s="220" t="s">
        <v>23</v>
      </c>
      <c r="G131" s="217"/>
      <c r="H131" s="221">
        <v>0</v>
      </c>
      <c r="I131" s="222"/>
      <c r="J131" s="217"/>
      <c r="K131" s="217"/>
      <c r="L131" s="223"/>
      <c r="M131" s="224"/>
      <c r="N131" s="225"/>
      <c r="O131" s="225"/>
      <c r="P131" s="225"/>
      <c r="Q131" s="225"/>
      <c r="R131" s="225"/>
      <c r="S131" s="225"/>
      <c r="T131" s="226"/>
      <c r="AT131" s="227" t="s">
        <v>218</v>
      </c>
      <c r="AU131" s="227" t="s">
        <v>82</v>
      </c>
      <c r="AV131" s="12" t="s">
        <v>82</v>
      </c>
      <c r="AW131" s="12" t="s">
        <v>36</v>
      </c>
      <c r="AX131" s="12" t="s">
        <v>73</v>
      </c>
      <c r="AY131" s="227" t="s">
        <v>207</v>
      </c>
    </row>
    <row r="132" spans="2:65" s="12" customFormat="1" ht="12">
      <c r="B132" s="216"/>
      <c r="C132" s="217"/>
      <c r="D132" s="218" t="s">
        <v>218</v>
      </c>
      <c r="E132" s="219" t="s">
        <v>23</v>
      </c>
      <c r="F132" s="220" t="s">
        <v>1451</v>
      </c>
      <c r="G132" s="217"/>
      <c r="H132" s="221">
        <v>22.26</v>
      </c>
      <c r="I132" s="222"/>
      <c r="J132" s="217"/>
      <c r="K132" s="217"/>
      <c r="L132" s="223"/>
      <c r="M132" s="224"/>
      <c r="N132" s="225"/>
      <c r="O132" s="225"/>
      <c r="P132" s="225"/>
      <c r="Q132" s="225"/>
      <c r="R132" s="225"/>
      <c r="S132" s="225"/>
      <c r="T132" s="226"/>
      <c r="AT132" s="227" t="s">
        <v>218</v>
      </c>
      <c r="AU132" s="227" t="s">
        <v>82</v>
      </c>
      <c r="AV132" s="12" t="s">
        <v>82</v>
      </c>
      <c r="AW132" s="12" t="s">
        <v>36</v>
      </c>
      <c r="AX132" s="12" t="s">
        <v>80</v>
      </c>
      <c r="AY132" s="227" t="s">
        <v>207</v>
      </c>
    </row>
    <row r="133" spans="2:65" s="1" customFormat="1" ht="22.8" customHeight="1">
      <c r="B133" s="42"/>
      <c r="C133" s="204" t="s">
        <v>272</v>
      </c>
      <c r="D133" s="204" t="s">
        <v>211</v>
      </c>
      <c r="E133" s="205" t="s">
        <v>1452</v>
      </c>
      <c r="F133" s="206" t="s">
        <v>1453</v>
      </c>
      <c r="G133" s="207" t="s">
        <v>214</v>
      </c>
      <c r="H133" s="208">
        <v>1.94</v>
      </c>
      <c r="I133" s="209"/>
      <c r="J133" s="210">
        <f>ROUND(I133*H133,1)</f>
        <v>0</v>
      </c>
      <c r="K133" s="206" t="s">
        <v>215</v>
      </c>
      <c r="L133" s="62"/>
      <c r="M133" s="211" t="s">
        <v>23</v>
      </c>
      <c r="N133" s="212" t="s">
        <v>44</v>
      </c>
      <c r="O133" s="43"/>
      <c r="P133" s="213">
        <f>O133*H133</f>
        <v>0</v>
      </c>
      <c r="Q133" s="213">
        <v>0</v>
      </c>
      <c r="R133" s="213">
        <f>Q133*H133</f>
        <v>0</v>
      </c>
      <c r="S133" s="213">
        <v>0</v>
      </c>
      <c r="T133" s="214">
        <f>S133*H133</f>
        <v>0</v>
      </c>
      <c r="AR133" s="25" t="s">
        <v>216</v>
      </c>
      <c r="AT133" s="25" t="s">
        <v>211</v>
      </c>
      <c r="AU133" s="25" t="s">
        <v>82</v>
      </c>
      <c r="AY133" s="25" t="s">
        <v>207</v>
      </c>
      <c r="BE133" s="215">
        <f>IF(N133="základní",J133,0)</f>
        <v>0</v>
      </c>
      <c r="BF133" s="215">
        <f>IF(N133="snížená",J133,0)</f>
        <v>0</v>
      </c>
      <c r="BG133" s="215">
        <f>IF(N133="zákl. přenesená",J133,0)</f>
        <v>0</v>
      </c>
      <c r="BH133" s="215">
        <f>IF(N133="sníž. přenesená",J133,0)</f>
        <v>0</v>
      </c>
      <c r="BI133" s="215">
        <f>IF(N133="nulová",J133,0)</f>
        <v>0</v>
      </c>
      <c r="BJ133" s="25" t="s">
        <v>80</v>
      </c>
      <c r="BK133" s="215">
        <f>ROUND(I133*H133,1)</f>
        <v>0</v>
      </c>
      <c r="BL133" s="25" t="s">
        <v>216</v>
      </c>
      <c r="BM133" s="25" t="s">
        <v>1454</v>
      </c>
    </row>
    <row r="134" spans="2:65" s="15" customFormat="1" ht="12">
      <c r="B134" s="250"/>
      <c r="C134" s="251"/>
      <c r="D134" s="218" t="s">
        <v>218</v>
      </c>
      <c r="E134" s="252" t="s">
        <v>23</v>
      </c>
      <c r="F134" s="253" t="s">
        <v>1069</v>
      </c>
      <c r="G134" s="251"/>
      <c r="H134" s="252" t="s">
        <v>23</v>
      </c>
      <c r="I134" s="254"/>
      <c r="J134" s="251"/>
      <c r="K134" s="251"/>
      <c r="L134" s="255"/>
      <c r="M134" s="256"/>
      <c r="N134" s="257"/>
      <c r="O134" s="257"/>
      <c r="P134" s="257"/>
      <c r="Q134" s="257"/>
      <c r="R134" s="257"/>
      <c r="S134" s="257"/>
      <c r="T134" s="258"/>
      <c r="AT134" s="259" t="s">
        <v>218</v>
      </c>
      <c r="AU134" s="259" t="s">
        <v>82</v>
      </c>
      <c r="AV134" s="15" t="s">
        <v>80</v>
      </c>
      <c r="AW134" s="15" t="s">
        <v>36</v>
      </c>
      <c r="AX134" s="15" t="s">
        <v>73</v>
      </c>
      <c r="AY134" s="259" t="s">
        <v>207</v>
      </c>
    </row>
    <row r="135" spans="2:65" s="15" customFormat="1" ht="12">
      <c r="B135" s="250"/>
      <c r="C135" s="251"/>
      <c r="D135" s="218" t="s">
        <v>218</v>
      </c>
      <c r="E135" s="252" t="s">
        <v>23</v>
      </c>
      <c r="F135" s="253" t="s">
        <v>1070</v>
      </c>
      <c r="G135" s="251"/>
      <c r="H135" s="252" t="s">
        <v>23</v>
      </c>
      <c r="I135" s="254"/>
      <c r="J135" s="251"/>
      <c r="K135" s="251"/>
      <c r="L135" s="255"/>
      <c r="M135" s="256"/>
      <c r="N135" s="257"/>
      <c r="O135" s="257"/>
      <c r="P135" s="257"/>
      <c r="Q135" s="257"/>
      <c r="R135" s="257"/>
      <c r="S135" s="257"/>
      <c r="T135" s="258"/>
      <c r="AT135" s="259" t="s">
        <v>218</v>
      </c>
      <c r="AU135" s="259" t="s">
        <v>82</v>
      </c>
      <c r="AV135" s="15" t="s">
        <v>80</v>
      </c>
      <c r="AW135" s="15" t="s">
        <v>36</v>
      </c>
      <c r="AX135" s="15" t="s">
        <v>73</v>
      </c>
      <c r="AY135" s="259" t="s">
        <v>207</v>
      </c>
    </row>
    <row r="136" spans="2:65" s="12" customFormat="1" ht="12">
      <c r="B136" s="216"/>
      <c r="C136" s="217"/>
      <c r="D136" s="218" t="s">
        <v>218</v>
      </c>
      <c r="E136" s="219" t="s">
        <v>23</v>
      </c>
      <c r="F136" s="220" t="s">
        <v>23</v>
      </c>
      <c r="G136" s="217"/>
      <c r="H136" s="221">
        <v>0</v>
      </c>
      <c r="I136" s="222"/>
      <c r="J136" s="217"/>
      <c r="K136" s="217"/>
      <c r="L136" s="223"/>
      <c r="M136" s="224"/>
      <c r="N136" s="225"/>
      <c r="O136" s="225"/>
      <c r="P136" s="225"/>
      <c r="Q136" s="225"/>
      <c r="R136" s="225"/>
      <c r="S136" s="225"/>
      <c r="T136" s="226"/>
      <c r="AT136" s="227" t="s">
        <v>218</v>
      </c>
      <c r="AU136" s="227" t="s">
        <v>82</v>
      </c>
      <c r="AV136" s="12" t="s">
        <v>82</v>
      </c>
      <c r="AW136" s="12" t="s">
        <v>36</v>
      </c>
      <c r="AX136" s="12" t="s">
        <v>73</v>
      </c>
      <c r="AY136" s="227" t="s">
        <v>207</v>
      </c>
    </row>
    <row r="137" spans="2:65" s="12" customFormat="1" ht="12">
      <c r="B137" s="216"/>
      <c r="C137" s="217"/>
      <c r="D137" s="218" t="s">
        <v>218</v>
      </c>
      <c r="E137" s="219" t="s">
        <v>23</v>
      </c>
      <c r="F137" s="220" t="s">
        <v>1445</v>
      </c>
      <c r="G137" s="217"/>
      <c r="H137" s="221">
        <v>1.94</v>
      </c>
      <c r="I137" s="222"/>
      <c r="J137" s="217"/>
      <c r="K137" s="217"/>
      <c r="L137" s="223"/>
      <c r="M137" s="224"/>
      <c r="N137" s="225"/>
      <c r="O137" s="225"/>
      <c r="P137" s="225"/>
      <c r="Q137" s="225"/>
      <c r="R137" s="225"/>
      <c r="S137" s="225"/>
      <c r="T137" s="226"/>
      <c r="AT137" s="227" t="s">
        <v>218</v>
      </c>
      <c r="AU137" s="227" t="s">
        <v>82</v>
      </c>
      <c r="AV137" s="12" t="s">
        <v>82</v>
      </c>
      <c r="AW137" s="12" t="s">
        <v>36</v>
      </c>
      <c r="AX137" s="12" t="s">
        <v>80</v>
      </c>
      <c r="AY137" s="227" t="s">
        <v>207</v>
      </c>
    </row>
    <row r="138" spans="2:65" s="11" customFormat="1" ht="29.85" customHeight="1">
      <c r="B138" s="188"/>
      <c r="C138" s="189"/>
      <c r="D138" s="190" t="s">
        <v>72</v>
      </c>
      <c r="E138" s="202" t="s">
        <v>588</v>
      </c>
      <c r="F138" s="202" t="s">
        <v>589</v>
      </c>
      <c r="G138" s="189"/>
      <c r="H138" s="189"/>
      <c r="I138" s="192"/>
      <c r="J138" s="203">
        <f>BK138</f>
        <v>0</v>
      </c>
      <c r="K138" s="189"/>
      <c r="L138" s="194"/>
      <c r="M138" s="195"/>
      <c r="N138" s="196"/>
      <c r="O138" s="196"/>
      <c r="P138" s="197">
        <f>P139</f>
        <v>0</v>
      </c>
      <c r="Q138" s="196"/>
      <c r="R138" s="197">
        <f>R139</f>
        <v>0</v>
      </c>
      <c r="S138" s="196"/>
      <c r="T138" s="198">
        <f>T139</f>
        <v>0</v>
      </c>
      <c r="AR138" s="199" t="s">
        <v>80</v>
      </c>
      <c r="AT138" s="200" t="s">
        <v>72</v>
      </c>
      <c r="AU138" s="200" t="s">
        <v>80</v>
      </c>
      <c r="AY138" s="199" t="s">
        <v>207</v>
      </c>
      <c r="BK138" s="201">
        <f>BK139</f>
        <v>0</v>
      </c>
    </row>
    <row r="139" spans="2:65" s="1" customFormat="1" ht="45.6" customHeight="1">
      <c r="B139" s="42"/>
      <c r="C139" s="204" t="s">
        <v>277</v>
      </c>
      <c r="D139" s="204" t="s">
        <v>211</v>
      </c>
      <c r="E139" s="205" t="s">
        <v>1287</v>
      </c>
      <c r="F139" s="206" t="s">
        <v>1288</v>
      </c>
      <c r="G139" s="207" t="s">
        <v>240</v>
      </c>
      <c r="H139" s="208">
        <v>14.446999999999999</v>
      </c>
      <c r="I139" s="209"/>
      <c r="J139" s="210">
        <f>ROUND(I139*H139,1)</f>
        <v>0</v>
      </c>
      <c r="K139" s="206" t="s">
        <v>215</v>
      </c>
      <c r="L139" s="62"/>
      <c r="M139" s="211" t="s">
        <v>23</v>
      </c>
      <c r="N139" s="212" t="s">
        <v>44</v>
      </c>
      <c r="O139" s="43"/>
      <c r="P139" s="213">
        <f>O139*H139</f>
        <v>0</v>
      </c>
      <c r="Q139" s="213">
        <v>0</v>
      </c>
      <c r="R139" s="213">
        <f>Q139*H139</f>
        <v>0</v>
      </c>
      <c r="S139" s="213">
        <v>0</v>
      </c>
      <c r="T139" s="214">
        <f>S139*H139</f>
        <v>0</v>
      </c>
      <c r="AR139" s="25" t="s">
        <v>216</v>
      </c>
      <c r="AT139" s="25" t="s">
        <v>211</v>
      </c>
      <c r="AU139" s="25" t="s">
        <v>82</v>
      </c>
      <c r="AY139" s="25" t="s">
        <v>207</v>
      </c>
      <c r="BE139" s="215">
        <f>IF(N139="základní",J139,0)</f>
        <v>0</v>
      </c>
      <c r="BF139" s="215">
        <f>IF(N139="snížená",J139,0)</f>
        <v>0</v>
      </c>
      <c r="BG139" s="215">
        <f>IF(N139="zákl. přenesená",J139,0)</f>
        <v>0</v>
      </c>
      <c r="BH139" s="215">
        <f>IF(N139="sníž. přenesená",J139,0)</f>
        <v>0</v>
      </c>
      <c r="BI139" s="215">
        <f>IF(N139="nulová",J139,0)</f>
        <v>0</v>
      </c>
      <c r="BJ139" s="25" t="s">
        <v>80</v>
      </c>
      <c r="BK139" s="215">
        <f>ROUND(I139*H139,1)</f>
        <v>0</v>
      </c>
      <c r="BL139" s="25" t="s">
        <v>216</v>
      </c>
      <c r="BM139" s="25" t="s">
        <v>1455</v>
      </c>
    </row>
    <row r="140" spans="2:65" s="11" customFormat="1" ht="37.35" customHeight="1">
      <c r="B140" s="188"/>
      <c r="C140" s="189"/>
      <c r="D140" s="190" t="s">
        <v>72</v>
      </c>
      <c r="E140" s="191" t="s">
        <v>594</v>
      </c>
      <c r="F140" s="191" t="s">
        <v>595</v>
      </c>
      <c r="G140" s="189"/>
      <c r="H140" s="189"/>
      <c r="I140" s="192"/>
      <c r="J140" s="193">
        <f>BK140</f>
        <v>0</v>
      </c>
      <c r="K140" s="189"/>
      <c r="L140" s="194"/>
      <c r="M140" s="195"/>
      <c r="N140" s="196"/>
      <c r="O140" s="196"/>
      <c r="P140" s="197">
        <f>P141+P179</f>
        <v>0</v>
      </c>
      <c r="Q140" s="196"/>
      <c r="R140" s="197">
        <f>R141+R179</f>
        <v>0.16361426000000001</v>
      </c>
      <c r="S140" s="196"/>
      <c r="T140" s="198">
        <f>T141+T179</f>
        <v>0</v>
      </c>
      <c r="AR140" s="199" t="s">
        <v>82</v>
      </c>
      <c r="AT140" s="200" t="s">
        <v>72</v>
      </c>
      <c r="AU140" s="200" t="s">
        <v>73</v>
      </c>
      <c r="AY140" s="199" t="s">
        <v>207</v>
      </c>
      <c r="BK140" s="201">
        <f>BK141+BK179</f>
        <v>0</v>
      </c>
    </row>
    <row r="141" spans="2:65" s="11" customFormat="1" ht="19.95" customHeight="1">
      <c r="B141" s="188"/>
      <c r="C141" s="189"/>
      <c r="D141" s="190" t="s">
        <v>72</v>
      </c>
      <c r="E141" s="202" t="s">
        <v>1456</v>
      </c>
      <c r="F141" s="202" t="s">
        <v>1457</v>
      </c>
      <c r="G141" s="189"/>
      <c r="H141" s="189"/>
      <c r="I141" s="192"/>
      <c r="J141" s="203">
        <f>BK141</f>
        <v>0</v>
      </c>
      <c r="K141" s="189"/>
      <c r="L141" s="194"/>
      <c r="M141" s="195"/>
      <c r="N141" s="196"/>
      <c r="O141" s="196"/>
      <c r="P141" s="197">
        <f>SUM(P142:P178)</f>
        <v>0</v>
      </c>
      <c r="Q141" s="196"/>
      <c r="R141" s="197">
        <f>SUM(R142:R178)</f>
        <v>0.15707552000000002</v>
      </c>
      <c r="S141" s="196"/>
      <c r="T141" s="198">
        <f>SUM(T142:T178)</f>
        <v>0</v>
      </c>
      <c r="AR141" s="199" t="s">
        <v>82</v>
      </c>
      <c r="AT141" s="200" t="s">
        <v>72</v>
      </c>
      <c r="AU141" s="200" t="s">
        <v>80</v>
      </c>
      <c r="AY141" s="199" t="s">
        <v>207</v>
      </c>
      <c r="BK141" s="201">
        <f>SUM(BK142:BK178)</f>
        <v>0</v>
      </c>
    </row>
    <row r="142" spans="2:65" s="1" customFormat="1" ht="22.8" customHeight="1">
      <c r="B142" s="42"/>
      <c r="C142" s="204" t="s">
        <v>282</v>
      </c>
      <c r="D142" s="204" t="s">
        <v>211</v>
      </c>
      <c r="E142" s="205" t="s">
        <v>1458</v>
      </c>
      <c r="F142" s="206" t="s">
        <v>1459</v>
      </c>
      <c r="G142" s="207" t="s">
        <v>322</v>
      </c>
      <c r="H142" s="208">
        <v>5.26</v>
      </c>
      <c r="I142" s="209"/>
      <c r="J142" s="210">
        <f>ROUND(I142*H142,1)</f>
        <v>0</v>
      </c>
      <c r="K142" s="206" t="s">
        <v>23</v>
      </c>
      <c r="L142" s="62"/>
      <c r="M142" s="211" t="s">
        <v>23</v>
      </c>
      <c r="N142" s="212" t="s">
        <v>44</v>
      </c>
      <c r="O142" s="43"/>
      <c r="P142" s="213">
        <f>O142*H142</f>
        <v>0</v>
      </c>
      <c r="Q142" s="213">
        <v>0</v>
      </c>
      <c r="R142" s="213">
        <f>Q142*H142</f>
        <v>0</v>
      </c>
      <c r="S142" s="213">
        <v>0</v>
      </c>
      <c r="T142" s="214">
        <f>S142*H142</f>
        <v>0</v>
      </c>
      <c r="AR142" s="25" t="s">
        <v>226</v>
      </c>
      <c r="AT142" s="25" t="s">
        <v>211</v>
      </c>
      <c r="AU142" s="25" t="s">
        <v>82</v>
      </c>
      <c r="AY142" s="25" t="s">
        <v>207</v>
      </c>
      <c r="BE142" s="215">
        <f>IF(N142="základní",J142,0)</f>
        <v>0</v>
      </c>
      <c r="BF142" s="215">
        <f>IF(N142="snížená",J142,0)</f>
        <v>0</v>
      </c>
      <c r="BG142" s="215">
        <f>IF(N142="zákl. přenesená",J142,0)</f>
        <v>0</v>
      </c>
      <c r="BH142" s="215">
        <f>IF(N142="sníž. přenesená",J142,0)</f>
        <v>0</v>
      </c>
      <c r="BI142" s="215">
        <f>IF(N142="nulová",J142,0)</f>
        <v>0</v>
      </c>
      <c r="BJ142" s="25" t="s">
        <v>80</v>
      </c>
      <c r="BK142" s="215">
        <f>ROUND(I142*H142,1)</f>
        <v>0</v>
      </c>
      <c r="BL142" s="25" t="s">
        <v>226</v>
      </c>
      <c r="BM142" s="25" t="s">
        <v>1460</v>
      </c>
    </row>
    <row r="143" spans="2:65" s="12" customFormat="1" ht="12">
      <c r="B143" s="216"/>
      <c r="C143" s="217"/>
      <c r="D143" s="218" t="s">
        <v>218</v>
      </c>
      <c r="E143" s="219" t="s">
        <v>23</v>
      </c>
      <c r="F143" s="220" t="s">
        <v>1461</v>
      </c>
      <c r="G143" s="217"/>
      <c r="H143" s="221">
        <v>5.26</v>
      </c>
      <c r="I143" s="222"/>
      <c r="J143" s="217"/>
      <c r="K143" s="217"/>
      <c r="L143" s="223"/>
      <c r="M143" s="224"/>
      <c r="N143" s="225"/>
      <c r="O143" s="225"/>
      <c r="P143" s="225"/>
      <c r="Q143" s="225"/>
      <c r="R143" s="225"/>
      <c r="S143" s="225"/>
      <c r="T143" s="226"/>
      <c r="AT143" s="227" t="s">
        <v>218</v>
      </c>
      <c r="AU143" s="227" t="s">
        <v>82</v>
      </c>
      <c r="AV143" s="12" t="s">
        <v>82</v>
      </c>
      <c r="AW143" s="12" t="s">
        <v>36</v>
      </c>
      <c r="AX143" s="12" t="s">
        <v>80</v>
      </c>
      <c r="AY143" s="227" t="s">
        <v>207</v>
      </c>
    </row>
    <row r="144" spans="2:65" s="1" customFormat="1" ht="22.8" customHeight="1">
      <c r="B144" s="42"/>
      <c r="C144" s="204" t="s">
        <v>209</v>
      </c>
      <c r="D144" s="204" t="s">
        <v>211</v>
      </c>
      <c r="E144" s="205" t="s">
        <v>1462</v>
      </c>
      <c r="F144" s="206" t="s">
        <v>1463</v>
      </c>
      <c r="G144" s="207" t="s">
        <v>214</v>
      </c>
      <c r="H144" s="208">
        <v>0.20899999999999999</v>
      </c>
      <c r="I144" s="209"/>
      <c r="J144" s="210">
        <f>ROUND(I144*H144,1)</f>
        <v>0</v>
      </c>
      <c r="K144" s="206" t="s">
        <v>215</v>
      </c>
      <c r="L144" s="62"/>
      <c r="M144" s="211" t="s">
        <v>23</v>
      </c>
      <c r="N144" s="212" t="s">
        <v>44</v>
      </c>
      <c r="O144" s="43"/>
      <c r="P144" s="213">
        <f>O144*H144</f>
        <v>0</v>
      </c>
      <c r="Q144" s="213">
        <v>1.328E-2</v>
      </c>
      <c r="R144" s="213">
        <f>Q144*H144</f>
        <v>2.7755200000000001E-3</v>
      </c>
      <c r="S144" s="213">
        <v>0</v>
      </c>
      <c r="T144" s="214">
        <f>S144*H144</f>
        <v>0</v>
      </c>
      <c r="AR144" s="25" t="s">
        <v>226</v>
      </c>
      <c r="AT144" s="25" t="s">
        <v>211</v>
      </c>
      <c r="AU144" s="25" t="s">
        <v>82</v>
      </c>
      <c r="AY144" s="25" t="s">
        <v>207</v>
      </c>
      <c r="BE144" s="215">
        <f>IF(N144="základní",J144,0)</f>
        <v>0</v>
      </c>
      <c r="BF144" s="215">
        <f>IF(N144="snížená",J144,0)</f>
        <v>0</v>
      </c>
      <c r="BG144" s="215">
        <f>IF(N144="zákl. přenesená",J144,0)</f>
        <v>0</v>
      </c>
      <c r="BH144" s="215">
        <f>IF(N144="sníž. přenesená",J144,0)</f>
        <v>0</v>
      </c>
      <c r="BI144" s="215">
        <f>IF(N144="nulová",J144,0)</f>
        <v>0</v>
      </c>
      <c r="BJ144" s="25" t="s">
        <v>80</v>
      </c>
      <c r="BK144" s="215">
        <f>ROUND(I144*H144,1)</f>
        <v>0</v>
      </c>
      <c r="BL144" s="25" t="s">
        <v>226</v>
      </c>
      <c r="BM144" s="25" t="s">
        <v>1464</v>
      </c>
    </row>
    <row r="145" spans="2:65" s="15" customFormat="1" ht="12">
      <c r="B145" s="250"/>
      <c r="C145" s="251"/>
      <c r="D145" s="218" t="s">
        <v>218</v>
      </c>
      <c r="E145" s="252" t="s">
        <v>23</v>
      </c>
      <c r="F145" s="253" t="s">
        <v>1465</v>
      </c>
      <c r="G145" s="251"/>
      <c r="H145" s="252" t="s">
        <v>23</v>
      </c>
      <c r="I145" s="254"/>
      <c r="J145" s="251"/>
      <c r="K145" s="251"/>
      <c r="L145" s="255"/>
      <c r="M145" s="256"/>
      <c r="N145" s="257"/>
      <c r="O145" s="257"/>
      <c r="P145" s="257"/>
      <c r="Q145" s="257"/>
      <c r="R145" s="257"/>
      <c r="S145" s="257"/>
      <c r="T145" s="258"/>
      <c r="AT145" s="259" t="s">
        <v>218</v>
      </c>
      <c r="AU145" s="259" t="s">
        <v>82</v>
      </c>
      <c r="AV145" s="15" t="s">
        <v>80</v>
      </c>
      <c r="AW145" s="15" t="s">
        <v>36</v>
      </c>
      <c r="AX145" s="15" t="s">
        <v>73</v>
      </c>
      <c r="AY145" s="259" t="s">
        <v>207</v>
      </c>
    </row>
    <row r="146" spans="2:65" s="12" customFormat="1" ht="12">
      <c r="B146" s="216"/>
      <c r="C146" s="217"/>
      <c r="D146" s="218" t="s">
        <v>218</v>
      </c>
      <c r="E146" s="219" t="s">
        <v>23</v>
      </c>
      <c r="F146" s="220" t="s">
        <v>23</v>
      </c>
      <c r="G146" s="217"/>
      <c r="H146" s="221">
        <v>0</v>
      </c>
      <c r="I146" s="222"/>
      <c r="J146" s="217"/>
      <c r="K146" s="217"/>
      <c r="L146" s="223"/>
      <c r="M146" s="224"/>
      <c r="N146" s="225"/>
      <c r="O146" s="225"/>
      <c r="P146" s="225"/>
      <c r="Q146" s="225"/>
      <c r="R146" s="225"/>
      <c r="S146" s="225"/>
      <c r="T146" s="226"/>
      <c r="AT146" s="227" t="s">
        <v>218</v>
      </c>
      <c r="AU146" s="227" t="s">
        <v>82</v>
      </c>
      <c r="AV146" s="12" t="s">
        <v>82</v>
      </c>
      <c r="AW146" s="12" t="s">
        <v>36</v>
      </c>
      <c r="AX146" s="12" t="s">
        <v>73</v>
      </c>
      <c r="AY146" s="227" t="s">
        <v>207</v>
      </c>
    </row>
    <row r="147" spans="2:65" s="12" customFormat="1" ht="12">
      <c r="B147" s="216"/>
      <c r="C147" s="217"/>
      <c r="D147" s="218" t="s">
        <v>218</v>
      </c>
      <c r="E147" s="219" t="s">
        <v>23</v>
      </c>
      <c r="F147" s="220" t="s">
        <v>1466</v>
      </c>
      <c r="G147" s="217"/>
      <c r="H147" s="221">
        <v>4.7E-2</v>
      </c>
      <c r="I147" s="222"/>
      <c r="J147" s="217"/>
      <c r="K147" s="217"/>
      <c r="L147" s="223"/>
      <c r="M147" s="224"/>
      <c r="N147" s="225"/>
      <c r="O147" s="225"/>
      <c r="P147" s="225"/>
      <c r="Q147" s="225"/>
      <c r="R147" s="225"/>
      <c r="S147" s="225"/>
      <c r="T147" s="226"/>
      <c r="AT147" s="227" t="s">
        <v>218</v>
      </c>
      <c r="AU147" s="227" t="s">
        <v>82</v>
      </c>
      <c r="AV147" s="12" t="s">
        <v>82</v>
      </c>
      <c r="AW147" s="12" t="s">
        <v>36</v>
      </c>
      <c r="AX147" s="12" t="s">
        <v>73</v>
      </c>
      <c r="AY147" s="227" t="s">
        <v>207</v>
      </c>
    </row>
    <row r="148" spans="2:65" s="12" customFormat="1" ht="12">
      <c r="B148" s="216"/>
      <c r="C148" s="217"/>
      <c r="D148" s="218" t="s">
        <v>218</v>
      </c>
      <c r="E148" s="219" t="s">
        <v>23</v>
      </c>
      <c r="F148" s="220" t="s">
        <v>1467</v>
      </c>
      <c r="G148" s="217"/>
      <c r="H148" s="221">
        <v>4.2000000000000003E-2</v>
      </c>
      <c r="I148" s="222"/>
      <c r="J148" s="217"/>
      <c r="K148" s="217"/>
      <c r="L148" s="223"/>
      <c r="M148" s="224"/>
      <c r="N148" s="225"/>
      <c r="O148" s="225"/>
      <c r="P148" s="225"/>
      <c r="Q148" s="225"/>
      <c r="R148" s="225"/>
      <c r="S148" s="225"/>
      <c r="T148" s="226"/>
      <c r="AT148" s="227" t="s">
        <v>218</v>
      </c>
      <c r="AU148" s="227" t="s">
        <v>82</v>
      </c>
      <c r="AV148" s="12" t="s">
        <v>82</v>
      </c>
      <c r="AW148" s="12" t="s">
        <v>36</v>
      </c>
      <c r="AX148" s="12" t="s">
        <v>73</v>
      </c>
      <c r="AY148" s="227" t="s">
        <v>207</v>
      </c>
    </row>
    <row r="149" spans="2:65" s="12" customFormat="1" ht="12">
      <c r="B149" s="216"/>
      <c r="C149" s="217"/>
      <c r="D149" s="218" t="s">
        <v>218</v>
      </c>
      <c r="E149" s="219" t="s">
        <v>23</v>
      </c>
      <c r="F149" s="220" t="s">
        <v>1468</v>
      </c>
      <c r="G149" s="217"/>
      <c r="H149" s="221">
        <v>4.5999999999999999E-2</v>
      </c>
      <c r="I149" s="222"/>
      <c r="J149" s="217"/>
      <c r="K149" s="217"/>
      <c r="L149" s="223"/>
      <c r="M149" s="224"/>
      <c r="N149" s="225"/>
      <c r="O149" s="225"/>
      <c r="P149" s="225"/>
      <c r="Q149" s="225"/>
      <c r="R149" s="225"/>
      <c r="S149" s="225"/>
      <c r="T149" s="226"/>
      <c r="AT149" s="227" t="s">
        <v>218</v>
      </c>
      <c r="AU149" s="227" t="s">
        <v>82</v>
      </c>
      <c r="AV149" s="12" t="s">
        <v>82</v>
      </c>
      <c r="AW149" s="12" t="s">
        <v>36</v>
      </c>
      <c r="AX149" s="12" t="s">
        <v>73</v>
      </c>
      <c r="AY149" s="227" t="s">
        <v>207</v>
      </c>
    </row>
    <row r="150" spans="2:65" s="12" customFormat="1" ht="12">
      <c r="B150" s="216"/>
      <c r="C150" s="217"/>
      <c r="D150" s="218" t="s">
        <v>218</v>
      </c>
      <c r="E150" s="219" t="s">
        <v>23</v>
      </c>
      <c r="F150" s="220" t="s">
        <v>1469</v>
      </c>
      <c r="G150" s="217"/>
      <c r="H150" s="221">
        <v>1.6E-2</v>
      </c>
      <c r="I150" s="222"/>
      <c r="J150" s="217"/>
      <c r="K150" s="217"/>
      <c r="L150" s="223"/>
      <c r="M150" s="224"/>
      <c r="N150" s="225"/>
      <c r="O150" s="225"/>
      <c r="P150" s="225"/>
      <c r="Q150" s="225"/>
      <c r="R150" s="225"/>
      <c r="S150" s="225"/>
      <c r="T150" s="226"/>
      <c r="AT150" s="227" t="s">
        <v>218</v>
      </c>
      <c r="AU150" s="227" t="s">
        <v>82</v>
      </c>
      <c r="AV150" s="12" t="s">
        <v>82</v>
      </c>
      <c r="AW150" s="12" t="s">
        <v>36</v>
      </c>
      <c r="AX150" s="12" t="s">
        <v>73</v>
      </c>
      <c r="AY150" s="227" t="s">
        <v>207</v>
      </c>
    </row>
    <row r="151" spans="2:65" s="12" customFormat="1" ht="12">
      <c r="B151" s="216"/>
      <c r="C151" s="217"/>
      <c r="D151" s="218" t="s">
        <v>218</v>
      </c>
      <c r="E151" s="219" t="s">
        <v>23</v>
      </c>
      <c r="F151" s="220" t="s">
        <v>1470</v>
      </c>
      <c r="G151" s="217"/>
      <c r="H151" s="221">
        <v>1.6E-2</v>
      </c>
      <c r="I151" s="222"/>
      <c r="J151" s="217"/>
      <c r="K151" s="217"/>
      <c r="L151" s="223"/>
      <c r="M151" s="224"/>
      <c r="N151" s="225"/>
      <c r="O151" s="225"/>
      <c r="P151" s="225"/>
      <c r="Q151" s="225"/>
      <c r="R151" s="225"/>
      <c r="S151" s="225"/>
      <c r="T151" s="226"/>
      <c r="AT151" s="227" t="s">
        <v>218</v>
      </c>
      <c r="AU151" s="227" t="s">
        <v>82</v>
      </c>
      <c r="AV151" s="12" t="s">
        <v>82</v>
      </c>
      <c r="AW151" s="12" t="s">
        <v>36</v>
      </c>
      <c r="AX151" s="12" t="s">
        <v>73</v>
      </c>
      <c r="AY151" s="227" t="s">
        <v>207</v>
      </c>
    </row>
    <row r="152" spans="2:65" s="12" customFormat="1" ht="12">
      <c r="B152" s="216"/>
      <c r="C152" s="217"/>
      <c r="D152" s="218" t="s">
        <v>218</v>
      </c>
      <c r="E152" s="219" t="s">
        <v>23</v>
      </c>
      <c r="F152" s="220" t="s">
        <v>1471</v>
      </c>
      <c r="G152" s="217"/>
      <c r="H152" s="221">
        <v>4.2000000000000003E-2</v>
      </c>
      <c r="I152" s="222"/>
      <c r="J152" s="217"/>
      <c r="K152" s="217"/>
      <c r="L152" s="223"/>
      <c r="M152" s="224"/>
      <c r="N152" s="225"/>
      <c r="O152" s="225"/>
      <c r="P152" s="225"/>
      <c r="Q152" s="225"/>
      <c r="R152" s="225"/>
      <c r="S152" s="225"/>
      <c r="T152" s="226"/>
      <c r="AT152" s="227" t="s">
        <v>218</v>
      </c>
      <c r="AU152" s="227" t="s">
        <v>82</v>
      </c>
      <c r="AV152" s="12" t="s">
        <v>82</v>
      </c>
      <c r="AW152" s="12" t="s">
        <v>36</v>
      </c>
      <c r="AX152" s="12" t="s">
        <v>73</v>
      </c>
      <c r="AY152" s="227" t="s">
        <v>207</v>
      </c>
    </row>
    <row r="153" spans="2:65" s="13" customFormat="1" ht="12">
      <c r="B153" s="228"/>
      <c r="C153" s="229"/>
      <c r="D153" s="218" t="s">
        <v>218</v>
      </c>
      <c r="E153" s="230" t="s">
        <v>23</v>
      </c>
      <c r="F153" s="231" t="s">
        <v>236</v>
      </c>
      <c r="G153" s="229"/>
      <c r="H153" s="232">
        <v>0.20899999999999999</v>
      </c>
      <c r="I153" s="233"/>
      <c r="J153" s="229"/>
      <c r="K153" s="229"/>
      <c r="L153" s="234"/>
      <c r="M153" s="235"/>
      <c r="N153" s="236"/>
      <c r="O153" s="236"/>
      <c r="P153" s="236"/>
      <c r="Q153" s="236"/>
      <c r="R153" s="236"/>
      <c r="S153" s="236"/>
      <c r="T153" s="237"/>
      <c r="AT153" s="238" t="s">
        <v>218</v>
      </c>
      <c r="AU153" s="238" t="s">
        <v>82</v>
      </c>
      <c r="AV153" s="13" t="s">
        <v>216</v>
      </c>
      <c r="AW153" s="13" t="s">
        <v>36</v>
      </c>
      <c r="AX153" s="13" t="s">
        <v>80</v>
      </c>
      <c r="AY153" s="238" t="s">
        <v>207</v>
      </c>
    </row>
    <row r="154" spans="2:65" s="1" customFormat="1" ht="22.8" customHeight="1">
      <c r="B154" s="42"/>
      <c r="C154" s="204" t="s">
        <v>291</v>
      </c>
      <c r="D154" s="204" t="s">
        <v>211</v>
      </c>
      <c r="E154" s="205" t="s">
        <v>1472</v>
      </c>
      <c r="F154" s="206" t="s">
        <v>1473</v>
      </c>
      <c r="G154" s="207" t="s">
        <v>285</v>
      </c>
      <c r="H154" s="208">
        <v>7.8780000000000001</v>
      </c>
      <c r="I154" s="209"/>
      <c r="J154" s="210">
        <f>ROUND(I154*H154,1)</f>
        <v>0</v>
      </c>
      <c r="K154" s="206" t="s">
        <v>215</v>
      </c>
      <c r="L154" s="62"/>
      <c r="M154" s="211" t="s">
        <v>23</v>
      </c>
      <c r="N154" s="212" t="s">
        <v>44</v>
      </c>
      <c r="O154" s="43"/>
      <c r="P154" s="213">
        <f>O154*H154</f>
        <v>0</v>
      </c>
      <c r="Q154" s="213">
        <v>0</v>
      </c>
      <c r="R154" s="213">
        <f>Q154*H154</f>
        <v>0</v>
      </c>
      <c r="S154" s="213">
        <v>0</v>
      </c>
      <c r="T154" s="214">
        <f>S154*H154</f>
        <v>0</v>
      </c>
      <c r="AR154" s="25" t="s">
        <v>226</v>
      </c>
      <c r="AT154" s="25" t="s">
        <v>211</v>
      </c>
      <c r="AU154" s="25" t="s">
        <v>82</v>
      </c>
      <c r="AY154" s="25" t="s">
        <v>207</v>
      </c>
      <c r="BE154" s="215">
        <f>IF(N154="základní",J154,0)</f>
        <v>0</v>
      </c>
      <c r="BF154" s="215">
        <f>IF(N154="snížená",J154,0)</f>
        <v>0</v>
      </c>
      <c r="BG154" s="215">
        <f>IF(N154="zákl. přenesená",J154,0)</f>
        <v>0</v>
      </c>
      <c r="BH154" s="215">
        <f>IF(N154="sníž. přenesená",J154,0)</f>
        <v>0</v>
      </c>
      <c r="BI154" s="215">
        <f>IF(N154="nulová",J154,0)</f>
        <v>0</v>
      </c>
      <c r="BJ154" s="25" t="s">
        <v>80</v>
      </c>
      <c r="BK154" s="215">
        <f>ROUND(I154*H154,1)</f>
        <v>0</v>
      </c>
      <c r="BL154" s="25" t="s">
        <v>226</v>
      </c>
      <c r="BM154" s="25" t="s">
        <v>1474</v>
      </c>
    </row>
    <row r="155" spans="2:65" s="15" customFormat="1" ht="12">
      <c r="B155" s="250"/>
      <c r="C155" s="251"/>
      <c r="D155" s="218" t="s">
        <v>218</v>
      </c>
      <c r="E155" s="252" t="s">
        <v>23</v>
      </c>
      <c r="F155" s="253" t="s">
        <v>1465</v>
      </c>
      <c r="G155" s="251"/>
      <c r="H155" s="252" t="s">
        <v>23</v>
      </c>
      <c r="I155" s="254"/>
      <c r="J155" s="251"/>
      <c r="K155" s="251"/>
      <c r="L155" s="255"/>
      <c r="M155" s="256"/>
      <c r="N155" s="257"/>
      <c r="O155" s="257"/>
      <c r="P155" s="257"/>
      <c r="Q155" s="257"/>
      <c r="R155" s="257"/>
      <c r="S155" s="257"/>
      <c r="T155" s="258"/>
      <c r="AT155" s="259" t="s">
        <v>218</v>
      </c>
      <c r="AU155" s="259" t="s">
        <v>82</v>
      </c>
      <c r="AV155" s="15" t="s">
        <v>80</v>
      </c>
      <c r="AW155" s="15" t="s">
        <v>36</v>
      </c>
      <c r="AX155" s="15" t="s">
        <v>73</v>
      </c>
      <c r="AY155" s="259" t="s">
        <v>207</v>
      </c>
    </row>
    <row r="156" spans="2:65" s="12" customFormat="1" ht="12">
      <c r="B156" s="216"/>
      <c r="C156" s="217"/>
      <c r="D156" s="218" t="s">
        <v>218</v>
      </c>
      <c r="E156" s="219" t="s">
        <v>23</v>
      </c>
      <c r="F156" s="220" t="s">
        <v>23</v>
      </c>
      <c r="G156" s="217"/>
      <c r="H156" s="221">
        <v>0</v>
      </c>
      <c r="I156" s="222"/>
      <c r="J156" s="217"/>
      <c r="K156" s="217"/>
      <c r="L156" s="223"/>
      <c r="M156" s="224"/>
      <c r="N156" s="225"/>
      <c r="O156" s="225"/>
      <c r="P156" s="225"/>
      <c r="Q156" s="225"/>
      <c r="R156" s="225"/>
      <c r="S156" s="225"/>
      <c r="T156" s="226"/>
      <c r="AT156" s="227" t="s">
        <v>218</v>
      </c>
      <c r="AU156" s="227" t="s">
        <v>82</v>
      </c>
      <c r="AV156" s="12" t="s">
        <v>82</v>
      </c>
      <c r="AW156" s="12" t="s">
        <v>36</v>
      </c>
      <c r="AX156" s="12" t="s">
        <v>73</v>
      </c>
      <c r="AY156" s="227" t="s">
        <v>207</v>
      </c>
    </row>
    <row r="157" spans="2:65" s="12" customFormat="1" ht="12">
      <c r="B157" s="216"/>
      <c r="C157" s="217"/>
      <c r="D157" s="218" t="s">
        <v>218</v>
      </c>
      <c r="E157" s="219" t="s">
        <v>23</v>
      </c>
      <c r="F157" s="220" t="s">
        <v>1475</v>
      </c>
      <c r="G157" s="217"/>
      <c r="H157" s="221">
        <v>1.446</v>
      </c>
      <c r="I157" s="222"/>
      <c r="J157" s="217"/>
      <c r="K157" s="217"/>
      <c r="L157" s="223"/>
      <c r="M157" s="224"/>
      <c r="N157" s="225"/>
      <c r="O157" s="225"/>
      <c r="P157" s="225"/>
      <c r="Q157" s="225"/>
      <c r="R157" s="225"/>
      <c r="S157" s="225"/>
      <c r="T157" s="226"/>
      <c r="AT157" s="227" t="s">
        <v>218</v>
      </c>
      <c r="AU157" s="227" t="s">
        <v>82</v>
      </c>
      <c r="AV157" s="12" t="s">
        <v>82</v>
      </c>
      <c r="AW157" s="12" t="s">
        <v>36</v>
      </c>
      <c r="AX157" s="12" t="s">
        <v>73</v>
      </c>
      <c r="AY157" s="227" t="s">
        <v>207</v>
      </c>
    </row>
    <row r="158" spans="2:65" s="12" customFormat="1" ht="12">
      <c r="B158" s="216"/>
      <c r="C158" s="217"/>
      <c r="D158" s="218" t="s">
        <v>218</v>
      </c>
      <c r="E158" s="219" t="s">
        <v>23</v>
      </c>
      <c r="F158" s="220" t="s">
        <v>1476</v>
      </c>
      <c r="G158" s="217"/>
      <c r="H158" s="221">
        <v>1.29</v>
      </c>
      <c r="I158" s="222"/>
      <c r="J158" s="217"/>
      <c r="K158" s="217"/>
      <c r="L158" s="223"/>
      <c r="M158" s="224"/>
      <c r="N158" s="225"/>
      <c r="O158" s="225"/>
      <c r="P158" s="225"/>
      <c r="Q158" s="225"/>
      <c r="R158" s="225"/>
      <c r="S158" s="225"/>
      <c r="T158" s="226"/>
      <c r="AT158" s="227" t="s">
        <v>218</v>
      </c>
      <c r="AU158" s="227" t="s">
        <v>82</v>
      </c>
      <c r="AV158" s="12" t="s">
        <v>82</v>
      </c>
      <c r="AW158" s="12" t="s">
        <v>36</v>
      </c>
      <c r="AX158" s="12" t="s">
        <v>73</v>
      </c>
      <c r="AY158" s="227" t="s">
        <v>207</v>
      </c>
    </row>
    <row r="159" spans="2:65" s="12" customFormat="1" ht="12">
      <c r="B159" s="216"/>
      <c r="C159" s="217"/>
      <c r="D159" s="218" t="s">
        <v>218</v>
      </c>
      <c r="E159" s="219" t="s">
        <v>23</v>
      </c>
      <c r="F159" s="220" t="s">
        <v>1477</v>
      </c>
      <c r="G159" s="217"/>
      <c r="H159" s="221">
        <v>1.8240000000000001</v>
      </c>
      <c r="I159" s="222"/>
      <c r="J159" s="217"/>
      <c r="K159" s="217"/>
      <c r="L159" s="223"/>
      <c r="M159" s="224"/>
      <c r="N159" s="225"/>
      <c r="O159" s="225"/>
      <c r="P159" s="225"/>
      <c r="Q159" s="225"/>
      <c r="R159" s="225"/>
      <c r="S159" s="225"/>
      <c r="T159" s="226"/>
      <c r="AT159" s="227" t="s">
        <v>218</v>
      </c>
      <c r="AU159" s="227" t="s">
        <v>82</v>
      </c>
      <c r="AV159" s="12" t="s">
        <v>82</v>
      </c>
      <c r="AW159" s="12" t="s">
        <v>36</v>
      </c>
      <c r="AX159" s="12" t="s">
        <v>73</v>
      </c>
      <c r="AY159" s="227" t="s">
        <v>207</v>
      </c>
    </row>
    <row r="160" spans="2:65" s="12" customFormat="1" ht="12">
      <c r="B160" s="216"/>
      <c r="C160" s="217"/>
      <c r="D160" s="218" t="s">
        <v>218</v>
      </c>
      <c r="E160" s="219" t="s">
        <v>23</v>
      </c>
      <c r="F160" s="220" t="s">
        <v>1478</v>
      </c>
      <c r="G160" s="217"/>
      <c r="H160" s="221">
        <v>0.81899999999999995</v>
      </c>
      <c r="I160" s="222"/>
      <c r="J160" s="217"/>
      <c r="K160" s="217"/>
      <c r="L160" s="223"/>
      <c r="M160" s="224"/>
      <c r="N160" s="225"/>
      <c r="O160" s="225"/>
      <c r="P160" s="225"/>
      <c r="Q160" s="225"/>
      <c r="R160" s="225"/>
      <c r="S160" s="225"/>
      <c r="T160" s="226"/>
      <c r="AT160" s="227" t="s">
        <v>218</v>
      </c>
      <c r="AU160" s="227" t="s">
        <v>82</v>
      </c>
      <c r="AV160" s="12" t="s">
        <v>82</v>
      </c>
      <c r="AW160" s="12" t="s">
        <v>36</v>
      </c>
      <c r="AX160" s="12" t="s">
        <v>73</v>
      </c>
      <c r="AY160" s="227" t="s">
        <v>207</v>
      </c>
    </row>
    <row r="161" spans="2:65" s="12" customFormat="1" ht="12">
      <c r="B161" s="216"/>
      <c r="C161" s="217"/>
      <c r="D161" s="218" t="s">
        <v>218</v>
      </c>
      <c r="E161" s="219" t="s">
        <v>23</v>
      </c>
      <c r="F161" s="220" t="s">
        <v>1479</v>
      </c>
      <c r="G161" s="217"/>
      <c r="H161" s="221">
        <v>0.81899999999999995</v>
      </c>
      <c r="I161" s="222"/>
      <c r="J161" s="217"/>
      <c r="K161" s="217"/>
      <c r="L161" s="223"/>
      <c r="M161" s="224"/>
      <c r="N161" s="225"/>
      <c r="O161" s="225"/>
      <c r="P161" s="225"/>
      <c r="Q161" s="225"/>
      <c r="R161" s="225"/>
      <c r="S161" s="225"/>
      <c r="T161" s="226"/>
      <c r="AT161" s="227" t="s">
        <v>218</v>
      </c>
      <c r="AU161" s="227" t="s">
        <v>82</v>
      </c>
      <c r="AV161" s="12" t="s">
        <v>82</v>
      </c>
      <c r="AW161" s="12" t="s">
        <v>36</v>
      </c>
      <c r="AX161" s="12" t="s">
        <v>73</v>
      </c>
      <c r="AY161" s="227" t="s">
        <v>207</v>
      </c>
    </row>
    <row r="162" spans="2:65" s="12" customFormat="1" ht="12">
      <c r="B162" s="216"/>
      <c r="C162" s="217"/>
      <c r="D162" s="218" t="s">
        <v>218</v>
      </c>
      <c r="E162" s="219" t="s">
        <v>23</v>
      </c>
      <c r="F162" s="220" t="s">
        <v>1480</v>
      </c>
      <c r="G162" s="217"/>
      <c r="H162" s="221">
        <v>1.68</v>
      </c>
      <c r="I162" s="222"/>
      <c r="J162" s="217"/>
      <c r="K162" s="217"/>
      <c r="L162" s="223"/>
      <c r="M162" s="224"/>
      <c r="N162" s="225"/>
      <c r="O162" s="225"/>
      <c r="P162" s="225"/>
      <c r="Q162" s="225"/>
      <c r="R162" s="225"/>
      <c r="S162" s="225"/>
      <c r="T162" s="226"/>
      <c r="AT162" s="227" t="s">
        <v>218</v>
      </c>
      <c r="AU162" s="227" t="s">
        <v>82</v>
      </c>
      <c r="AV162" s="12" t="s">
        <v>82</v>
      </c>
      <c r="AW162" s="12" t="s">
        <v>36</v>
      </c>
      <c r="AX162" s="12" t="s">
        <v>73</v>
      </c>
      <c r="AY162" s="227" t="s">
        <v>207</v>
      </c>
    </row>
    <row r="163" spans="2:65" s="13" customFormat="1" ht="12">
      <c r="B163" s="228"/>
      <c r="C163" s="229"/>
      <c r="D163" s="218" t="s">
        <v>218</v>
      </c>
      <c r="E163" s="230" t="s">
        <v>23</v>
      </c>
      <c r="F163" s="231" t="s">
        <v>236</v>
      </c>
      <c r="G163" s="229"/>
      <c r="H163" s="232">
        <v>7.8780000000000001</v>
      </c>
      <c r="I163" s="233"/>
      <c r="J163" s="229"/>
      <c r="K163" s="229"/>
      <c r="L163" s="234"/>
      <c r="M163" s="235"/>
      <c r="N163" s="236"/>
      <c r="O163" s="236"/>
      <c r="P163" s="236"/>
      <c r="Q163" s="236"/>
      <c r="R163" s="236"/>
      <c r="S163" s="236"/>
      <c r="T163" s="237"/>
      <c r="AT163" s="238" t="s">
        <v>218</v>
      </c>
      <c r="AU163" s="238" t="s">
        <v>82</v>
      </c>
      <c r="AV163" s="13" t="s">
        <v>216</v>
      </c>
      <c r="AW163" s="13" t="s">
        <v>36</v>
      </c>
      <c r="AX163" s="13" t="s">
        <v>80</v>
      </c>
      <c r="AY163" s="238" t="s">
        <v>207</v>
      </c>
    </row>
    <row r="164" spans="2:65" s="1" customFormat="1" ht="14.4" customHeight="1">
      <c r="B164" s="42"/>
      <c r="C164" s="260" t="s">
        <v>10</v>
      </c>
      <c r="D164" s="260" t="s">
        <v>314</v>
      </c>
      <c r="E164" s="261" t="s">
        <v>1481</v>
      </c>
      <c r="F164" s="262" t="s">
        <v>1482</v>
      </c>
      <c r="G164" s="263" t="s">
        <v>214</v>
      </c>
      <c r="H164" s="264">
        <v>0.22900000000000001</v>
      </c>
      <c r="I164" s="265"/>
      <c r="J164" s="266">
        <f>ROUND(I164*H164,1)</f>
        <v>0</v>
      </c>
      <c r="K164" s="262" t="s">
        <v>23</v>
      </c>
      <c r="L164" s="267"/>
      <c r="M164" s="268" t="s">
        <v>23</v>
      </c>
      <c r="N164" s="269" t="s">
        <v>44</v>
      </c>
      <c r="O164" s="43"/>
      <c r="P164" s="213">
        <f>O164*H164</f>
        <v>0</v>
      </c>
      <c r="Q164" s="213">
        <v>0.55000000000000004</v>
      </c>
      <c r="R164" s="213">
        <f>Q164*H164</f>
        <v>0.12595000000000001</v>
      </c>
      <c r="S164" s="213">
        <v>0</v>
      </c>
      <c r="T164" s="214">
        <f>S164*H164</f>
        <v>0</v>
      </c>
      <c r="AR164" s="25" t="s">
        <v>384</v>
      </c>
      <c r="AT164" s="25" t="s">
        <v>314</v>
      </c>
      <c r="AU164" s="25" t="s">
        <v>82</v>
      </c>
      <c r="AY164" s="25" t="s">
        <v>207</v>
      </c>
      <c r="BE164" s="215">
        <f>IF(N164="základní",J164,0)</f>
        <v>0</v>
      </c>
      <c r="BF164" s="215">
        <f>IF(N164="snížená",J164,0)</f>
        <v>0</v>
      </c>
      <c r="BG164" s="215">
        <f>IF(N164="zákl. přenesená",J164,0)</f>
        <v>0</v>
      </c>
      <c r="BH164" s="215">
        <f>IF(N164="sníž. přenesená",J164,0)</f>
        <v>0</v>
      </c>
      <c r="BI164" s="215">
        <f>IF(N164="nulová",J164,0)</f>
        <v>0</v>
      </c>
      <c r="BJ164" s="25" t="s">
        <v>80</v>
      </c>
      <c r="BK164" s="215">
        <f>ROUND(I164*H164,1)</f>
        <v>0</v>
      </c>
      <c r="BL164" s="25" t="s">
        <v>226</v>
      </c>
      <c r="BM164" s="25" t="s">
        <v>1483</v>
      </c>
    </row>
    <row r="165" spans="2:65" s="15" customFormat="1" ht="12">
      <c r="B165" s="250"/>
      <c r="C165" s="251"/>
      <c r="D165" s="218" t="s">
        <v>218</v>
      </c>
      <c r="E165" s="252" t="s">
        <v>23</v>
      </c>
      <c r="F165" s="253" t="s">
        <v>1465</v>
      </c>
      <c r="G165" s="251"/>
      <c r="H165" s="252" t="s">
        <v>23</v>
      </c>
      <c r="I165" s="254"/>
      <c r="J165" s="251"/>
      <c r="K165" s="251"/>
      <c r="L165" s="255"/>
      <c r="M165" s="256"/>
      <c r="N165" s="257"/>
      <c r="O165" s="257"/>
      <c r="P165" s="257"/>
      <c r="Q165" s="257"/>
      <c r="R165" s="257"/>
      <c r="S165" s="257"/>
      <c r="T165" s="258"/>
      <c r="AT165" s="259" t="s">
        <v>218</v>
      </c>
      <c r="AU165" s="259" t="s">
        <v>82</v>
      </c>
      <c r="AV165" s="15" t="s">
        <v>80</v>
      </c>
      <c r="AW165" s="15" t="s">
        <v>36</v>
      </c>
      <c r="AX165" s="15" t="s">
        <v>73</v>
      </c>
      <c r="AY165" s="259" t="s">
        <v>207</v>
      </c>
    </row>
    <row r="166" spans="2:65" s="12" customFormat="1" ht="12">
      <c r="B166" s="216"/>
      <c r="C166" s="217"/>
      <c r="D166" s="218" t="s">
        <v>218</v>
      </c>
      <c r="E166" s="219" t="s">
        <v>23</v>
      </c>
      <c r="F166" s="220" t="s">
        <v>23</v>
      </c>
      <c r="G166" s="217"/>
      <c r="H166" s="221">
        <v>0</v>
      </c>
      <c r="I166" s="222"/>
      <c r="J166" s="217"/>
      <c r="K166" s="217"/>
      <c r="L166" s="223"/>
      <c r="M166" s="224"/>
      <c r="N166" s="225"/>
      <c r="O166" s="225"/>
      <c r="P166" s="225"/>
      <c r="Q166" s="225"/>
      <c r="R166" s="225"/>
      <c r="S166" s="225"/>
      <c r="T166" s="226"/>
      <c r="AT166" s="227" t="s">
        <v>218</v>
      </c>
      <c r="AU166" s="227" t="s">
        <v>82</v>
      </c>
      <c r="AV166" s="12" t="s">
        <v>82</v>
      </c>
      <c r="AW166" s="12" t="s">
        <v>36</v>
      </c>
      <c r="AX166" s="12" t="s">
        <v>73</v>
      </c>
      <c r="AY166" s="227" t="s">
        <v>207</v>
      </c>
    </row>
    <row r="167" spans="2:65" s="12" customFormat="1" ht="12">
      <c r="B167" s="216"/>
      <c r="C167" s="217"/>
      <c r="D167" s="218" t="s">
        <v>218</v>
      </c>
      <c r="E167" s="219" t="s">
        <v>23</v>
      </c>
      <c r="F167" s="220" t="s">
        <v>1484</v>
      </c>
      <c r="G167" s="217"/>
      <c r="H167" s="221">
        <v>5.0999999999999997E-2</v>
      </c>
      <c r="I167" s="222"/>
      <c r="J167" s="217"/>
      <c r="K167" s="217"/>
      <c r="L167" s="223"/>
      <c r="M167" s="224"/>
      <c r="N167" s="225"/>
      <c r="O167" s="225"/>
      <c r="P167" s="225"/>
      <c r="Q167" s="225"/>
      <c r="R167" s="225"/>
      <c r="S167" s="225"/>
      <c r="T167" s="226"/>
      <c r="AT167" s="227" t="s">
        <v>218</v>
      </c>
      <c r="AU167" s="227" t="s">
        <v>82</v>
      </c>
      <c r="AV167" s="12" t="s">
        <v>82</v>
      </c>
      <c r="AW167" s="12" t="s">
        <v>36</v>
      </c>
      <c r="AX167" s="12" t="s">
        <v>73</v>
      </c>
      <c r="AY167" s="227" t="s">
        <v>207</v>
      </c>
    </row>
    <row r="168" spans="2:65" s="12" customFormat="1" ht="12">
      <c r="B168" s="216"/>
      <c r="C168" s="217"/>
      <c r="D168" s="218" t="s">
        <v>218</v>
      </c>
      <c r="E168" s="219" t="s">
        <v>23</v>
      </c>
      <c r="F168" s="220" t="s">
        <v>1485</v>
      </c>
      <c r="G168" s="217"/>
      <c r="H168" s="221">
        <v>4.5999999999999999E-2</v>
      </c>
      <c r="I168" s="222"/>
      <c r="J168" s="217"/>
      <c r="K168" s="217"/>
      <c r="L168" s="223"/>
      <c r="M168" s="224"/>
      <c r="N168" s="225"/>
      <c r="O168" s="225"/>
      <c r="P168" s="225"/>
      <c r="Q168" s="225"/>
      <c r="R168" s="225"/>
      <c r="S168" s="225"/>
      <c r="T168" s="226"/>
      <c r="AT168" s="227" t="s">
        <v>218</v>
      </c>
      <c r="AU168" s="227" t="s">
        <v>82</v>
      </c>
      <c r="AV168" s="12" t="s">
        <v>82</v>
      </c>
      <c r="AW168" s="12" t="s">
        <v>36</v>
      </c>
      <c r="AX168" s="12" t="s">
        <v>73</v>
      </c>
      <c r="AY168" s="227" t="s">
        <v>207</v>
      </c>
    </row>
    <row r="169" spans="2:65" s="12" customFormat="1" ht="12">
      <c r="B169" s="216"/>
      <c r="C169" s="217"/>
      <c r="D169" s="218" t="s">
        <v>218</v>
      </c>
      <c r="E169" s="219" t="s">
        <v>23</v>
      </c>
      <c r="F169" s="220" t="s">
        <v>1486</v>
      </c>
      <c r="G169" s="217"/>
      <c r="H169" s="221">
        <v>0.05</v>
      </c>
      <c r="I169" s="222"/>
      <c r="J169" s="217"/>
      <c r="K169" s="217"/>
      <c r="L169" s="223"/>
      <c r="M169" s="224"/>
      <c r="N169" s="225"/>
      <c r="O169" s="225"/>
      <c r="P169" s="225"/>
      <c r="Q169" s="225"/>
      <c r="R169" s="225"/>
      <c r="S169" s="225"/>
      <c r="T169" s="226"/>
      <c r="AT169" s="227" t="s">
        <v>218</v>
      </c>
      <c r="AU169" s="227" t="s">
        <v>82</v>
      </c>
      <c r="AV169" s="12" t="s">
        <v>82</v>
      </c>
      <c r="AW169" s="12" t="s">
        <v>36</v>
      </c>
      <c r="AX169" s="12" t="s">
        <v>73</v>
      </c>
      <c r="AY169" s="227" t="s">
        <v>207</v>
      </c>
    </row>
    <row r="170" spans="2:65" s="12" customFormat="1" ht="12">
      <c r="B170" s="216"/>
      <c r="C170" s="217"/>
      <c r="D170" s="218" t="s">
        <v>218</v>
      </c>
      <c r="E170" s="219" t="s">
        <v>23</v>
      </c>
      <c r="F170" s="220" t="s">
        <v>1487</v>
      </c>
      <c r="G170" s="217"/>
      <c r="H170" s="221">
        <v>1.7999999999999999E-2</v>
      </c>
      <c r="I170" s="222"/>
      <c r="J170" s="217"/>
      <c r="K170" s="217"/>
      <c r="L170" s="223"/>
      <c r="M170" s="224"/>
      <c r="N170" s="225"/>
      <c r="O170" s="225"/>
      <c r="P170" s="225"/>
      <c r="Q170" s="225"/>
      <c r="R170" s="225"/>
      <c r="S170" s="225"/>
      <c r="T170" s="226"/>
      <c r="AT170" s="227" t="s">
        <v>218</v>
      </c>
      <c r="AU170" s="227" t="s">
        <v>82</v>
      </c>
      <c r="AV170" s="12" t="s">
        <v>82</v>
      </c>
      <c r="AW170" s="12" t="s">
        <v>36</v>
      </c>
      <c r="AX170" s="12" t="s">
        <v>73</v>
      </c>
      <c r="AY170" s="227" t="s">
        <v>207</v>
      </c>
    </row>
    <row r="171" spans="2:65" s="12" customFormat="1" ht="12">
      <c r="B171" s="216"/>
      <c r="C171" s="217"/>
      <c r="D171" s="218" t="s">
        <v>218</v>
      </c>
      <c r="E171" s="219" t="s">
        <v>23</v>
      </c>
      <c r="F171" s="220" t="s">
        <v>1488</v>
      </c>
      <c r="G171" s="217"/>
      <c r="H171" s="221">
        <v>1.7999999999999999E-2</v>
      </c>
      <c r="I171" s="222"/>
      <c r="J171" s="217"/>
      <c r="K171" s="217"/>
      <c r="L171" s="223"/>
      <c r="M171" s="224"/>
      <c r="N171" s="225"/>
      <c r="O171" s="225"/>
      <c r="P171" s="225"/>
      <c r="Q171" s="225"/>
      <c r="R171" s="225"/>
      <c r="S171" s="225"/>
      <c r="T171" s="226"/>
      <c r="AT171" s="227" t="s">
        <v>218</v>
      </c>
      <c r="AU171" s="227" t="s">
        <v>82</v>
      </c>
      <c r="AV171" s="12" t="s">
        <v>82</v>
      </c>
      <c r="AW171" s="12" t="s">
        <v>36</v>
      </c>
      <c r="AX171" s="12" t="s">
        <v>73</v>
      </c>
      <c r="AY171" s="227" t="s">
        <v>207</v>
      </c>
    </row>
    <row r="172" spans="2:65" s="12" customFormat="1" ht="12">
      <c r="B172" s="216"/>
      <c r="C172" s="217"/>
      <c r="D172" s="218" t="s">
        <v>218</v>
      </c>
      <c r="E172" s="219" t="s">
        <v>23</v>
      </c>
      <c r="F172" s="220" t="s">
        <v>1489</v>
      </c>
      <c r="G172" s="217"/>
      <c r="H172" s="221">
        <v>4.5999999999999999E-2</v>
      </c>
      <c r="I172" s="222"/>
      <c r="J172" s="217"/>
      <c r="K172" s="217"/>
      <c r="L172" s="223"/>
      <c r="M172" s="224"/>
      <c r="N172" s="225"/>
      <c r="O172" s="225"/>
      <c r="P172" s="225"/>
      <c r="Q172" s="225"/>
      <c r="R172" s="225"/>
      <c r="S172" s="225"/>
      <c r="T172" s="226"/>
      <c r="AT172" s="227" t="s">
        <v>218</v>
      </c>
      <c r="AU172" s="227" t="s">
        <v>82</v>
      </c>
      <c r="AV172" s="12" t="s">
        <v>82</v>
      </c>
      <c r="AW172" s="12" t="s">
        <v>36</v>
      </c>
      <c r="AX172" s="12" t="s">
        <v>73</v>
      </c>
      <c r="AY172" s="227" t="s">
        <v>207</v>
      </c>
    </row>
    <row r="173" spans="2:65" s="13" customFormat="1" ht="12">
      <c r="B173" s="228"/>
      <c r="C173" s="229"/>
      <c r="D173" s="218" t="s">
        <v>218</v>
      </c>
      <c r="E173" s="230" t="s">
        <v>23</v>
      </c>
      <c r="F173" s="231" t="s">
        <v>236</v>
      </c>
      <c r="G173" s="229"/>
      <c r="H173" s="232">
        <v>0.22900000000000001</v>
      </c>
      <c r="I173" s="233"/>
      <c r="J173" s="229"/>
      <c r="K173" s="229"/>
      <c r="L173" s="234"/>
      <c r="M173" s="235"/>
      <c r="N173" s="236"/>
      <c r="O173" s="236"/>
      <c r="P173" s="236"/>
      <c r="Q173" s="236"/>
      <c r="R173" s="236"/>
      <c r="S173" s="236"/>
      <c r="T173" s="237"/>
      <c r="AT173" s="238" t="s">
        <v>218</v>
      </c>
      <c r="AU173" s="238" t="s">
        <v>82</v>
      </c>
      <c r="AV173" s="13" t="s">
        <v>216</v>
      </c>
      <c r="AW173" s="13" t="s">
        <v>36</v>
      </c>
      <c r="AX173" s="13" t="s">
        <v>80</v>
      </c>
      <c r="AY173" s="238" t="s">
        <v>207</v>
      </c>
    </row>
    <row r="174" spans="2:65" s="1" customFormat="1" ht="34.200000000000003" customHeight="1">
      <c r="B174" s="42"/>
      <c r="C174" s="204" t="s">
        <v>226</v>
      </c>
      <c r="D174" s="204" t="s">
        <v>211</v>
      </c>
      <c r="E174" s="205" t="s">
        <v>1490</v>
      </c>
      <c r="F174" s="206" t="s">
        <v>1491</v>
      </c>
      <c r="G174" s="207" t="s">
        <v>317</v>
      </c>
      <c r="H174" s="208">
        <v>34</v>
      </c>
      <c r="I174" s="209"/>
      <c r="J174" s="210">
        <f>ROUND(I174*H174,1)</f>
        <v>0</v>
      </c>
      <c r="K174" s="206" t="s">
        <v>215</v>
      </c>
      <c r="L174" s="62"/>
      <c r="M174" s="211" t="s">
        <v>23</v>
      </c>
      <c r="N174" s="212" t="s">
        <v>44</v>
      </c>
      <c r="O174" s="43"/>
      <c r="P174" s="213">
        <f>O174*H174</f>
        <v>0</v>
      </c>
      <c r="Q174" s="213">
        <v>0</v>
      </c>
      <c r="R174" s="213">
        <f>Q174*H174</f>
        <v>0</v>
      </c>
      <c r="S174" s="213">
        <v>0</v>
      </c>
      <c r="T174" s="214">
        <f>S174*H174</f>
        <v>0</v>
      </c>
      <c r="AR174" s="25" t="s">
        <v>226</v>
      </c>
      <c r="AT174" s="25" t="s">
        <v>211</v>
      </c>
      <c r="AU174" s="25" t="s">
        <v>82</v>
      </c>
      <c r="AY174" s="25" t="s">
        <v>207</v>
      </c>
      <c r="BE174" s="215">
        <f>IF(N174="základní",J174,0)</f>
        <v>0</v>
      </c>
      <c r="BF174" s="215">
        <f>IF(N174="snížená",J174,0)</f>
        <v>0</v>
      </c>
      <c r="BG174" s="215">
        <f>IF(N174="zákl. přenesená",J174,0)</f>
        <v>0</v>
      </c>
      <c r="BH174" s="215">
        <f>IF(N174="sníž. přenesená",J174,0)</f>
        <v>0</v>
      </c>
      <c r="BI174" s="215">
        <f>IF(N174="nulová",J174,0)</f>
        <v>0</v>
      </c>
      <c r="BJ174" s="25" t="s">
        <v>80</v>
      </c>
      <c r="BK174" s="215">
        <f>ROUND(I174*H174,1)</f>
        <v>0</v>
      </c>
      <c r="BL174" s="25" t="s">
        <v>226</v>
      </c>
      <c r="BM174" s="25" t="s">
        <v>1492</v>
      </c>
    </row>
    <row r="175" spans="2:65" s="12" customFormat="1" ht="12">
      <c r="B175" s="216"/>
      <c r="C175" s="217"/>
      <c r="D175" s="218" t="s">
        <v>218</v>
      </c>
      <c r="E175" s="219" t="s">
        <v>23</v>
      </c>
      <c r="F175" s="220" t="s">
        <v>1493</v>
      </c>
      <c r="G175" s="217"/>
      <c r="H175" s="221">
        <v>34</v>
      </c>
      <c r="I175" s="222"/>
      <c r="J175" s="217"/>
      <c r="K175" s="217"/>
      <c r="L175" s="223"/>
      <c r="M175" s="224"/>
      <c r="N175" s="225"/>
      <c r="O175" s="225"/>
      <c r="P175" s="225"/>
      <c r="Q175" s="225"/>
      <c r="R175" s="225"/>
      <c r="S175" s="225"/>
      <c r="T175" s="226"/>
      <c r="AT175" s="227" t="s">
        <v>218</v>
      </c>
      <c r="AU175" s="227" t="s">
        <v>82</v>
      </c>
      <c r="AV175" s="12" t="s">
        <v>82</v>
      </c>
      <c r="AW175" s="12" t="s">
        <v>36</v>
      </c>
      <c r="AX175" s="12" t="s">
        <v>80</v>
      </c>
      <c r="AY175" s="227" t="s">
        <v>207</v>
      </c>
    </row>
    <row r="176" spans="2:65" s="1" customFormat="1" ht="34.200000000000003" customHeight="1">
      <c r="B176" s="42"/>
      <c r="C176" s="204" t="s">
        <v>243</v>
      </c>
      <c r="D176" s="204" t="s">
        <v>211</v>
      </c>
      <c r="E176" s="205" t="s">
        <v>1494</v>
      </c>
      <c r="F176" s="206" t="s">
        <v>1495</v>
      </c>
      <c r="G176" s="207" t="s">
        <v>317</v>
      </c>
      <c r="H176" s="208">
        <v>5</v>
      </c>
      <c r="I176" s="209"/>
      <c r="J176" s="210">
        <f>ROUND(I176*H176,1)</f>
        <v>0</v>
      </c>
      <c r="K176" s="206" t="s">
        <v>215</v>
      </c>
      <c r="L176" s="62"/>
      <c r="M176" s="211" t="s">
        <v>23</v>
      </c>
      <c r="N176" s="212" t="s">
        <v>44</v>
      </c>
      <c r="O176" s="43"/>
      <c r="P176" s="213">
        <f>O176*H176</f>
        <v>0</v>
      </c>
      <c r="Q176" s="213">
        <v>2.6700000000000001E-3</v>
      </c>
      <c r="R176" s="213">
        <f>Q176*H176</f>
        <v>1.3350000000000001E-2</v>
      </c>
      <c r="S176" s="213">
        <v>0</v>
      </c>
      <c r="T176" s="214">
        <f>S176*H176</f>
        <v>0</v>
      </c>
      <c r="AR176" s="25" t="s">
        <v>226</v>
      </c>
      <c r="AT176" s="25" t="s">
        <v>211</v>
      </c>
      <c r="AU176" s="25" t="s">
        <v>82</v>
      </c>
      <c r="AY176" s="25" t="s">
        <v>207</v>
      </c>
      <c r="BE176" s="215">
        <f>IF(N176="základní",J176,0)</f>
        <v>0</v>
      </c>
      <c r="BF176" s="215">
        <f>IF(N176="snížená",J176,0)</f>
        <v>0</v>
      </c>
      <c r="BG176" s="215">
        <f>IF(N176="zákl. přenesená",J176,0)</f>
        <v>0</v>
      </c>
      <c r="BH176" s="215">
        <f>IF(N176="sníž. přenesená",J176,0)</f>
        <v>0</v>
      </c>
      <c r="BI176" s="215">
        <f>IF(N176="nulová",J176,0)</f>
        <v>0</v>
      </c>
      <c r="BJ176" s="25" t="s">
        <v>80</v>
      </c>
      <c r="BK176" s="215">
        <f>ROUND(I176*H176,1)</f>
        <v>0</v>
      </c>
      <c r="BL176" s="25" t="s">
        <v>226</v>
      </c>
      <c r="BM176" s="25" t="s">
        <v>1496</v>
      </c>
    </row>
    <row r="177" spans="2:65" s="1" customFormat="1" ht="22.8" customHeight="1">
      <c r="B177" s="42"/>
      <c r="C177" s="260" t="s">
        <v>308</v>
      </c>
      <c r="D177" s="260" t="s">
        <v>314</v>
      </c>
      <c r="E177" s="261" t="s">
        <v>1497</v>
      </c>
      <c r="F177" s="262" t="s">
        <v>1498</v>
      </c>
      <c r="G177" s="263" t="s">
        <v>317</v>
      </c>
      <c r="H177" s="264">
        <v>5</v>
      </c>
      <c r="I177" s="265"/>
      <c r="J177" s="266">
        <f>ROUND(I177*H177,1)</f>
        <v>0</v>
      </c>
      <c r="K177" s="262" t="s">
        <v>23</v>
      </c>
      <c r="L177" s="267"/>
      <c r="M177" s="268" t="s">
        <v>23</v>
      </c>
      <c r="N177" s="269" t="s">
        <v>44</v>
      </c>
      <c r="O177" s="43"/>
      <c r="P177" s="213">
        <f>O177*H177</f>
        <v>0</v>
      </c>
      <c r="Q177" s="213">
        <v>3.0000000000000001E-3</v>
      </c>
      <c r="R177" s="213">
        <f>Q177*H177</f>
        <v>1.4999999999999999E-2</v>
      </c>
      <c r="S177" s="213">
        <v>0</v>
      </c>
      <c r="T177" s="214">
        <f>S177*H177</f>
        <v>0</v>
      </c>
      <c r="AR177" s="25" t="s">
        <v>384</v>
      </c>
      <c r="AT177" s="25" t="s">
        <v>314</v>
      </c>
      <c r="AU177" s="25" t="s">
        <v>82</v>
      </c>
      <c r="AY177" s="25" t="s">
        <v>207</v>
      </c>
      <c r="BE177" s="215">
        <f>IF(N177="základní",J177,0)</f>
        <v>0</v>
      </c>
      <c r="BF177" s="215">
        <f>IF(N177="snížená",J177,0)</f>
        <v>0</v>
      </c>
      <c r="BG177" s="215">
        <f>IF(N177="zákl. přenesená",J177,0)</f>
        <v>0</v>
      </c>
      <c r="BH177" s="215">
        <f>IF(N177="sníž. přenesená",J177,0)</f>
        <v>0</v>
      </c>
      <c r="BI177" s="215">
        <f>IF(N177="nulová",J177,0)</f>
        <v>0</v>
      </c>
      <c r="BJ177" s="25" t="s">
        <v>80</v>
      </c>
      <c r="BK177" s="215">
        <f>ROUND(I177*H177,1)</f>
        <v>0</v>
      </c>
      <c r="BL177" s="25" t="s">
        <v>226</v>
      </c>
      <c r="BM177" s="25" t="s">
        <v>1499</v>
      </c>
    </row>
    <row r="178" spans="2:65" s="1" customFormat="1" ht="34.200000000000003" customHeight="1">
      <c r="B178" s="42"/>
      <c r="C178" s="204" t="s">
        <v>313</v>
      </c>
      <c r="D178" s="204" t="s">
        <v>211</v>
      </c>
      <c r="E178" s="205" t="s">
        <v>1500</v>
      </c>
      <c r="F178" s="206" t="s">
        <v>1501</v>
      </c>
      <c r="G178" s="207" t="s">
        <v>620</v>
      </c>
      <c r="H178" s="270"/>
      <c r="I178" s="209"/>
      <c r="J178" s="210">
        <f>ROUND(I178*H178,1)</f>
        <v>0</v>
      </c>
      <c r="K178" s="206" t="s">
        <v>215</v>
      </c>
      <c r="L178" s="62"/>
      <c r="M178" s="211" t="s">
        <v>23</v>
      </c>
      <c r="N178" s="212" t="s">
        <v>44</v>
      </c>
      <c r="O178" s="43"/>
      <c r="P178" s="213">
        <f>O178*H178</f>
        <v>0</v>
      </c>
      <c r="Q178" s="213">
        <v>0</v>
      </c>
      <c r="R178" s="213">
        <f>Q178*H178</f>
        <v>0</v>
      </c>
      <c r="S178" s="213">
        <v>0</v>
      </c>
      <c r="T178" s="214">
        <f>S178*H178</f>
        <v>0</v>
      </c>
      <c r="AR178" s="25" t="s">
        <v>226</v>
      </c>
      <c r="AT178" s="25" t="s">
        <v>211</v>
      </c>
      <c r="AU178" s="25" t="s">
        <v>82</v>
      </c>
      <c r="AY178" s="25" t="s">
        <v>207</v>
      </c>
      <c r="BE178" s="215">
        <f>IF(N178="základní",J178,0)</f>
        <v>0</v>
      </c>
      <c r="BF178" s="215">
        <f>IF(N178="snížená",J178,0)</f>
        <v>0</v>
      </c>
      <c r="BG178" s="215">
        <f>IF(N178="zákl. přenesená",J178,0)</f>
        <v>0</v>
      </c>
      <c r="BH178" s="215">
        <f>IF(N178="sníž. přenesená",J178,0)</f>
        <v>0</v>
      </c>
      <c r="BI178" s="215">
        <f>IF(N178="nulová",J178,0)</f>
        <v>0</v>
      </c>
      <c r="BJ178" s="25" t="s">
        <v>80</v>
      </c>
      <c r="BK178" s="215">
        <f>ROUND(I178*H178,1)</f>
        <v>0</v>
      </c>
      <c r="BL178" s="25" t="s">
        <v>226</v>
      </c>
      <c r="BM178" s="25" t="s">
        <v>1502</v>
      </c>
    </row>
    <row r="179" spans="2:65" s="11" customFormat="1" ht="29.85" customHeight="1">
      <c r="B179" s="188"/>
      <c r="C179" s="189"/>
      <c r="D179" s="190" t="s">
        <v>72</v>
      </c>
      <c r="E179" s="202" t="s">
        <v>1503</v>
      </c>
      <c r="F179" s="202" t="s">
        <v>1504</v>
      </c>
      <c r="G179" s="189"/>
      <c r="H179" s="189"/>
      <c r="I179" s="192"/>
      <c r="J179" s="203">
        <f>BK179</f>
        <v>0</v>
      </c>
      <c r="K179" s="189"/>
      <c r="L179" s="194"/>
      <c r="M179" s="195"/>
      <c r="N179" s="196"/>
      <c r="O179" s="196"/>
      <c r="P179" s="197">
        <f>SUM(P180:P218)</f>
        <v>0</v>
      </c>
      <c r="Q179" s="196"/>
      <c r="R179" s="197">
        <f>SUM(R180:R218)</f>
        <v>6.5387400000000004E-3</v>
      </c>
      <c r="S179" s="196"/>
      <c r="T179" s="198">
        <f>SUM(T180:T218)</f>
        <v>0</v>
      </c>
      <c r="AR179" s="199" t="s">
        <v>82</v>
      </c>
      <c r="AT179" s="200" t="s">
        <v>72</v>
      </c>
      <c r="AU179" s="200" t="s">
        <v>80</v>
      </c>
      <c r="AY179" s="199" t="s">
        <v>207</v>
      </c>
      <c r="BK179" s="201">
        <f>SUM(BK180:BK218)</f>
        <v>0</v>
      </c>
    </row>
    <row r="180" spans="2:65" s="1" customFormat="1" ht="22.8" customHeight="1">
      <c r="B180" s="42"/>
      <c r="C180" s="204" t="s">
        <v>319</v>
      </c>
      <c r="D180" s="204" t="s">
        <v>211</v>
      </c>
      <c r="E180" s="205" t="s">
        <v>1505</v>
      </c>
      <c r="F180" s="206" t="s">
        <v>1506</v>
      </c>
      <c r="G180" s="207" t="s">
        <v>285</v>
      </c>
      <c r="H180" s="208">
        <v>7.8780000000000001</v>
      </c>
      <c r="I180" s="209"/>
      <c r="J180" s="210">
        <f>ROUND(I180*H180,1)</f>
        <v>0</v>
      </c>
      <c r="K180" s="206" t="s">
        <v>215</v>
      </c>
      <c r="L180" s="62"/>
      <c r="M180" s="211" t="s">
        <v>23</v>
      </c>
      <c r="N180" s="212" t="s">
        <v>44</v>
      </c>
      <c r="O180" s="43"/>
      <c r="P180" s="213">
        <f>O180*H180</f>
        <v>0</v>
      </c>
      <c r="Q180" s="213">
        <v>0</v>
      </c>
      <c r="R180" s="213">
        <f>Q180*H180</f>
        <v>0</v>
      </c>
      <c r="S180" s="213">
        <v>0</v>
      </c>
      <c r="T180" s="214">
        <f>S180*H180</f>
        <v>0</v>
      </c>
      <c r="AR180" s="25" t="s">
        <v>226</v>
      </c>
      <c r="AT180" s="25" t="s">
        <v>211</v>
      </c>
      <c r="AU180" s="25" t="s">
        <v>82</v>
      </c>
      <c r="AY180" s="25" t="s">
        <v>207</v>
      </c>
      <c r="BE180" s="215">
        <f>IF(N180="základní",J180,0)</f>
        <v>0</v>
      </c>
      <c r="BF180" s="215">
        <f>IF(N180="snížená",J180,0)</f>
        <v>0</v>
      </c>
      <c r="BG180" s="215">
        <f>IF(N180="zákl. přenesená",J180,0)</f>
        <v>0</v>
      </c>
      <c r="BH180" s="215">
        <f>IF(N180="sníž. přenesená",J180,0)</f>
        <v>0</v>
      </c>
      <c r="BI180" s="215">
        <f>IF(N180="nulová",J180,0)</f>
        <v>0</v>
      </c>
      <c r="BJ180" s="25" t="s">
        <v>80</v>
      </c>
      <c r="BK180" s="215">
        <f>ROUND(I180*H180,1)</f>
        <v>0</v>
      </c>
      <c r="BL180" s="25" t="s">
        <v>226</v>
      </c>
      <c r="BM180" s="25" t="s">
        <v>1507</v>
      </c>
    </row>
    <row r="181" spans="2:65" s="15" customFormat="1" ht="12">
      <c r="B181" s="250"/>
      <c r="C181" s="251"/>
      <c r="D181" s="218" t="s">
        <v>218</v>
      </c>
      <c r="E181" s="252" t="s">
        <v>23</v>
      </c>
      <c r="F181" s="253" t="s">
        <v>1465</v>
      </c>
      <c r="G181" s="251"/>
      <c r="H181" s="252" t="s">
        <v>23</v>
      </c>
      <c r="I181" s="254"/>
      <c r="J181" s="251"/>
      <c r="K181" s="251"/>
      <c r="L181" s="255"/>
      <c r="M181" s="256"/>
      <c r="N181" s="257"/>
      <c r="O181" s="257"/>
      <c r="P181" s="257"/>
      <c r="Q181" s="257"/>
      <c r="R181" s="257"/>
      <c r="S181" s="257"/>
      <c r="T181" s="258"/>
      <c r="AT181" s="259" t="s">
        <v>218</v>
      </c>
      <c r="AU181" s="259" t="s">
        <v>82</v>
      </c>
      <c r="AV181" s="15" t="s">
        <v>80</v>
      </c>
      <c r="AW181" s="15" t="s">
        <v>36</v>
      </c>
      <c r="AX181" s="15" t="s">
        <v>73</v>
      </c>
      <c r="AY181" s="259" t="s">
        <v>207</v>
      </c>
    </row>
    <row r="182" spans="2:65" s="12" customFormat="1" ht="12">
      <c r="B182" s="216"/>
      <c r="C182" s="217"/>
      <c r="D182" s="218" t="s">
        <v>218</v>
      </c>
      <c r="E182" s="219" t="s">
        <v>23</v>
      </c>
      <c r="F182" s="220" t="s">
        <v>23</v>
      </c>
      <c r="G182" s="217"/>
      <c r="H182" s="221">
        <v>0</v>
      </c>
      <c r="I182" s="222"/>
      <c r="J182" s="217"/>
      <c r="K182" s="217"/>
      <c r="L182" s="223"/>
      <c r="M182" s="224"/>
      <c r="N182" s="225"/>
      <c r="O182" s="225"/>
      <c r="P182" s="225"/>
      <c r="Q182" s="225"/>
      <c r="R182" s="225"/>
      <c r="S182" s="225"/>
      <c r="T182" s="226"/>
      <c r="AT182" s="227" t="s">
        <v>218</v>
      </c>
      <c r="AU182" s="227" t="s">
        <v>82</v>
      </c>
      <c r="AV182" s="12" t="s">
        <v>82</v>
      </c>
      <c r="AW182" s="12" t="s">
        <v>36</v>
      </c>
      <c r="AX182" s="12" t="s">
        <v>73</v>
      </c>
      <c r="AY182" s="227" t="s">
        <v>207</v>
      </c>
    </row>
    <row r="183" spans="2:65" s="12" customFormat="1" ht="12">
      <c r="B183" s="216"/>
      <c r="C183" s="217"/>
      <c r="D183" s="218" t="s">
        <v>218</v>
      </c>
      <c r="E183" s="219" t="s">
        <v>23</v>
      </c>
      <c r="F183" s="220" t="s">
        <v>1475</v>
      </c>
      <c r="G183" s="217"/>
      <c r="H183" s="221">
        <v>1.446</v>
      </c>
      <c r="I183" s="222"/>
      <c r="J183" s="217"/>
      <c r="K183" s="217"/>
      <c r="L183" s="223"/>
      <c r="M183" s="224"/>
      <c r="N183" s="225"/>
      <c r="O183" s="225"/>
      <c r="P183" s="225"/>
      <c r="Q183" s="225"/>
      <c r="R183" s="225"/>
      <c r="S183" s="225"/>
      <c r="T183" s="226"/>
      <c r="AT183" s="227" t="s">
        <v>218</v>
      </c>
      <c r="AU183" s="227" t="s">
        <v>82</v>
      </c>
      <c r="AV183" s="12" t="s">
        <v>82</v>
      </c>
      <c r="AW183" s="12" t="s">
        <v>36</v>
      </c>
      <c r="AX183" s="12" t="s">
        <v>73</v>
      </c>
      <c r="AY183" s="227" t="s">
        <v>207</v>
      </c>
    </row>
    <row r="184" spans="2:65" s="12" customFormat="1" ht="12">
      <c r="B184" s="216"/>
      <c r="C184" s="217"/>
      <c r="D184" s="218" t="s">
        <v>218</v>
      </c>
      <c r="E184" s="219" t="s">
        <v>23</v>
      </c>
      <c r="F184" s="220" t="s">
        <v>1476</v>
      </c>
      <c r="G184" s="217"/>
      <c r="H184" s="221">
        <v>1.29</v>
      </c>
      <c r="I184" s="222"/>
      <c r="J184" s="217"/>
      <c r="K184" s="217"/>
      <c r="L184" s="223"/>
      <c r="M184" s="224"/>
      <c r="N184" s="225"/>
      <c r="O184" s="225"/>
      <c r="P184" s="225"/>
      <c r="Q184" s="225"/>
      <c r="R184" s="225"/>
      <c r="S184" s="225"/>
      <c r="T184" s="226"/>
      <c r="AT184" s="227" t="s">
        <v>218</v>
      </c>
      <c r="AU184" s="227" t="s">
        <v>82</v>
      </c>
      <c r="AV184" s="12" t="s">
        <v>82</v>
      </c>
      <c r="AW184" s="12" t="s">
        <v>36</v>
      </c>
      <c r="AX184" s="12" t="s">
        <v>73</v>
      </c>
      <c r="AY184" s="227" t="s">
        <v>207</v>
      </c>
    </row>
    <row r="185" spans="2:65" s="12" customFormat="1" ht="12">
      <c r="B185" s="216"/>
      <c r="C185" s="217"/>
      <c r="D185" s="218" t="s">
        <v>218</v>
      </c>
      <c r="E185" s="219" t="s">
        <v>23</v>
      </c>
      <c r="F185" s="220" t="s">
        <v>1508</v>
      </c>
      <c r="G185" s="217"/>
      <c r="H185" s="221">
        <v>1.8240000000000001</v>
      </c>
      <c r="I185" s="222"/>
      <c r="J185" s="217"/>
      <c r="K185" s="217"/>
      <c r="L185" s="223"/>
      <c r="M185" s="224"/>
      <c r="N185" s="225"/>
      <c r="O185" s="225"/>
      <c r="P185" s="225"/>
      <c r="Q185" s="225"/>
      <c r="R185" s="225"/>
      <c r="S185" s="225"/>
      <c r="T185" s="226"/>
      <c r="AT185" s="227" t="s">
        <v>218</v>
      </c>
      <c r="AU185" s="227" t="s">
        <v>82</v>
      </c>
      <c r="AV185" s="12" t="s">
        <v>82</v>
      </c>
      <c r="AW185" s="12" t="s">
        <v>36</v>
      </c>
      <c r="AX185" s="12" t="s">
        <v>73</v>
      </c>
      <c r="AY185" s="227" t="s">
        <v>207</v>
      </c>
    </row>
    <row r="186" spans="2:65" s="12" customFormat="1" ht="12">
      <c r="B186" s="216"/>
      <c r="C186" s="217"/>
      <c r="D186" s="218" t="s">
        <v>218</v>
      </c>
      <c r="E186" s="219" t="s">
        <v>23</v>
      </c>
      <c r="F186" s="220" t="s">
        <v>1478</v>
      </c>
      <c r="G186" s="217"/>
      <c r="H186" s="221">
        <v>0.81899999999999995</v>
      </c>
      <c r="I186" s="222"/>
      <c r="J186" s="217"/>
      <c r="K186" s="217"/>
      <c r="L186" s="223"/>
      <c r="M186" s="224"/>
      <c r="N186" s="225"/>
      <c r="O186" s="225"/>
      <c r="P186" s="225"/>
      <c r="Q186" s="225"/>
      <c r="R186" s="225"/>
      <c r="S186" s="225"/>
      <c r="T186" s="226"/>
      <c r="AT186" s="227" t="s">
        <v>218</v>
      </c>
      <c r="AU186" s="227" t="s">
        <v>82</v>
      </c>
      <c r="AV186" s="12" t="s">
        <v>82</v>
      </c>
      <c r="AW186" s="12" t="s">
        <v>36</v>
      </c>
      <c r="AX186" s="12" t="s">
        <v>73</v>
      </c>
      <c r="AY186" s="227" t="s">
        <v>207</v>
      </c>
    </row>
    <row r="187" spans="2:65" s="12" customFormat="1" ht="12">
      <c r="B187" s="216"/>
      <c r="C187" s="217"/>
      <c r="D187" s="218" t="s">
        <v>218</v>
      </c>
      <c r="E187" s="219" t="s">
        <v>23</v>
      </c>
      <c r="F187" s="220" t="s">
        <v>1479</v>
      </c>
      <c r="G187" s="217"/>
      <c r="H187" s="221">
        <v>0.81899999999999995</v>
      </c>
      <c r="I187" s="222"/>
      <c r="J187" s="217"/>
      <c r="K187" s="217"/>
      <c r="L187" s="223"/>
      <c r="M187" s="224"/>
      <c r="N187" s="225"/>
      <c r="O187" s="225"/>
      <c r="P187" s="225"/>
      <c r="Q187" s="225"/>
      <c r="R187" s="225"/>
      <c r="S187" s="225"/>
      <c r="T187" s="226"/>
      <c r="AT187" s="227" t="s">
        <v>218</v>
      </c>
      <c r="AU187" s="227" t="s">
        <v>82</v>
      </c>
      <c r="AV187" s="12" t="s">
        <v>82</v>
      </c>
      <c r="AW187" s="12" t="s">
        <v>36</v>
      </c>
      <c r="AX187" s="12" t="s">
        <v>73</v>
      </c>
      <c r="AY187" s="227" t="s">
        <v>207</v>
      </c>
    </row>
    <row r="188" spans="2:65" s="12" customFormat="1" ht="12">
      <c r="B188" s="216"/>
      <c r="C188" s="217"/>
      <c r="D188" s="218" t="s">
        <v>218</v>
      </c>
      <c r="E188" s="219" t="s">
        <v>23</v>
      </c>
      <c r="F188" s="220" t="s">
        <v>1480</v>
      </c>
      <c r="G188" s="217"/>
      <c r="H188" s="221">
        <v>1.68</v>
      </c>
      <c r="I188" s="222"/>
      <c r="J188" s="217"/>
      <c r="K188" s="217"/>
      <c r="L188" s="223"/>
      <c r="M188" s="224"/>
      <c r="N188" s="225"/>
      <c r="O188" s="225"/>
      <c r="P188" s="225"/>
      <c r="Q188" s="225"/>
      <c r="R188" s="225"/>
      <c r="S188" s="225"/>
      <c r="T188" s="226"/>
      <c r="AT188" s="227" t="s">
        <v>218</v>
      </c>
      <c r="AU188" s="227" t="s">
        <v>82</v>
      </c>
      <c r="AV188" s="12" t="s">
        <v>82</v>
      </c>
      <c r="AW188" s="12" t="s">
        <v>36</v>
      </c>
      <c r="AX188" s="12" t="s">
        <v>73</v>
      </c>
      <c r="AY188" s="227" t="s">
        <v>207</v>
      </c>
    </row>
    <row r="189" spans="2:65" s="13" customFormat="1" ht="12">
      <c r="B189" s="228"/>
      <c r="C189" s="229"/>
      <c r="D189" s="218" t="s">
        <v>218</v>
      </c>
      <c r="E189" s="230" t="s">
        <v>23</v>
      </c>
      <c r="F189" s="231" t="s">
        <v>236</v>
      </c>
      <c r="G189" s="229"/>
      <c r="H189" s="232">
        <v>7.8780000000000001</v>
      </c>
      <c r="I189" s="233"/>
      <c r="J189" s="229"/>
      <c r="K189" s="229"/>
      <c r="L189" s="234"/>
      <c r="M189" s="235"/>
      <c r="N189" s="236"/>
      <c r="O189" s="236"/>
      <c r="P189" s="236"/>
      <c r="Q189" s="236"/>
      <c r="R189" s="236"/>
      <c r="S189" s="236"/>
      <c r="T189" s="237"/>
      <c r="AT189" s="238" t="s">
        <v>218</v>
      </c>
      <c r="AU189" s="238" t="s">
        <v>82</v>
      </c>
      <c r="AV189" s="13" t="s">
        <v>216</v>
      </c>
      <c r="AW189" s="13" t="s">
        <v>36</v>
      </c>
      <c r="AX189" s="13" t="s">
        <v>80</v>
      </c>
      <c r="AY189" s="238" t="s">
        <v>207</v>
      </c>
    </row>
    <row r="190" spans="2:65" s="1" customFormat="1" ht="34.200000000000003" customHeight="1">
      <c r="B190" s="42"/>
      <c r="C190" s="204" t="s">
        <v>9</v>
      </c>
      <c r="D190" s="204" t="s">
        <v>211</v>
      </c>
      <c r="E190" s="205" t="s">
        <v>1509</v>
      </c>
      <c r="F190" s="206" t="s">
        <v>1510</v>
      </c>
      <c r="G190" s="207" t="s">
        <v>285</v>
      </c>
      <c r="H190" s="208">
        <v>7.8780000000000001</v>
      </c>
      <c r="I190" s="209"/>
      <c r="J190" s="210">
        <f>ROUND(I190*H190,1)</f>
        <v>0</v>
      </c>
      <c r="K190" s="206" t="s">
        <v>215</v>
      </c>
      <c r="L190" s="62"/>
      <c r="M190" s="211" t="s">
        <v>23</v>
      </c>
      <c r="N190" s="212" t="s">
        <v>44</v>
      </c>
      <c r="O190" s="43"/>
      <c r="P190" s="213">
        <f>O190*H190</f>
        <v>0</v>
      </c>
      <c r="Q190" s="213">
        <v>1.3999999999999999E-4</v>
      </c>
      <c r="R190" s="213">
        <f>Q190*H190</f>
        <v>1.1029199999999999E-3</v>
      </c>
      <c r="S190" s="213">
        <v>0</v>
      </c>
      <c r="T190" s="214">
        <f>S190*H190</f>
        <v>0</v>
      </c>
      <c r="AR190" s="25" t="s">
        <v>226</v>
      </c>
      <c r="AT190" s="25" t="s">
        <v>211</v>
      </c>
      <c r="AU190" s="25" t="s">
        <v>82</v>
      </c>
      <c r="AY190" s="25" t="s">
        <v>207</v>
      </c>
      <c r="BE190" s="215">
        <f>IF(N190="základní",J190,0)</f>
        <v>0</v>
      </c>
      <c r="BF190" s="215">
        <f>IF(N190="snížená",J190,0)</f>
        <v>0</v>
      </c>
      <c r="BG190" s="215">
        <f>IF(N190="zákl. přenesená",J190,0)</f>
        <v>0</v>
      </c>
      <c r="BH190" s="215">
        <f>IF(N190="sníž. přenesená",J190,0)</f>
        <v>0</v>
      </c>
      <c r="BI190" s="215">
        <f>IF(N190="nulová",J190,0)</f>
        <v>0</v>
      </c>
      <c r="BJ190" s="25" t="s">
        <v>80</v>
      </c>
      <c r="BK190" s="215">
        <f>ROUND(I190*H190,1)</f>
        <v>0</v>
      </c>
      <c r="BL190" s="25" t="s">
        <v>226</v>
      </c>
      <c r="BM190" s="25" t="s">
        <v>1511</v>
      </c>
    </row>
    <row r="191" spans="2:65" s="15" customFormat="1" ht="12">
      <c r="B191" s="250"/>
      <c r="C191" s="251"/>
      <c r="D191" s="218" t="s">
        <v>218</v>
      </c>
      <c r="E191" s="252" t="s">
        <v>23</v>
      </c>
      <c r="F191" s="253" t="s">
        <v>1512</v>
      </c>
      <c r="G191" s="251"/>
      <c r="H191" s="252" t="s">
        <v>23</v>
      </c>
      <c r="I191" s="254"/>
      <c r="J191" s="251"/>
      <c r="K191" s="251"/>
      <c r="L191" s="255"/>
      <c r="M191" s="256"/>
      <c r="N191" s="257"/>
      <c r="O191" s="257"/>
      <c r="P191" s="257"/>
      <c r="Q191" s="257"/>
      <c r="R191" s="257"/>
      <c r="S191" s="257"/>
      <c r="T191" s="258"/>
      <c r="AT191" s="259" t="s">
        <v>218</v>
      </c>
      <c r="AU191" s="259" t="s">
        <v>82</v>
      </c>
      <c r="AV191" s="15" t="s">
        <v>80</v>
      </c>
      <c r="AW191" s="15" t="s">
        <v>36</v>
      </c>
      <c r="AX191" s="15" t="s">
        <v>73</v>
      </c>
      <c r="AY191" s="259" t="s">
        <v>207</v>
      </c>
    </row>
    <row r="192" spans="2:65" s="12" customFormat="1" ht="12">
      <c r="B192" s="216"/>
      <c r="C192" s="217"/>
      <c r="D192" s="218" t="s">
        <v>218</v>
      </c>
      <c r="E192" s="219" t="s">
        <v>23</v>
      </c>
      <c r="F192" s="220" t="s">
        <v>23</v>
      </c>
      <c r="G192" s="217"/>
      <c r="H192" s="221">
        <v>0</v>
      </c>
      <c r="I192" s="222"/>
      <c r="J192" s="217"/>
      <c r="K192" s="217"/>
      <c r="L192" s="223"/>
      <c r="M192" s="224"/>
      <c r="N192" s="225"/>
      <c r="O192" s="225"/>
      <c r="P192" s="225"/>
      <c r="Q192" s="225"/>
      <c r="R192" s="225"/>
      <c r="S192" s="225"/>
      <c r="T192" s="226"/>
      <c r="AT192" s="227" t="s">
        <v>218</v>
      </c>
      <c r="AU192" s="227" t="s">
        <v>82</v>
      </c>
      <c r="AV192" s="12" t="s">
        <v>82</v>
      </c>
      <c r="AW192" s="12" t="s">
        <v>36</v>
      </c>
      <c r="AX192" s="12" t="s">
        <v>73</v>
      </c>
      <c r="AY192" s="227" t="s">
        <v>207</v>
      </c>
    </row>
    <row r="193" spans="2:65" s="12" customFormat="1" ht="12">
      <c r="B193" s="216"/>
      <c r="C193" s="217"/>
      <c r="D193" s="218" t="s">
        <v>218</v>
      </c>
      <c r="E193" s="219" t="s">
        <v>23</v>
      </c>
      <c r="F193" s="220" t="s">
        <v>1475</v>
      </c>
      <c r="G193" s="217"/>
      <c r="H193" s="221">
        <v>1.446</v>
      </c>
      <c r="I193" s="222"/>
      <c r="J193" s="217"/>
      <c r="K193" s="217"/>
      <c r="L193" s="223"/>
      <c r="M193" s="224"/>
      <c r="N193" s="225"/>
      <c r="O193" s="225"/>
      <c r="P193" s="225"/>
      <c r="Q193" s="225"/>
      <c r="R193" s="225"/>
      <c r="S193" s="225"/>
      <c r="T193" s="226"/>
      <c r="AT193" s="227" t="s">
        <v>218</v>
      </c>
      <c r="AU193" s="227" t="s">
        <v>82</v>
      </c>
      <c r="AV193" s="12" t="s">
        <v>82</v>
      </c>
      <c r="AW193" s="12" t="s">
        <v>36</v>
      </c>
      <c r="AX193" s="12" t="s">
        <v>73</v>
      </c>
      <c r="AY193" s="227" t="s">
        <v>207</v>
      </c>
    </row>
    <row r="194" spans="2:65" s="12" customFormat="1" ht="12">
      <c r="B194" s="216"/>
      <c r="C194" s="217"/>
      <c r="D194" s="218" t="s">
        <v>218</v>
      </c>
      <c r="E194" s="219" t="s">
        <v>23</v>
      </c>
      <c r="F194" s="220" t="s">
        <v>1476</v>
      </c>
      <c r="G194" s="217"/>
      <c r="H194" s="221">
        <v>1.29</v>
      </c>
      <c r="I194" s="222"/>
      <c r="J194" s="217"/>
      <c r="K194" s="217"/>
      <c r="L194" s="223"/>
      <c r="M194" s="224"/>
      <c r="N194" s="225"/>
      <c r="O194" s="225"/>
      <c r="P194" s="225"/>
      <c r="Q194" s="225"/>
      <c r="R194" s="225"/>
      <c r="S194" s="225"/>
      <c r="T194" s="226"/>
      <c r="AT194" s="227" t="s">
        <v>218</v>
      </c>
      <c r="AU194" s="227" t="s">
        <v>82</v>
      </c>
      <c r="AV194" s="12" t="s">
        <v>82</v>
      </c>
      <c r="AW194" s="12" t="s">
        <v>36</v>
      </c>
      <c r="AX194" s="12" t="s">
        <v>73</v>
      </c>
      <c r="AY194" s="227" t="s">
        <v>207</v>
      </c>
    </row>
    <row r="195" spans="2:65" s="12" customFormat="1" ht="12">
      <c r="B195" s="216"/>
      <c r="C195" s="217"/>
      <c r="D195" s="218" t="s">
        <v>218</v>
      </c>
      <c r="E195" s="219" t="s">
        <v>23</v>
      </c>
      <c r="F195" s="220" t="s">
        <v>1508</v>
      </c>
      <c r="G195" s="217"/>
      <c r="H195" s="221">
        <v>1.8240000000000001</v>
      </c>
      <c r="I195" s="222"/>
      <c r="J195" s="217"/>
      <c r="K195" s="217"/>
      <c r="L195" s="223"/>
      <c r="M195" s="224"/>
      <c r="N195" s="225"/>
      <c r="O195" s="225"/>
      <c r="P195" s="225"/>
      <c r="Q195" s="225"/>
      <c r="R195" s="225"/>
      <c r="S195" s="225"/>
      <c r="T195" s="226"/>
      <c r="AT195" s="227" t="s">
        <v>218</v>
      </c>
      <c r="AU195" s="227" t="s">
        <v>82</v>
      </c>
      <c r="AV195" s="12" t="s">
        <v>82</v>
      </c>
      <c r="AW195" s="12" t="s">
        <v>36</v>
      </c>
      <c r="AX195" s="12" t="s">
        <v>73</v>
      </c>
      <c r="AY195" s="227" t="s">
        <v>207</v>
      </c>
    </row>
    <row r="196" spans="2:65" s="12" customFormat="1" ht="12">
      <c r="B196" s="216"/>
      <c r="C196" s="217"/>
      <c r="D196" s="218" t="s">
        <v>218</v>
      </c>
      <c r="E196" s="219" t="s">
        <v>23</v>
      </c>
      <c r="F196" s="220" t="s">
        <v>1478</v>
      </c>
      <c r="G196" s="217"/>
      <c r="H196" s="221">
        <v>0.81899999999999995</v>
      </c>
      <c r="I196" s="222"/>
      <c r="J196" s="217"/>
      <c r="K196" s="217"/>
      <c r="L196" s="223"/>
      <c r="M196" s="224"/>
      <c r="N196" s="225"/>
      <c r="O196" s="225"/>
      <c r="P196" s="225"/>
      <c r="Q196" s="225"/>
      <c r="R196" s="225"/>
      <c r="S196" s="225"/>
      <c r="T196" s="226"/>
      <c r="AT196" s="227" t="s">
        <v>218</v>
      </c>
      <c r="AU196" s="227" t="s">
        <v>82</v>
      </c>
      <c r="AV196" s="12" t="s">
        <v>82</v>
      </c>
      <c r="AW196" s="12" t="s">
        <v>36</v>
      </c>
      <c r="AX196" s="12" t="s">
        <v>73</v>
      </c>
      <c r="AY196" s="227" t="s">
        <v>207</v>
      </c>
    </row>
    <row r="197" spans="2:65" s="12" customFormat="1" ht="12">
      <c r="B197" s="216"/>
      <c r="C197" s="217"/>
      <c r="D197" s="218" t="s">
        <v>218</v>
      </c>
      <c r="E197" s="219" t="s">
        <v>23</v>
      </c>
      <c r="F197" s="220" t="s">
        <v>1479</v>
      </c>
      <c r="G197" s="217"/>
      <c r="H197" s="221">
        <v>0.81899999999999995</v>
      </c>
      <c r="I197" s="222"/>
      <c r="J197" s="217"/>
      <c r="K197" s="217"/>
      <c r="L197" s="223"/>
      <c r="M197" s="224"/>
      <c r="N197" s="225"/>
      <c r="O197" s="225"/>
      <c r="P197" s="225"/>
      <c r="Q197" s="225"/>
      <c r="R197" s="225"/>
      <c r="S197" s="225"/>
      <c r="T197" s="226"/>
      <c r="AT197" s="227" t="s">
        <v>218</v>
      </c>
      <c r="AU197" s="227" t="s">
        <v>82</v>
      </c>
      <c r="AV197" s="12" t="s">
        <v>82</v>
      </c>
      <c r="AW197" s="12" t="s">
        <v>36</v>
      </c>
      <c r="AX197" s="12" t="s">
        <v>73</v>
      </c>
      <c r="AY197" s="227" t="s">
        <v>207</v>
      </c>
    </row>
    <row r="198" spans="2:65" s="12" customFormat="1" ht="12">
      <c r="B198" s="216"/>
      <c r="C198" s="217"/>
      <c r="D198" s="218" t="s">
        <v>218</v>
      </c>
      <c r="E198" s="219" t="s">
        <v>23</v>
      </c>
      <c r="F198" s="220" t="s">
        <v>1480</v>
      </c>
      <c r="G198" s="217"/>
      <c r="H198" s="221">
        <v>1.68</v>
      </c>
      <c r="I198" s="222"/>
      <c r="J198" s="217"/>
      <c r="K198" s="217"/>
      <c r="L198" s="223"/>
      <c r="M198" s="224"/>
      <c r="N198" s="225"/>
      <c r="O198" s="225"/>
      <c r="P198" s="225"/>
      <c r="Q198" s="225"/>
      <c r="R198" s="225"/>
      <c r="S198" s="225"/>
      <c r="T198" s="226"/>
      <c r="AT198" s="227" t="s">
        <v>218</v>
      </c>
      <c r="AU198" s="227" t="s">
        <v>82</v>
      </c>
      <c r="AV198" s="12" t="s">
        <v>82</v>
      </c>
      <c r="AW198" s="12" t="s">
        <v>36</v>
      </c>
      <c r="AX198" s="12" t="s">
        <v>73</v>
      </c>
      <c r="AY198" s="227" t="s">
        <v>207</v>
      </c>
    </row>
    <row r="199" spans="2:65" s="13" customFormat="1" ht="12">
      <c r="B199" s="228"/>
      <c r="C199" s="229"/>
      <c r="D199" s="218" t="s">
        <v>218</v>
      </c>
      <c r="E199" s="230" t="s">
        <v>23</v>
      </c>
      <c r="F199" s="231" t="s">
        <v>236</v>
      </c>
      <c r="G199" s="229"/>
      <c r="H199" s="232">
        <v>7.8780000000000001</v>
      </c>
      <c r="I199" s="233"/>
      <c r="J199" s="229"/>
      <c r="K199" s="229"/>
      <c r="L199" s="234"/>
      <c r="M199" s="235"/>
      <c r="N199" s="236"/>
      <c r="O199" s="236"/>
      <c r="P199" s="236"/>
      <c r="Q199" s="236"/>
      <c r="R199" s="236"/>
      <c r="S199" s="236"/>
      <c r="T199" s="237"/>
      <c r="AT199" s="238" t="s">
        <v>218</v>
      </c>
      <c r="AU199" s="238" t="s">
        <v>82</v>
      </c>
      <c r="AV199" s="13" t="s">
        <v>216</v>
      </c>
      <c r="AW199" s="13" t="s">
        <v>36</v>
      </c>
      <c r="AX199" s="13" t="s">
        <v>80</v>
      </c>
      <c r="AY199" s="238" t="s">
        <v>207</v>
      </c>
    </row>
    <row r="200" spans="2:65" s="1" customFormat="1" ht="34.200000000000003" customHeight="1">
      <c r="B200" s="42"/>
      <c r="C200" s="204" t="s">
        <v>329</v>
      </c>
      <c r="D200" s="204" t="s">
        <v>211</v>
      </c>
      <c r="E200" s="205" t="s">
        <v>1513</v>
      </c>
      <c r="F200" s="206" t="s">
        <v>1514</v>
      </c>
      <c r="G200" s="207" t="s">
        <v>285</v>
      </c>
      <c r="H200" s="208">
        <v>7.8780000000000001</v>
      </c>
      <c r="I200" s="209"/>
      <c r="J200" s="210">
        <f>ROUND(I200*H200,1)</f>
        <v>0</v>
      </c>
      <c r="K200" s="206" t="s">
        <v>215</v>
      </c>
      <c r="L200" s="62"/>
      <c r="M200" s="211" t="s">
        <v>23</v>
      </c>
      <c r="N200" s="212" t="s">
        <v>44</v>
      </c>
      <c r="O200" s="43"/>
      <c r="P200" s="213">
        <f>O200*H200</f>
        <v>0</v>
      </c>
      <c r="Q200" s="213">
        <v>2.2000000000000001E-4</v>
      </c>
      <c r="R200" s="213">
        <f>Q200*H200</f>
        <v>1.7331600000000001E-3</v>
      </c>
      <c r="S200" s="213">
        <v>0</v>
      </c>
      <c r="T200" s="214">
        <f>S200*H200</f>
        <v>0</v>
      </c>
      <c r="AR200" s="25" t="s">
        <v>226</v>
      </c>
      <c r="AT200" s="25" t="s">
        <v>211</v>
      </c>
      <c r="AU200" s="25" t="s">
        <v>82</v>
      </c>
      <c r="AY200" s="25" t="s">
        <v>207</v>
      </c>
      <c r="BE200" s="215">
        <f>IF(N200="základní",J200,0)</f>
        <v>0</v>
      </c>
      <c r="BF200" s="215">
        <f>IF(N200="snížená",J200,0)</f>
        <v>0</v>
      </c>
      <c r="BG200" s="215">
        <f>IF(N200="zákl. přenesená",J200,0)</f>
        <v>0</v>
      </c>
      <c r="BH200" s="215">
        <f>IF(N200="sníž. přenesená",J200,0)</f>
        <v>0</v>
      </c>
      <c r="BI200" s="215">
        <f>IF(N200="nulová",J200,0)</f>
        <v>0</v>
      </c>
      <c r="BJ200" s="25" t="s">
        <v>80</v>
      </c>
      <c r="BK200" s="215">
        <f>ROUND(I200*H200,1)</f>
        <v>0</v>
      </c>
      <c r="BL200" s="25" t="s">
        <v>226</v>
      </c>
      <c r="BM200" s="25" t="s">
        <v>1515</v>
      </c>
    </row>
    <row r="201" spans="2:65" s="15" customFormat="1" ht="12">
      <c r="B201" s="250"/>
      <c r="C201" s="251"/>
      <c r="D201" s="218" t="s">
        <v>218</v>
      </c>
      <c r="E201" s="252" t="s">
        <v>23</v>
      </c>
      <c r="F201" s="253" t="s">
        <v>1516</v>
      </c>
      <c r="G201" s="251"/>
      <c r="H201" s="252" t="s">
        <v>23</v>
      </c>
      <c r="I201" s="254"/>
      <c r="J201" s="251"/>
      <c r="K201" s="251"/>
      <c r="L201" s="255"/>
      <c r="M201" s="256"/>
      <c r="N201" s="257"/>
      <c r="O201" s="257"/>
      <c r="P201" s="257"/>
      <c r="Q201" s="257"/>
      <c r="R201" s="257"/>
      <c r="S201" s="257"/>
      <c r="T201" s="258"/>
      <c r="AT201" s="259" t="s">
        <v>218</v>
      </c>
      <c r="AU201" s="259" t="s">
        <v>82</v>
      </c>
      <c r="AV201" s="15" t="s">
        <v>80</v>
      </c>
      <c r="AW201" s="15" t="s">
        <v>36</v>
      </c>
      <c r="AX201" s="15" t="s">
        <v>73</v>
      </c>
      <c r="AY201" s="259" t="s">
        <v>207</v>
      </c>
    </row>
    <row r="202" spans="2:65" s="12" customFormat="1" ht="12">
      <c r="B202" s="216"/>
      <c r="C202" s="217"/>
      <c r="D202" s="218" t="s">
        <v>218</v>
      </c>
      <c r="E202" s="219" t="s">
        <v>23</v>
      </c>
      <c r="F202" s="220" t="s">
        <v>23</v>
      </c>
      <c r="G202" s="217"/>
      <c r="H202" s="221">
        <v>0</v>
      </c>
      <c r="I202" s="222"/>
      <c r="J202" s="217"/>
      <c r="K202" s="217"/>
      <c r="L202" s="223"/>
      <c r="M202" s="224"/>
      <c r="N202" s="225"/>
      <c r="O202" s="225"/>
      <c r="P202" s="225"/>
      <c r="Q202" s="225"/>
      <c r="R202" s="225"/>
      <c r="S202" s="225"/>
      <c r="T202" s="226"/>
      <c r="AT202" s="227" t="s">
        <v>218</v>
      </c>
      <c r="AU202" s="227" t="s">
        <v>82</v>
      </c>
      <c r="AV202" s="12" t="s">
        <v>82</v>
      </c>
      <c r="AW202" s="12" t="s">
        <v>36</v>
      </c>
      <c r="AX202" s="12" t="s">
        <v>73</v>
      </c>
      <c r="AY202" s="227" t="s">
        <v>207</v>
      </c>
    </row>
    <row r="203" spans="2:65" s="12" customFormat="1" ht="12">
      <c r="B203" s="216"/>
      <c r="C203" s="217"/>
      <c r="D203" s="218" t="s">
        <v>218</v>
      </c>
      <c r="E203" s="219" t="s">
        <v>23</v>
      </c>
      <c r="F203" s="220" t="s">
        <v>1475</v>
      </c>
      <c r="G203" s="217"/>
      <c r="H203" s="221">
        <v>1.446</v>
      </c>
      <c r="I203" s="222"/>
      <c r="J203" s="217"/>
      <c r="K203" s="217"/>
      <c r="L203" s="223"/>
      <c r="M203" s="224"/>
      <c r="N203" s="225"/>
      <c r="O203" s="225"/>
      <c r="P203" s="225"/>
      <c r="Q203" s="225"/>
      <c r="R203" s="225"/>
      <c r="S203" s="225"/>
      <c r="T203" s="226"/>
      <c r="AT203" s="227" t="s">
        <v>218</v>
      </c>
      <c r="AU203" s="227" t="s">
        <v>82</v>
      </c>
      <c r="AV203" s="12" t="s">
        <v>82</v>
      </c>
      <c r="AW203" s="12" t="s">
        <v>36</v>
      </c>
      <c r="AX203" s="12" t="s">
        <v>73</v>
      </c>
      <c r="AY203" s="227" t="s">
        <v>207</v>
      </c>
    </row>
    <row r="204" spans="2:65" s="12" customFormat="1" ht="12">
      <c r="B204" s="216"/>
      <c r="C204" s="217"/>
      <c r="D204" s="218" t="s">
        <v>218</v>
      </c>
      <c r="E204" s="219" t="s">
        <v>23</v>
      </c>
      <c r="F204" s="220" t="s">
        <v>1476</v>
      </c>
      <c r="G204" s="217"/>
      <c r="H204" s="221">
        <v>1.29</v>
      </c>
      <c r="I204" s="222"/>
      <c r="J204" s="217"/>
      <c r="K204" s="217"/>
      <c r="L204" s="223"/>
      <c r="M204" s="224"/>
      <c r="N204" s="225"/>
      <c r="O204" s="225"/>
      <c r="P204" s="225"/>
      <c r="Q204" s="225"/>
      <c r="R204" s="225"/>
      <c r="S204" s="225"/>
      <c r="T204" s="226"/>
      <c r="AT204" s="227" t="s">
        <v>218</v>
      </c>
      <c r="AU204" s="227" t="s">
        <v>82</v>
      </c>
      <c r="AV204" s="12" t="s">
        <v>82</v>
      </c>
      <c r="AW204" s="12" t="s">
        <v>36</v>
      </c>
      <c r="AX204" s="12" t="s">
        <v>73</v>
      </c>
      <c r="AY204" s="227" t="s">
        <v>207</v>
      </c>
    </row>
    <row r="205" spans="2:65" s="12" customFormat="1" ht="12">
      <c r="B205" s="216"/>
      <c r="C205" s="217"/>
      <c r="D205" s="218" t="s">
        <v>218</v>
      </c>
      <c r="E205" s="219" t="s">
        <v>23</v>
      </c>
      <c r="F205" s="220" t="s">
        <v>1508</v>
      </c>
      <c r="G205" s="217"/>
      <c r="H205" s="221">
        <v>1.8240000000000001</v>
      </c>
      <c r="I205" s="222"/>
      <c r="J205" s="217"/>
      <c r="K205" s="217"/>
      <c r="L205" s="223"/>
      <c r="M205" s="224"/>
      <c r="N205" s="225"/>
      <c r="O205" s="225"/>
      <c r="P205" s="225"/>
      <c r="Q205" s="225"/>
      <c r="R205" s="225"/>
      <c r="S205" s="225"/>
      <c r="T205" s="226"/>
      <c r="AT205" s="227" t="s">
        <v>218</v>
      </c>
      <c r="AU205" s="227" t="s">
        <v>82</v>
      </c>
      <c r="AV205" s="12" t="s">
        <v>82</v>
      </c>
      <c r="AW205" s="12" t="s">
        <v>36</v>
      </c>
      <c r="AX205" s="12" t="s">
        <v>73</v>
      </c>
      <c r="AY205" s="227" t="s">
        <v>207</v>
      </c>
    </row>
    <row r="206" spans="2:65" s="12" customFormat="1" ht="12">
      <c r="B206" s="216"/>
      <c r="C206" s="217"/>
      <c r="D206" s="218" t="s">
        <v>218</v>
      </c>
      <c r="E206" s="219" t="s">
        <v>23</v>
      </c>
      <c r="F206" s="220" t="s">
        <v>1478</v>
      </c>
      <c r="G206" s="217"/>
      <c r="H206" s="221">
        <v>0.81899999999999995</v>
      </c>
      <c r="I206" s="222"/>
      <c r="J206" s="217"/>
      <c r="K206" s="217"/>
      <c r="L206" s="223"/>
      <c r="M206" s="224"/>
      <c r="N206" s="225"/>
      <c r="O206" s="225"/>
      <c r="P206" s="225"/>
      <c r="Q206" s="225"/>
      <c r="R206" s="225"/>
      <c r="S206" s="225"/>
      <c r="T206" s="226"/>
      <c r="AT206" s="227" t="s">
        <v>218</v>
      </c>
      <c r="AU206" s="227" t="s">
        <v>82</v>
      </c>
      <c r="AV206" s="12" t="s">
        <v>82</v>
      </c>
      <c r="AW206" s="12" t="s">
        <v>36</v>
      </c>
      <c r="AX206" s="12" t="s">
        <v>73</v>
      </c>
      <c r="AY206" s="227" t="s">
        <v>207</v>
      </c>
    </row>
    <row r="207" spans="2:65" s="12" customFormat="1" ht="12">
      <c r="B207" s="216"/>
      <c r="C207" s="217"/>
      <c r="D207" s="218" t="s">
        <v>218</v>
      </c>
      <c r="E207" s="219" t="s">
        <v>23</v>
      </c>
      <c r="F207" s="220" t="s">
        <v>1479</v>
      </c>
      <c r="G207" s="217"/>
      <c r="H207" s="221">
        <v>0.81899999999999995</v>
      </c>
      <c r="I207" s="222"/>
      <c r="J207" s="217"/>
      <c r="K207" s="217"/>
      <c r="L207" s="223"/>
      <c r="M207" s="224"/>
      <c r="N207" s="225"/>
      <c r="O207" s="225"/>
      <c r="P207" s="225"/>
      <c r="Q207" s="225"/>
      <c r="R207" s="225"/>
      <c r="S207" s="225"/>
      <c r="T207" s="226"/>
      <c r="AT207" s="227" t="s">
        <v>218</v>
      </c>
      <c r="AU207" s="227" t="s">
        <v>82</v>
      </c>
      <c r="AV207" s="12" t="s">
        <v>82</v>
      </c>
      <c r="AW207" s="12" t="s">
        <v>36</v>
      </c>
      <c r="AX207" s="12" t="s">
        <v>73</v>
      </c>
      <c r="AY207" s="227" t="s">
        <v>207</v>
      </c>
    </row>
    <row r="208" spans="2:65" s="12" customFormat="1" ht="12">
      <c r="B208" s="216"/>
      <c r="C208" s="217"/>
      <c r="D208" s="218" t="s">
        <v>218</v>
      </c>
      <c r="E208" s="219" t="s">
        <v>23</v>
      </c>
      <c r="F208" s="220" t="s">
        <v>1480</v>
      </c>
      <c r="G208" s="217"/>
      <c r="H208" s="221">
        <v>1.68</v>
      </c>
      <c r="I208" s="222"/>
      <c r="J208" s="217"/>
      <c r="K208" s="217"/>
      <c r="L208" s="223"/>
      <c r="M208" s="224"/>
      <c r="N208" s="225"/>
      <c r="O208" s="225"/>
      <c r="P208" s="225"/>
      <c r="Q208" s="225"/>
      <c r="R208" s="225"/>
      <c r="S208" s="225"/>
      <c r="T208" s="226"/>
      <c r="AT208" s="227" t="s">
        <v>218</v>
      </c>
      <c r="AU208" s="227" t="s">
        <v>82</v>
      </c>
      <c r="AV208" s="12" t="s">
        <v>82</v>
      </c>
      <c r="AW208" s="12" t="s">
        <v>36</v>
      </c>
      <c r="AX208" s="12" t="s">
        <v>73</v>
      </c>
      <c r="AY208" s="227" t="s">
        <v>207</v>
      </c>
    </row>
    <row r="209" spans="2:65" s="13" customFormat="1" ht="12">
      <c r="B209" s="228"/>
      <c r="C209" s="229"/>
      <c r="D209" s="218" t="s">
        <v>218</v>
      </c>
      <c r="E209" s="230" t="s">
        <v>23</v>
      </c>
      <c r="F209" s="231" t="s">
        <v>236</v>
      </c>
      <c r="G209" s="229"/>
      <c r="H209" s="232">
        <v>7.8780000000000001</v>
      </c>
      <c r="I209" s="233"/>
      <c r="J209" s="229"/>
      <c r="K209" s="229"/>
      <c r="L209" s="234"/>
      <c r="M209" s="235"/>
      <c r="N209" s="236"/>
      <c r="O209" s="236"/>
      <c r="P209" s="236"/>
      <c r="Q209" s="236"/>
      <c r="R209" s="236"/>
      <c r="S209" s="236"/>
      <c r="T209" s="237"/>
      <c r="AT209" s="238" t="s">
        <v>218</v>
      </c>
      <c r="AU209" s="238" t="s">
        <v>82</v>
      </c>
      <c r="AV209" s="13" t="s">
        <v>216</v>
      </c>
      <c r="AW209" s="13" t="s">
        <v>36</v>
      </c>
      <c r="AX209" s="13" t="s">
        <v>80</v>
      </c>
      <c r="AY209" s="238" t="s">
        <v>207</v>
      </c>
    </row>
    <row r="210" spans="2:65" s="1" customFormat="1" ht="22.8" customHeight="1">
      <c r="B210" s="42"/>
      <c r="C210" s="204" t="s">
        <v>335</v>
      </c>
      <c r="D210" s="204" t="s">
        <v>211</v>
      </c>
      <c r="E210" s="205" t="s">
        <v>1517</v>
      </c>
      <c r="F210" s="206" t="s">
        <v>1518</v>
      </c>
      <c r="G210" s="207" t="s">
        <v>285</v>
      </c>
      <c r="H210" s="208">
        <v>7.8780000000000001</v>
      </c>
      <c r="I210" s="209"/>
      <c r="J210" s="210">
        <f>ROUND(I210*H210,1)</f>
        <v>0</v>
      </c>
      <c r="K210" s="206" t="s">
        <v>215</v>
      </c>
      <c r="L210" s="62"/>
      <c r="M210" s="211" t="s">
        <v>23</v>
      </c>
      <c r="N210" s="212" t="s">
        <v>44</v>
      </c>
      <c r="O210" s="43"/>
      <c r="P210" s="213">
        <f>O210*H210</f>
        <v>0</v>
      </c>
      <c r="Q210" s="213">
        <v>1.2999999999999999E-4</v>
      </c>
      <c r="R210" s="213">
        <f>Q210*H210</f>
        <v>1.02414E-3</v>
      </c>
      <c r="S210" s="213">
        <v>0</v>
      </c>
      <c r="T210" s="214">
        <f>S210*H210</f>
        <v>0</v>
      </c>
      <c r="AR210" s="25" t="s">
        <v>226</v>
      </c>
      <c r="AT210" s="25" t="s">
        <v>211</v>
      </c>
      <c r="AU210" s="25" t="s">
        <v>82</v>
      </c>
      <c r="AY210" s="25" t="s">
        <v>207</v>
      </c>
      <c r="BE210" s="215">
        <f>IF(N210="základní",J210,0)</f>
        <v>0</v>
      </c>
      <c r="BF210" s="215">
        <f>IF(N210="snížená",J210,0)</f>
        <v>0</v>
      </c>
      <c r="BG210" s="215">
        <f>IF(N210="zákl. přenesená",J210,0)</f>
        <v>0</v>
      </c>
      <c r="BH210" s="215">
        <f>IF(N210="sníž. přenesená",J210,0)</f>
        <v>0</v>
      </c>
      <c r="BI210" s="215">
        <f>IF(N210="nulová",J210,0)</f>
        <v>0</v>
      </c>
      <c r="BJ210" s="25" t="s">
        <v>80</v>
      </c>
      <c r="BK210" s="215">
        <f>ROUND(I210*H210,1)</f>
        <v>0</v>
      </c>
      <c r="BL210" s="25" t="s">
        <v>226</v>
      </c>
      <c r="BM210" s="25" t="s">
        <v>1519</v>
      </c>
    </row>
    <row r="211" spans="2:65" s="12" customFormat="1" ht="12">
      <c r="B211" s="216"/>
      <c r="C211" s="217"/>
      <c r="D211" s="218" t="s">
        <v>218</v>
      </c>
      <c r="E211" s="219" t="s">
        <v>23</v>
      </c>
      <c r="F211" s="220" t="s">
        <v>1475</v>
      </c>
      <c r="G211" s="217"/>
      <c r="H211" s="221">
        <v>1.446</v>
      </c>
      <c r="I211" s="222"/>
      <c r="J211" s="217"/>
      <c r="K211" s="217"/>
      <c r="L211" s="223"/>
      <c r="M211" s="224"/>
      <c r="N211" s="225"/>
      <c r="O211" s="225"/>
      <c r="P211" s="225"/>
      <c r="Q211" s="225"/>
      <c r="R211" s="225"/>
      <c r="S211" s="225"/>
      <c r="T211" s="226"/>
      <c r="AT211" s="227" t="s">
        <v>218</v>
      </c>
      <c r="AU211" s="227" t="s">
        <v>82</v>
      </c>
      <c r="AV211" s="12" t="s">
        <v>82</v>
      </c>
      <c r="AW211" s="12" t="s">
        <v>36</v>
      </c>
      <c r="AX211" s="12" t="s">
        <v>73</v>
      </c>
      <c r="AY211" s="227" t="s">
        <v>207</v>
      </c>
    </row>
    <row r="212" spans="2:65" s="12" customFormat="1" ht="12">
      <c r="B212" s="216"/>
      <c r="C212" s="217"/>
      <c r="D212" s="218" t="s">
        <v>218</v>
      </c>
      <c r="E212" s="219" t="s">
        <v>23</v>
      </c>
      <c r="F212" s="220" t="s">
        <v>1476</v>
      </c>
      <c r="G212" s="217"/>
      <c r="H212" s="221">
        <v>1.29</v>
      </c>
      <c r="I212" s="222"/>
      <c r="J212" s="217"/>
      <c r="K212" s="217"/>
      <c r="L212" s="223"/>
      <c r="M212" s="224"/>
      <c r="N212" s="225"/>
      <c r="O212" s="225"/>
      <c r="P212" s="225"/>
      <c r="Q212" s="225"/>
      <c r="R212" s="225"/>
      <c r="S212" s="225"/>
      <c r="T212" s="226"/>
      <c r="AT212" s="227" t="s">
        <v>218</v>
      </c>
      <c r="AU212" s="227" t="s">
        <v>82</v>
      </c>
      <c r="AV212" s="12" t="s">
        <v>82</v>
      </c>
      <c r="AW212" s="12" t="s">
        <v>36</v>
      </c>
      <c r="AX212" s="12" t="s">
        <v>73</v>
      </c>
      <c r="AY212" s="227" t="s">
        <v>207</v>
      </c>
    </row>
    <row r="213" spans="2:65" s="12" customFormat="1" ht="12">
      <c r="B213" s="216"/>
      <c r="C213" s="217"/>
      <c r="D213" s="218" t="s">
        <v>218</v>
      </c>
      <c r="E213" s="219" t="s">
        <v>23</v>
      </c>
      <c r="F213" s="220" t="s">
        <v>1508</v>
      </c>
      <c r="G213" s="217"/>
      <c r="H213" s="221">
        <v>1.8240000000000001</v>
      </c>
      <c r="I213" s="222"/>
      <c r="J213" s="217"/>
      <c r="K213" s="217"/>
      <c r="L213" s="223"/>
      <c r="M213" s="224"/>
      <c r="N213" s="225"/>
      <c r="O213" s="225"/>
      <c r="P213" s="225"/>
      <c r="Q213" s="225"/>
      <c r="R213" s="225"/>
      <c r="S213" s="225"/>
      <c r="T213" s="226"/>
      <c r="AT213" s="227" t="s">
        <v>218</v>
      </c>
      <c r="AU213" s="227" t="s">
        <v>82</v>
      </c>
      <c r="AV213" s="12" t="s">
        <v>82</v>
      </c>
      <c r="AW213" s="12" t="s">
        <v>36</v>
      </c>
      <c r="AX213" s="12" t="s">
        <v>73</v>
      </c>
      <c r="AY213" s="227" t="s">
        <v>207</v>
      </c>
    </row>
    <row r="214" spans="2:65" s="12" customFormat="1" ht="12">
      <c r="B214" s="216"/>
      <c r="C214" s="217"/>
      <c r="D214" s="218" t="s">
        <v>218</v>
      </c>
      <c r="E214" s="219" t="s">
        <v>23</v>
      </c>
      <c r="F214" s="220" t="s">
        <v>1478</v>
      </c>
      <c r="G214" s="217"/>
      <c r="H214" s="221">
        <v>0.81899999999999995</v>
      </c>
      <c r="I214" s="222"/>
      <c r="J214" s="217"/>
      <c r="K214" s="217"/>
      <c r="L214" s="223"/>
      <c r="M214" s="224"/>
      <c r="N214" s="225"/>
      <c r="O214" s="225"/>
      <c r="P214" s="225"/>
      <c r="Q214" s="225"/>
      <c r="R214" s="225"/>
      <c r="S214" s="225"/>
      <c r="T214" s="226"/>
      <c r="AT214" s="227" t="s">
        <v>218</v>
      </c>
      <c r="AU214" s="227" t="s">
        <v>82</v>
      </c>
      <c r="AV214" s="12" t="s">
        <v>82</v>
      </c>
      <c r="AW214" s="12" t="s">
        <v>36</v>
      </c>
      <c r="AX214" s="12" t="s">
        <v>73</v>
      </c>
      <c r="AY214" s="227" t="s">
        <v>207</v>
      </c>
    </row>
    <row r="215" spans="2:65" s="12" customFormat="1" ht="12">
      <c r="B215" s="216"/>
      <c r="C215" s="217"/>
      <c r="D215" s="218" t="s">
        <v>218</v>
      </c>
      <c r="E215" s="219" t="s">
        <v>23</v>
      </c>
      <c r="F215" s="220" t="s">
        <v>1479</v>
      </c>
      <c r="G215" s="217"/>
      <c r="H215" s="221">
        <v>0.81899999999999995</v>
      </c>
      <c r="I215" s="222"/>
      <c r="J215" s="217"/>
      <c r="K215" s="217"/>
      <c r="L215" s="223"/>
      <c r="M215" s="224"/>
      <c r="N215" s="225"/>
      <c r="O215" s="225"/>
      <c r="P215" s="225"/>
      <c r="Q215" s="225"/>
      <c r="R215" s="225"/>
      <c r="S215" s="225"/>
      <c r="T215" s="226"/>
      <c r="AT215" s="227" t="s">
        <v>218</v>
      </c>
      <c r="AU215" s="227" t="s">
        <v>82</v>
      </c>
      <c r="AV215" s="12" t="s">
        <v>82</v>
      </c>
      <c r="AW215" s="12" t="s">
        <v>36</v>
      </c>
      <c r="AX215" s="12" t="s">
        <v>73</v>
      </c>
      <c r="AY215" s="227" t="s">
        <v>207</v>
      </c>
    </row>
    <row r="216" spans="2:65" s="12" customFormat="1" ht="12">
      <c r="B216" s="216"/>
      <c r="C216" s="217"/>
      <c r="D216" s="218" t="s">
        <v>218</v>
      </c>
      <c r="E216" s="219" t="s">
        <v>23</v>
      </c>
      <c r="F216" s="220" t="s">
        <v>1480</v>
      </c>
      <c r="G216" s="217"/>
      <c r="H216" s="221">
        <v>1.68</v>
      </c>
      <c r="I216" s="222"/>
      <c r="J216" s="217"/>
      <c r="K216" s="217"/>
      <c r="L216" s="223"/>
      <c r="M216" s="224"/>
      <c r="N216" s="225"/>
      <c r="O216" s="225"/>
      <c r="P216" s="225"/>
      <c r="Q216" s="225"/>
      <c r="R216" s="225"/>
      <c r="S216" s="225"/>
      <c r="T216" s="226"/>
      <c r="AT216" s="227" t="s">
        <v>218</v>
      </c>
      <c r="AU216" s="227" t="s">
        <v>82</v>
      </c>
      <c r="AV216" s="12" t="s">
        <v>82</v>
      </c>
      <c r="AW216" s="12" t="s">
        <v>36</v>
      </c>
      <c r="AX216" s="12" t="s">
        <v>73</v>
      </c>
      <c r="AY216" s="227" t="s">
        <v>207</v>
      </c>
    </row>
    <row r="217" spans="2:65" s="13" customFormat="1" ht="12">
      <c r="B217" s="228"/>
      <c r="C217" s="229"/>
      <c r="D217" s="218" t="s">
        <v>218</v>
      </c>
      <c r="E217" s="230" t="s">
        <v>23</v>
      </c>
      <c r="F217" s="231" t="s">
        <v>236</v>
      </c>
      <c r="G217" s="229"/>
      <c r="H217" s="232">
        <v>7.8780000000000001</v>
      </c>
      <c r="I217" s="233"/>
      <c r="J217" s="229"/>
      <c r="K217" s="229"/>
      <c r="L217" s="234"/>
      <c r="M217" s="235"/>
      <c r="N217" s="236"/>
      <c r="O217" s="236"/>
      <c r="P217" s="236"/>
      <c r="Q217" s="236"/>
      <c r="R217" s="236"/>
      <c r="S217" s="236"/>
      <c r="T217" s="237"/>
      <c r="AT217" s="238" t="s">
        <v>218</v>
      </c>
      <c r="AU217" s="238" t="s">
        <v>82</v>
      </c>
      <c r="AV217" s="13" t="s">
        <v>216</v>
      </c>
      <c r="AW217" s="13" t="s">
        <v>36</v>
      </c>
      <c r="AX217" s="13" t="s">
        <v>80</v>
      </c>
      <c r="AY217" s="238" t="s">
        <v>207</v>
      </c>
    </row>
    <row r="218" spans="2:65" s="1" customFormat="1" ht="22.8" customHeight="1">
      <c r="B218" s="42"/>
      <c r="C218" s="204" t="s">
        <v>342</v>
      </c>
      <c r="D218" s="204" t="s">
        <v>211</v>
      </c>
      <c r="E218" s="205" t="s">
        <v>1520</v>
      </c>
      <c r="F218" s="206" t="s">
        <v>1521</v>
      </c>
      <c r="G218" s="207" t="s">
        <v>285</v>
      </c>
      <c r="H218" s="208">
        <v>7.8780000000000001</v>
      </c>
      <c r="I218" s="209"/>
      <c r="J218" s="210">
        <f>ROUND(I218*H218,1)</f>
        <v>0</v>
      </c>
      <c r="K218" s="206" t="s">
        <v>215</v>
      </c>
      <c r="L218" s="62"/>
      <c r="M218" s="211" t="s">
        <v>23</v>
      </c>
      <c r="N218" s="271" t="s">
        <v>44</v>
      </c>
      <c r="O218" s="272"/>
      <c r="P218" s="273">
        <f>O218*H218</f>
        <v>0</v>
      </c>
      <c r="Q218" s="273">
        <v>3.4000000000000002E-4</v>
      </c>
      <c r="R218" s="273">
        <f>Q218*H218</f>
        <v>2.6785200000000002E-3</v>
      </c>
      <c r="S218" s="273">
        <v>0</v>
      </c>
      <c r="T218" s="274">
        <f>S218*H218</f>
        <v>0</v>
      </c>
      <c r="AR218" s="25" t="s">
        <v>226</v>
      </c>
      <c r="AT218" s="25" t="s">
        <v>211</v>
      </c>
      <c r="AU218" s="25" t="s">
        <v>82</v>
      </c>
      <c r="AY218" s="25" t="s">
        <v>207</v>
      </c>
      <c r="BE218" s="215">
        <f>IF(N218="základní",J218,0)</f>
        <v>0</v>
      </c>
      <c r="BF218" s="215">
        <f>IF(N218="snížená",J218,0)</f>
        <v>0</v>
      </c>
      <c r="BG218" s="215">
        <f>IF(N218="zákl. přenesená",J218,0)</f>
        <v>0</v>
      </c>
      <c r="BH218" s="215">
        <f>IF(N218="sníž. přenesená",J218,0)</f>
        <v>0</v>
      </c>
      <c r="BI218" s="215">
        <f>IF(N218="nulová",J218,0)</f>
        <v>0</v>
      </c>
      <c r="BJ218" s="25" t="s">
        <v>80</v>
      </c>
      <c r="BK218" s="215">
        <f>ROUND(I218*H218,1)</f>
        <v>0</v>
      </c>
      <c r="BL218" s="25" t="s">
        <v>226</v>
      </c>
      <c r="BM218" s="25" t="s">
        <v>1522</v>
      </c>
    </row>
    <row r="219" spans="2:65" s="1" customFormat="1" ht="6.9" customHeight="1">
      <c r="B219" s="57"/>
      <c r="C219" s="58"/>
      <c r="D219" s="58"/>
      <c r="E219" s="58"/>
      <c r="F219" s="58"/>
      <c r="G219" s="58"/>
      <c r="H219" s="58"/>
      <c r="I219" s="149"/>
      <c r="J219" s="58"/>
      <c r="K219" s="58"/>
      <c r="L219" s="62"/>
    </row>
  </sheetData>
  <sheetProtection algorithmName="SHA-512" hashValue="CK4r/CnYU0fATgB78wi52VGOS+7pbZOdDoFBfOAc5vhbTVlOVayzoCAjPJPLRpqXqBCXcJgI0p3jvc4X6tKycw==" saltValue="XzkUbcROz3n6pE1eJpWE49ePmDTPki86h7+VL7Do/f73tS/Y/EX+f2onzeK+6OjWvSw2qT4b34d+r0/OYHTPfw==" spinCount="100000" sheet="1" objects="1" scenarios="1" formatColumns="0" formatRows="0" autoFilter="0"/>
  <autoFilter ref="C90:K218"/>
  <mergeCells count="13">
    <mergeCell ref="E83:H83"/>
    <mergeCell ref="G1:H1"/>
    <mergeCell ref="L2:V2"/>
    <mergeCell ref="E49:H49"/>
    <mergeCell ref="E51:H51"/>
    <mergeCell ref="J55:J56"/>
    <mergeCell ref="E79:H79"/>
    <mergeCell ref="E81:H81"/>
    <mergeCell ref="E7:H7"/>
    <mergeCell ref="E9:H9"/>
    <mergeCell ref="E11:H11"/>
    <mergeCell ref="E26:H26"/>
    <mergeCell ref="E47:H47"/>
  </mergeCells>
  <hyperlinks>
    <hyperlink ref="F1:G1" location="C2" display="1) Krycí list soupisu"/>
    <hyperlink ref="G1:H1" location="C58" display="2) Rekapitulace"/>
    <hyperlink ref="J1" location="C90" display="3) Soupis prací"/>
    <hyperlink ref="L1:V1" location="'Rekapitulace stavby'!C2" display="Rekapitulace stavby"/>
  </hyperlinks>
  <pageMargins left="0.59055118110236227" right="0.59055118110236227" top="0.59055118110236227" bottom="0.59055118110236227" header="0" footer="0"/>
  <pageSetup paperSize="9" scale="97" fitToHeight="100" orientation="landscape" r:id="rId1"/>
  <headerFooter>
    <oddFooter>&amp;CStrana &amp;P z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04"/>
  <sheetViews>
    <sheetView showGridLines="0" workbookViewId="0">
      <pane ySplit="1" topLeftCell="A85" activePane="bottomLeft" state="frozen"/>
      <selection pane="bottomLeft" activeCell="F96" sqref="F96"/>
    </sheetView>
  </sheetViews>
  <sheetFormatPr defaultRowHeight="14.4"/>
  <cols>
    <col min="1" max="1" width="7.140625" customWidth="1"/>
    <col min="2" max="2" width="1.42578125" customWidth="1"/>
    <col min="3" max="3" width="3.5703125" customWidth="1"/>
    <col min="4" max="4" width="3.7109375" customWidth="1"/>
    <col min="5" max="5" width="14.7109375" customWidth="1"/>
    <col min="6" max="6" width="91.7109375" customWidth="1"/>
    <col min="7" max="7" width="7.42578125" customWidth="1"/>
    <col min="8" max="8" width="11.85546875" customWidth="1"/>
    <col min="9" max="9" width="10.85546875" style="121" customWidth="1"/>
    <col min="10" max="10" width="20.140625" customWidth="1"/>
    <col min="11" max="11" width="15.42578125" customWidth="1"/>
    <col min="13" max="18" width="9.140625" hidden="1"/>
    <col min="19" max="19" width="7" hidden="1" customWidth="1"/>
    <col min="20" max="20" width="25.42578125" hidden="1" customWidth="1"/>
    <col min="21" max="21" width="14" hidden="1" customWidth="1"/>
    <col min="22" max="22" width="10.5703125" customWidth="1"/>
    <col min="23" max="23" width="14" customWidth="1"/>
    <col min="24" max="24" width="10.5703125" customWidth="1"/>
    <col min="25" max="25" width="12.85546875" customWidth="1"/>
    <col min="26" max="26" width="9.42578125" customWidth="1"/>
    <col min="27" max="27" width="12.85546875" customWidth="1"/>
    <col min="28" max="28" width="14" customWidth="1"/>
    <col min="29" max="29" width="9.42578125" customWidth="1"/>
    <col min="30" max="30" width="12.85546875" customWidth="1"/>
    <col min="31" max="31" width="14" customWidth="1"/>
    <col min="44" max="65" width="9.140625" hidden="1"/>
  </cols>
  <sheetData>
    <row r="1" spans="1:70" ht="21.75" customHeight="1">
      <c r="A1" s="22"/>
      <c r="B1" s="122"/>
      <c r="C1" s="122"/>
      <c r="D1" s="123" t="s">
        <v>1</v>
      </c>
      <c r="E1" s="122"/>
      <c r="F1" s="124" t="s">
        <v>154</v>
      </c>
      <c r="G1" s="410" t="s">
        <v>155</v>
      </c>
      <c r="H1" s="410"/>
      <c r="I1" s="125"/>
      <c r="J1" s="124" t="s">
        <v>156</v>
      </c>
      <c r="K1" s="123" t="s">
        <v>157</v>
      </c>
      <c r="L1" s="124" t="s">
        <v>158</v>
      </c>
      <c r="M1" s="124"/>
      <c r="N1" s="124"/>
      <c r="O1" s="124"/>
      <c r="P1" s="124"/>
      <c r="Q1" s="124"/>
      <c r="R1" s="124"/>
      <c r="S1" s="124"/>
      <c r="T1" s="124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spans="1:70" ht="36.9" customHeight="1"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AT2" s="25" t="s">
        <v>121</v>
      </c>
    </row>
    <row r="3" spans="1:70" ht="6.9" customHeight="1">
      <c r="B3" s="26"/>
      <c r="C3" s="27"/>
      <c r="D3" s="27"/>
      <c r="E3" s="27"/>
      <c r="F3" s="27"/>
      <c r="G3" s="27"/>
      <c r="H3" s="27"/>
      <c r="I3" s="126"/>
      <c r="J3" s="27"/>
      <c r="K3" s="28"/>
      <c r="AT3" s="25" t="s">
        <v>82</v>
      </c>
    </row>
    <row r="4" spans="1:70" ht="36.9" customHeight="1">
      <c r="B4" s="29"/>
      <c r="C4" s="30"/>
      <c r="D4" s="31" t="s">
        <v>159</v>
      </c>
      <c r="E4" s="30"/>
      <c r="F4" s="30"/>
      <c r="G4" s="30"/>
      <c r="H4" s="30"/>
      <c r="I4" s="127"/>
      <c r="J4" s="30"/>
      <c r="K4" s="32"/>
      <c r="M4" s="33" t="s">
        <v>12</v>
      </c>
      <c r="AT4" s="25" t="s">
        <v>6</v>
      </c>
    </row>
    <row r="5" spans="1:70" ht="6.9" customHeight="1">
      <c r="B5" s="29"/>
      <c r="C5" s="30"/>
      <c r="D5" s="30"/>
      <c r="E5" s="30"/>
      <c r="F5" s="30"/>
      <c r="G5" s="30"/>
      <c r="H5" s="30"/>
      <c r="I5" s="127"/>
      <c r="J5" s="30"/>
      <c r="K5" s="32"/>
    </row>
    <row r="6" spans="1:70" ht="13.2">
      <c r="B6" s="29"/>
      <c r="C6" s="30"/>
      <c r="D6" s="38" t="s">
        <v>18</v>
      </c>
      <c r="E6" s="30"/>
      <c r="F6" s="30"/>
      <c r="G6" s="30"/>
      <c r="H6" s="30"/>
      <c r="I6" s="127"/>
      <c r="J6" s="30"/>
      <c r="K6" s="32"/>
    </row>
    <row r="7" spans="1:70" ht="14.4" customHeight="1">
      <c r="B7" s="29"/>
      <c r="C7" s="30"/>
      <c r="D7" s="30"/>
      <c r="E7" s="400" t="str">
        <f>'Rekapitulace stavby'!K6</f>
        <v>Revitalizace návsi v obci Malšovice</v>
      </c>
      <c r="F7" s="401"/>
      <c r="G7" s="401"/>
      <c r="H7" s="401"/>
      <c r="I7" s="127"/>
      <c r="J7" s="30"/>
      <c r="K7" s="32"/>
    </row>
    <row r="8" spans="1:70" ht="13.2">
      <c r="B8" s="29"/>
      <c r="C8" s="30"/>
      <c r="D8" s="38" t="s">
        <v>160</v>
      </c>
      <c r="E8" s="30"/>
      <c r="F8" s="30"/>
      <c r="G8" s="30"/>
      <c r="H8" s="30"/>
      <c r="I8" s="127"/>
      <c r="J8" s="30"/>
      <c r="K8" s="32"/>
    </row>
    <row r="9" spans="1:70" s="1" customFormat="1" ht="25.2" customHeight="1">
      <c r="B9" s="42"/>
      <c r="C9" s="43"/>
      <c r="D9" s="43"/>
      <c r="E9" s="400" t="s">
        <v>161</v>
      </c>
      <c r="F9" s="402"/>
      <c r="G9" s="402"/>
      <c r="H9" s="402"/>
      <c r="I9" s="128"/>
      <c r="J9" s="43"/>
      <c r="K9" s="46"/>
    </row>
    <row r="10" spans="1:70" s="1" customFormat="1" ht="13.2">
      <c r="B10" s="42"/>
      <c r="C10" s="43"/>
      <c r="D10" s="38" t="s">
        <v>162</v>
      </c>
      <c r="E10" s="43"/>
      <c r="F10" s="43"/>
      <c r="G10" s="43"/>
      <c r="H10" s="43"/>
      <c r="I10" s="128"/>
      <c r="J10" s="43"/>
      <c r="K10" s="46"/>
    </row>
    <row r="11" spans="1:70" s="1" customFormat="1" ht="36.9" customHeight="1">
      <c r="B11" s="42"/>
      <c r="C11" s="43"/>
      <c r="D11" s="43"/>
      <c r="E11" s="403" t="s">
        <v>1523</v>
      </c>
      <c r="F11" s="402"/>
      <c r="G11" s="402"/>
      <c r="H11" s="402"/>
      <c r="I11" s="128"/>
      <c r="J11" s="43"/>
      <c r="K11" s="46"/>
    </row>
    <row r="12" spans="1:70" s="1" customFormat="1" ht="12">
      <c r="B12" s="42"/>
      <c r="C12" s="43"/>
      <c r="D12" s="43"/>
      <c r="E12" s="43"/>
      <c r="F12" s="43"/>
      <c r="G12" s="43"/>
      <c r="H12" s="43"/>
      <c r="I12" s="128"/>
      <c r="J12" s="43"/>
      <c r="K12" s="46"/>
    </row>
    <row r="13" spans="1:70" s="1" customFormat="1" ht="14.4" customHeight="1">
      <c r="B13" s="42"/>
      <c r="C13" s="43"/>
      <c r="D13" s="38" t="s">
        <v>20</v>
      </c>
      <c r="E13" s="43"/>
      <c r="F13" s="36" t="s">
        <v>21</v>
      </c>
      <c r="G13" s="43"/>
      <c r="H13" s="43"/>
      <c r="I13" s="129" t="s">
        <v>22</v>
      </c>
      <c r="J13" s="36" t="s">
        <v>23</v>
      </c>
      <c r="K13" s="46"/>
    </row>
    <row r="14" spans="1:70" s="1" customFormat="1" ht="14.4" customHeight="1">
      <c r="B14" s="42"/>
      <c r="C14" s="43"/>
      <c r="D14" s="38" t="s">
        <v>24</v>
      </c>
      <c r="E14" s="43"/>
      <c r="F14" s="36" t="s">
        <v>25</v>
      </c>
      <c r="G14" s="43"/>
      <c r="H14" s="43"/>
      <c r="I14" s="129" t="s">
        <v>26</v>
      </c>
      <c r="J14" s="130" t="str">
        <f>'Rekapitulace stavby'!AN8</f>
        <v>10. 5. 2018</v>
      </c>
      <c r="K14" s="46"/>
    </row>
    <row r="15" spans="1:70" s="1" customFormat="1" ht="10.8" customHeight="1">
      <c r="B15" s="42"/>
      <c r="C15" s="43"/>
      <c r="D15" s="43"/>
      <c r="E15" s="43"/>
      <c r="F15" s="43"/>
      <c r="G15" s="43"/>
      <c r="H15" s="43"/>
      <c r="I15" s="128"/>
      <c r="J15" s="43"/>
      <c r="K15" s="46"/>
    </row>
    <row r="16" spans="1:70" s="1" customFormat="1" ht="14.4" customHeight="1">
      <c r="B16" s="42"/>
      <c r="C16" s="43"/>
      <c r="D16" s="38" t="s">
        <v>28</v>
      </c>
      <c r="E16" s="43"/>
      <c r="F16" s="43"/>
      <c r="G16" s="43"/>
      <c r="H16" s="43"/>
      <c r="I16" s="129" t="s">
        <v>29</v>
      </c>
      <c r="J16" s="36" t="s">
        <v>23</v>
      </c>
      <c r="K16" s="46"/>
    </row>
    <row r="17" spans="2:11" s="1" customFormat="1" ht="18" customHeight="1">
      <c r="B17" s="42"/>
      <c r="C17" s="43"/>
      <c r="D17" s="43"/>
      <c r="E17" s="36" t="s">
        <v>30</v>
      </c>
      <c r="F17" s="43"/>
      <c r="G17" s="43"/>
      <c r="H17" s="43"/>
      <c r="I17" s="129" t="s">
        <v>31</v>
      </c>
      <c r="J17" s="36" t="s">
        <v>23</v>
      </c>
      <c r="K17" s="46"/>
    </row>
    <row r="18" spans="2:11" s="1" customFormat="1" ht="6.9" customHeight="1">
      <c r="B18" s="42"/>
      <c r="C18" s="43"/>
      <c r="D18" s="43"/>
      <c r="E18" s="43"/>
      <c r="F18" s="43"/>
      <c r="G18" s="43"/>
      <c r="H18" s="43"/>
      <c r="I18" s="128"/>
      <c r="J18" s="43"/>
      <c r="K18" s="46"/>
    </row>
    <row r="19" spans="2:11" s="1" customFormat="1" ht="14.4" customHeight="1">
      <c r="B19" s="42"/>
      <c r="C19" s="43"/>
      <c r="D19" s="38" t="s">
        <v>32</v>
      </c>
      <c r="E19" s="43"/>
      <c r="F19" s="43"/>
      <c r="G19" s="43"/>
      <c r="H19" s="43"/>
      <c r="I19" s="129" t="s">
        <v>29</v>
      </c>
      <c r="J19" s="36" t="str">
        <f>IF('Rekapitulace stavby'!AN13="Vyplň údaj","",IF('Rekapitulace stavby'!AN13="","",'Rekapitulace stavby'!AN13))</f>
        <v/>
      </c>
      <c r="K19" s="46"/>
    </row>
    <row r="20" spans="2:11" s="1" customFormat="1" ht="18" customHeight="1">
      <c r="B20" s="42"/>
      <c r="C20" s="43"/>
      <c r="D20" s="43"/>
      <c r="E20" s="36" t="str">
        <f>IF('Rekapitulace stavby'!E14="Vyplň údaj","",IF('Rekapitulace stavby'!E14="","",'Rekapitulace stavby'!E14))</f>
        <v/>
      </c>
      <c r="F20" s="43"/>
      <c r="G20" s="43"/>
      <c r="H20" s="43"/>
      <c r="I20" s="129" t="s">
        <v>31</v>
      </c>
      <c r="J20" s="36" t="str">
        <f>IF('Rekapitulace stavby'!AN14="Vyplň údaj","",IF('Rekapitulace stavby'!AN14="","",'Rekapitulace stavby'!AN14))</f>
        <v/>
      </c>
      <c r="K20" s="46"/>
    </row>
    <row r="21" spans="2:11" s="1" customFormat="1" ht="6.9" customHeight="1">
      <c r="B21" s="42"/>
      <c r="C21" s="43"/>
      <c r="D21" s="43"/>
      <c r="E21" s="43"/>
      <c r="F21" s="43"/>
      <c r="G21" s="43"/>
      <c r="H21" s="43"/>
      <c r="I21" s="128"/>
      <c r="J21" s="43"/>
      <c r="K21" s="46"/>
    </row>
    <row r="22" spans="2:11" s="1" customFormat="1" ht="14.4" customHeight="1">
      <c r="B22" s="42"/>
      <c r="C22" s="43"/>
      <c r="D22" s="38" t="s">
        <v>34</v>
      </c>
      <c r="E22" s="43"/>
      <c r="F22" s="43"/>
      <c r="G22" s="43"/>
      <c r="H22" s="43"/>
      <c r="I22" s="129" t="s">
        <v>29</v>
      </c>
      <c r="J22" s="36" t="s">
        <v>23</v>
      </c>
      <c r="K22" s="46"/>
    </row>
    <row r="23" spans="2:11" s="1" customFormat="1" ht="18" customHeight="1">
      <c r="B23" s="42"/>
      <c r="C23" s="43"/>
      <c r="D23" s="43"/>
      <c r="E23" s="36" t="s">
        <v>828</v>
      </c>
      <c r="F23" s="43"/>
      <c r="G23" s="43"/>
      <c r="H23" s="43"/>
      <c r="I23" s="129" t="s">
        <v>31</v>
      </c>
      <c r="J23" s="36" t="s">
        <v>23</v>
      </c>
      <c r="K23" s="46"/>
    </row>
    <row r="24" spans="2:11" s="1" customFormat="1" ht="6.9" customHeight="1">
      <c r="B24" s="42"/>
      <c r="C24" s="43"/>
      <c r="D24" s="43"/>
      <c r="E24" s="43"/>
      <c r="F24" s="43"/>
      <c r="G24" s="43"/>
      <c r="H24" s="43"/>
      <c r="I24" s="128"/>
      <c r="J24" s="43"/>
      <c r="K24" s="46"/>
    </row>
    <row r="25" spans="2:11" s="1" customFormat="1" ht="14.4" customHeight="1">
      <c r="B25" s="42"/>
      <c r="C25" s="43"/>
      <c r="D25" s="38" t="s">
        <v>37</v>
      </c>
      <c r="E25" s="43"/>
      <c r="F25" s="43"/>
      <c r="G25" s="43"/>
      <c r="H25" s="43"/>
      <c r="I25" s="128"/>
      <c r="J25" s="43"/>
      <c r="K25" s="46"/>
    </row>
    <row r="26" spans="2:11" s="7" customFormat="1" ht="75.599999999999994" customHeight="1">
      <c r="B26" s="131"/>
      <c r="C26" s="132"/>
      <c r="D26" s="132"/>
      <c r="E26" s="364" t="s">
        <v>38</v>
      </c>
      <c r="F26" s="364"/>
      <c r="G26" s="364"/>
      <c r="H26" s="364"/>
      <c r="I26" s="133"/>
      <c r="J26" s="132"/>
      <c r="K26" s="134"/>
    </row>
    <row r="27" spans="2:11" s="1" customFormat="1" ht="6.9" customHeight="1">
      <c r="B27" s="42"/>
      <c r="C27" s="43"/>
      <c r="D27" s="43"/>
      <c r="E27" s="43"/>
      <c r="F27" s="43"/>
      <c r="G27" s="43"/>
      <c r="H27" s="43"/>
      <c r="I27" s="128"/>
      <c r="J27" s="43"/>
      <c r="K27" s="46"/>
    </row>
    <row r="28" spans="2:11" s="1" customFormat="1" ht="6.9" customHeight="1">
      <c r="B28" s="42"/>
      <c r="C28" s="43"/>
      <c r="D28" s="86"/>
      <c r="E28" s="86"/>
      <c r="F28" s="86"/>
      <c r="G28" s="86"/>
      <c r="H28" s="86"/>
      <c r="I28" s="135"/>
      <c r="J28" s="86"/>
      <c r="K28" s="136"/>
    </row>
    <row r="29" spans="2:11" s="1" customFormat="1" ht="25.35" customHeight="1">
      <c r="B29" s="42"/>
      <c r="C29" s="43"/>
      <c r="D29" s="137" t="s">
        <v>39</v>
      </c>
      <c r="E29" s="43"/>
      <c r="F29" s="43"/>
      <c r="G29" s="43"/>
      <c r="H29" s="43"/>
      <c r="I29" s="128"/>
      <c r="J29" s="138">
        <f>ROUND(J87,1)</f>
        <v>0</v>
      </c>
      <c r="K29" s="46"/>
    </row>
    <row r="30" spans="2:11" s="1" customFormat="1" ht="6.9" customHeight="1">
      <c r="B30" s="42"/>
      <c r="C30" s="43"/>
      <c r="D30" s="86"/>
      <c r="E30" s="86"/>
      <c r="F30" s="86"/>
      <c r="G30" s="86"/>
      <c r="H30" s="86"/>
      <c r="I30" s="135"/>
      <c r="J30" s="86"/>
      <c r="K30" s="136"/>
    </row>
    <row r="31" spans="2:11" s="1" customFormat="1" ht="14.4" customHeight="1">
      <c r="B31" s="42"/>
      <c r="C31" s="43"/>
      <c r="D31" s="43"/>
      <c r="E31" s="43"/>
      <c r="F31" s="47" t="s">
        <v>41</v>
      </c>
      <c r="G31" s="43"/>
      <c r="H31" s="43"/>
      <c r="I31" s="139" t="s">
        <v>40</v>
      </c>
      <c r="J31" s="47" t="s">
        <v>42</v>
      </c>
      <c r="K31" s="46"/>
    </row>
    <row r="32" spans="2:11" s="1" customFormat="1" ht="14.4" customHeight="1">
      <c r="B32" s="42"/>
      <c r="C32" s="43"/>
      <c r="D32" s="50" t="s">
        <v>43</v>
      </c>
      <c r="E32" s="50" t="s">
        <v>44</v>
      </c>
      <c r="F32" s="140">
        <f>ROUND(SUM(BE87:BE103), 1)</f>
        <v>0</v>
      </c>
      <c r="G32" s="43"/>
      <c r="H32" s="43"/>
      <c r="I32" s="141">
        <v>0.21</v>
      </c>
      <c r="J32" s="140">
        <f>ROUND(ROUND((SUM(BE87:BE103)), 1)*I32, 1)</f>
        <v>0</v>
      </c>
      <c r="K32" s="46"/>
    </row>
    <row r="33" spans="2:11" s="1" customFormat="1" ht="14.4" customHeight="1">
      <c r="B33" s="42"/>
      <c r="C33" s="43"/>
      <c r="D33" s="43"/>
      <c r="E33" s="50" t="s">
        <v>45</v>
      </c>
      <c r="F33" s="140">
        <f>ROUND(SUM(BF87:BF103), 1)</f>
        <v>0</v>
      </c>
      <c r="G33" s="43"/>
      <c r="H33" s="43"/>
      <c r="I33" s="141">
        <v>0.15</v>
      </c>
      <c r="J33" s="140">
        <f>ROUND(ROUND((SUM(BF87:BF103)), 1)*I33, 1)</f>
        <v>0</v>
      </c>
      <c r="K33" s="46"/>
    </row>
    <row r="34" spans="2:11" s="1" customFormat="1" ht="14.4" hidden="1" customHeight="1">
      <c r="B34" s="42"/>
      <c r="C34" s="43"/>
      <c r="D34" s="43"/>
      <c r="E34" s="50" t="s">
        <v>46</v>
      </c>
      <c r="F34" s="140">
        <f>ROUND(SUM(BG87:BG103), 1)</f>
        <v>0</v>
      </c>
      <c r="G34" s="43"/>
      <c r="H34" s="43"/>
      <c r="I34" s="141">
        <v>0.21</v>
      </c>
      <c r="J34" s="140">
        <v>0</v>
      </c>
      <c r="K34" s="46"/>
    </row>
    <row r="35" spans="2:11" s="1" customFormat="1" ht="14.4" hidden="1" customHeight="1">
      <c r="B35" s="42"/>
      <c r="C35" s="43"/>
      <c r="D35" s="43"/>
      <c r="E35" s="50" t="s">
        <v>47</v>
      </c>
      <c r="F35" s="140">
        <f>ROUND(SUM(BH87:BH103), 1)</f>
        <v>0</v>
      </c>
      <c r="G35" s="43"/>
      <c r="H35" s="43"/>
      <c r="I35" s="141">
        <v>0.15</v>
      </c>
      <c r="J35" s="140">
        <v>0</v>
      </c>
      <c r="K35" s="46"/>
    </row>
    <row r="36" spans="2:11" s="1" customFormat="1" ht="14.4" hidden="1" customHeight="1">
      <c r="B36" s="42"/>
      <c r="C36" s="43"/>
      <c r="D36" s="43"/>
      <c r="E36" s="50" t="s">
        <v>48</v>
      </c>
      <c r="F36" s="140">
        <f>ROUND(SUM(BI87:BI103), 1)</f>
        <v>0</v>
      </c>
      <c r="G36" s="43"/>
      <c r="H36" s="43"/>
      <c r="I36" s="141">
        <v>0</v>
      </c>
      <c r="J36" s="140">
        <v>0</v>
      </c>
      <c r="K36" s="46"/>
    </row>
    <row r="37" spans="2:11" s="1" customFormat="1" ht="6.9" customHeight="1">
      <c r="B37" s="42"/>
      <c r="C37" s="43"/>
      <c r="D37" s="43"/>
      <c r="E37" s="43"/>
      <c r="F37" s="43"/>
      <c r="G37" s="43"/>
      <c r="H37" s="43"/>
      <c r="I37" s="128"/>
      <c r="J37" s="43"/>
      <c r="K37" s="46"/>
    </row>
    <row r="38" spans="2:11" s="1" customFormat="1" ht="25.35" customHeight="1">
      <c r="B38" s="42"/>
      <c r="C38" s="142"/>
      <c r="D38" s="143" t="s">
        <v>49</v>
      </c>
      <c r="E38" s="80"/>
      <c r="F38" s="80"/>
      <c r="G38" s="144" t="s">
        <v>50</v>
      </c>
      <c r="H38" s="145" t="s">
        <v>51</v>
      </c>
      <c r="I38" s="146"/>
      <c r="J38" s="147">
        <f>SUM(J29:J36)</f>
        <v>0</v>
      </c>
      <c r="K38" s="148"/>
    </row>
    <row r="39" spans="2:11" s="1" customFormat="1" ht="14.4" customHeight="1">
      <c r="B39" s="57"/>
      <c r="C39" s="58"/>
      <c r="D39" s="58"/>
      <c r="E39" s="58"/>
      <c r="F39" s="58"/>
      <c r="G39" s="58"/>
      <c r="H39" s="58"/>
      <c r="I39" s="149"/>
      <c r="J39" s="58"/>
      <c r="K39" s="59"/>
    </row>
    <row r="43" spans="2:11" s="1" customFormat="1" ht="6.9" customHeight="1">
      <c r="B43" s="150"/>
      <c r="C43" s="151"/>
      <c r="D43" s="151"/>
      <c r="E43" s="151"/>
      <c r="F43" s="151"/>
      <c r="G43" s="151"/>
      <c r="H43" s="151"/>
      <c r="I43" s="152"/>
      <c r="J43" s="151"/>
      <c r="K43" s="153"/>
    </row>
    <row r="44" spans="2:11" s="1" customFormat="1" ht="36.9" customHeight="1">
      <c r="B44" s="42"/>
      <c r="C44" s="31" t="s">
        <v>166</v>
      </c>
      <c r="D44" s="43"/>
      <c r="E44" s="43"/>
      <c r="F44" s="43"/>
      <c r="G44" s="43"/>
      <c r="H44" s="43"/>
      <c r="I44" s="128"/>
      <c r="J44" s="43"/>
      <c r="K44" s="46"/>
    </row>
    <row r="45" spans="2:11" s="1" customFormat="1" ht="6.9" customHeight="1">
      <c r="B45" s="42"/>
      <c r="C45" s="43"/>
      <c r="D45" s="43"/>
      <c r="E45" s="43"/>
      <c r="F45" s="43"/>
      <c r="G45" s="43"/>
      <c r="H45" s="43"/>
      <c r="I45" s="128"/>
      <c r="J45" s="43"/>
      <c r="K45" s="46"/>
    </row>
    <row r="46" spans="2:11" s="1" customFormat="1" ht="14.4" customHeight="1">
      <c r="B46" s="42"/>
      <c r="C46" s="38" t="s">
        <v>18</v>
      </c>
      <c r="D46" s="43"/>
      <c r="E46" s="43"/>
      <c r="F46" s="43"/>
      <c r="G46" s="43"/>
      <c r="H46" s="43"/>
      <c r="I46" s="128"/>
      <c r="J46" s="43"/>
      <c r="K46" s="46"/>
    </row>
    <row r="47" spans="2:11" s="1" customFormat="1" ht="14.4" customHeight="1">
      <c r="B47" s="42"/>
      <c r="C47" s="43"/>
      <c r="D47" s="43"/>
      <c r="E47" s="400" t="str">
        <f>E7</f>
        <v>Revitalizace návsi v obci Malšovice</v>
      </c>
      <c r="F47" s="401"/>
      <c r="G47" s="401"/>
      <c r="H47" s="401"/>
      <c r="I47" s="128"/>
      <c r="J47" s="43"/>
      <c r="K47" s="46"/>
    </row>
    <row r="48" spans="2:11" ht="13.2">
      <c r="B48" s="29"/>
      <c r="C48" s="38" t="s">
        <v>160</v>
      </c>
      <c r="D48" s="30"/>
      <c r="E48" s="30"/>
      <c r="F48" s="30"/>
      <c r="G48" s="30"/>
      <c r="H48" s="30"/>
      <c r="I48" s="127"/>
      <c r="J48" s="30"/>
      <c r="K48" s="32"/>
    </row>
    <row r="49" spans="2:47" s="1" customFormat="1" ht="25.2" customHeight="1">
      <c r="B49" s="42"/>
      <c r="C49" s="43"/>
      <c r="D49" s="43"/>
      <c r="E49" s="400" t="s">
        <v>161</v>
      </c>
      <c r="F49" s="402"/>
      <c r="G49" s="402"/>
      <c r="H49" s="402"/>
      <c r="I49" s="128"/>
      <c r="J49" s="43"/>
      <c r="K49" s="46"/>
    </row>
    <row r="50" spans="2:47" s="1" customFormat="1" ht="14.4" customHeight="1">
      <c r="B50" s="42"/>
      <c r="C50" s="38" t="s">
        <v>162</v>
      </c>
      <c r="D50" s="43"/>
      <c r="E50" s="43"/>
      <c r="F50" s="43"/>
      <c r="G50" s="43"/>
      <c r="H50" s="43"/>
      <c r="I50" s="128"/>
      <c r="J50" s="43"/>
      <c r="K50" s="46"/>
    </row>
    <row r="51" spans="2:47" s="1" customFormat="1" ht="16.2" customHeight="1">
      <c r="B51" s="42"/>
      <c r="C51" s="43"/>
      <c r="D51" s="43"/>
      <c r="E51" s="403" t="str">
        <f>E11</f>
        <v>D.1.5. - ZRUŠENÍ AKUMULAČNÍ JÍMKY U OBJEKTU STODOLY</v>
      </c>
      <c r="F51" s="402"/>
      <c r="G51" s="402"/>
      <c r="H51" s="402"/>
      <c r="I51" s="128"/>
      <c r="J51" s="43"/>
      <c r="K51" s="46"/>
    </row>
    <row r="52" spans="2:47" s="1" customFormat="1" ht="6.9" customHeight="1">
      <c r="B52" s="42"/>
      <c r="C52" s="43"/>
      <c r="D52" s="43"/>
      <c r="E52" s="43"/>
      <c r="F52" s="43"/>
      <c r="G52" s="43"/>
      <c r="H52" s="43"/>
      <c r="I52" s="128"/>
      <c r="J52" s="43"/>
      <c r="K52" s="46"/>
    </row>
    <row r="53" spans="2:47" s="1" customFormat="1" ht="18" customHeight="1">
      <c r="B53" s="42"/>
      <c r="C53" s="38" t="s">
        <v>24</v>
      </c>
      <c r="D53" s="43"/>
      <c r="E53" s="43"/>
      <c r="F53" s="36" t="str">
        <f>F14</f>
        <v xml:space="preserve">MALŠOVICE </v>
      </c>
      <c r="G53" s="43"/>
      <c r="H53" s="43"/>
      <c r="I53" s="129" t="s">
        <v>26</v>
      </c>
      <c r="J53" s="130" t="str">
        <f>IF(J14="","",J14)</f>
        <v>10. 5. 2018</v>
      </c>
      <c r="K53" s="46"/>
    </row>
    <row r="54" spans="2:47" s="1" customFormat="1" ht="6.9" customHeight="1">
      <c r="B54" s="42"/>
      <c r="C54" s="43"/>
      <c r="D54" s="43"/>
      <c r="E54" s="43"/>
      <c r="F54" s="43"/>
      <c r="G54" s="43"/>
      <c r="H54" s="43"/>
      <c r="I54" s="128"/>
      <c r="J54" s="43"/>
      <c r="K54" s="46"/>
    </row>
    <row r="55" spans="2:47" s="1" customFormat="1" ht="13.2">
      <c r="B55" s="42"/>
      <c r="C55" s="38" t="s">
        <v>28</v>
      </c>
      <c r="D55" s="43"/>
      <c r="E55" s="43"/>
      <c r="F55" s="36" t="str">
        <f>E17</f>
        <v>OBEC MALŠOVICE, Malšovice 16</v>
      </c>
      <c r="G55" s="43"/>
      <c r="H55" s="43"/>
      <c r="I55" s="129" t="s">
        <v>34</v>
      </c>
      <c r="J55" s="364" t="str">
        <f>E23</f>
        <v>Ing. Miloslav Kašpárek Ústí n.L.</v>
      </c>
      <c r="K55" s="46"/>
    </row>
    <row r="56" spans="2:47" s="1" customFormat="1" ht="14.4" customHeight="1">
      <c r="B56" s="42"/>
      <c r="C56" s="38" t="s">
        <v>32</v>
      </c>
      <c r="D56" s="43"/>
      <c r="E56" s="43"/>
      <c r="F56" s="36" t="str">
        <f>IF(E20="","",E20)</f>
        <v/>
      </c>
      <c r="G56" s="43"/>
      <c r="H56" s="43"/>
      <c r="I56" s="128"/>
      <c r="J56" s="404"/>
      <c r="K56" s="46"/>
    </row>
    <row r="57" spans="2:47" s="1" customFormat="1" ht="10.35" customHeight="1">
      <c r="B57" s="42"/>
      <c r="C57" s="43"/>
      <c r="D57" s="43"/>
      <c r="E57" s="43"/>
      <c r="F57" s="43"/>
      <c r="G57" s="43"/>
      <c r="H57" s="43"/>
      <c r="I57" s="128"/>
      <c r="J57" s="43"/>
      <c r="K57" s="46"/>
    </row>
    <row r="58" spans="2:47" s="1" customFormat="1" ht="29.25" customHeight="1">
      <c r="B58" s="42"/>
      <c r="C58" s="154" t="s">
        <v>167</v>
      </c>
      <c r="D58" s="142"/>
      <c r="E58" s="142"/>
      <c r="F58" s="142"/>
      <c r="G58" s="142"/>
      <c r="H58" s="142"/>
      <c r="I58" s="155"/>
      <c r="J58" s="156" t="s">
        <v>168</v>
      </c>
      <c r="K58" s="157"/>
    </row>
    <row r="59" spans="2:47" s="1" customFormat="1" ht="10.35" customHeight="1">
      <c r="B59" s="42"/>
      <c r="C59" s="43"/>
      <c r="D59" s="43"/>
      <c r="E59" s="43"/>
      <c r="F59" s="43"/>
      <c r="G59" s="43"/>
      <c r="H59" s="43"/>
      <c r="I59" s="128"/>
      <c r="J59" s="43"/>
      <c r="K59" s="46"/>
    </row>
    <row r="60" spans="2:47" s="1" customFormat="1" ht="29.25" customHeight="1">
      <c r="B60" s="42"/>
      <c r="C60" s="158" t="s">
        <v>169</v>
      </c>
      <c r="D60" s="43"/>
      <c r="E60" s="43"/>
      <c r="F60" s="43"/>
      <c r="G60" s="43"/>
      <c r="H60" s="43"/>
      <c r="I60" s="128"/>
      <c r="J60" s="138">
        <f>J87</f>
        <v>0</v>
      </c>
      <c r="K60" s="46"/>
      <c r="AU60" s="25" t="s">
        <v>170</v>
      </c>
    </row>
    <row r="61" spans="2:47" s="8" customFormat="1" ht="24.9" customHeight="1">
      <c r="B61" s="159"/>
      <c r="C61" s="160"/>
      <c r="D61" s="161" t="s">
        <v>171</v>
      </c>
      <c r="E61" s="162"/>
      <c r="F61" s="162"/>
      <c r="G61" s="162"/>
      <c r="H61" s="162"/>
      <c r="I61" s="163"/>
      <c r="J61" s="164">
        <f>J88</f>
        <v>0</v>
      </c>
      <c r="K61" s="165"/>
    </row>
    <row r="62" spans="2:47" s="9" customFormat="1" ht="19.95" customHeight="1">
      <c r="B62" s="166"/>
      <c r="C62" s="167"/>
      <c r="D62" s="168" t="s">
        <v>172</v>
      </c>
      <c r="E62" s="169"/>
      <c r="F62" s="169"/>
      <c r="G62" s="169"/>
      <c r="H62" s="169"/>
      <c r="I62" s="170"/>
      <c r="J62" s="171">
        <f>J89</f>
        <v>0</v>
      </c>
      <c r="K62" s="172"/>
    </row>
    <row r="63" spans="2:47" s="9" customFormat="1" ht="19.95" customHeight="1">
      <c r="B63" s="166"/>
      <c r="C63" s="167"/>
      <c r="D63" s="168" t="s">
        <v>184</v>
      </c>
      <c r="E63" s="169"/>
      <c r="F63" s="169"/>
      <c r="G63" s="169"/>
      <c r="H63" s="169"/>
      <c r="I63" s="170"/>
      <c r="J63" s="171">
        <f>J94</f>
        <v>0</v>
      </c>
      <c r="K63" s="172"/>
    </row>
    <row r="64" spans="2:47" s="9" customFormat="1" ht="14.85" customHeight="1">
      <c r="B64" s="166"/>
      <c r="C64" s="167"/>
      <c r="D64" s="168" t="s">
        <v>186</v>
      </c>
      <c r="E64" s="169"/>
      <c r="F64" s="169"/>
      <c r="G64" s="169"/>
      <c r="H64" s="169"/>
      <c r="I64" s="170"/>
      <c r="J64" s="171">
        <f>J95</f>
        <v>0</v>
      </c>
      <c r="K64" s="172"/>
    </row>
    <row r="65" spans="2:12" s="9" customFormat="1" ht="19.95" customHeight="1">
      <c r="B65" s="166"/>
      <c r="C65" s="167"/>
      <c r="D65" s="168" t="s">
        <v>187</v>
      </c>
      <c r="E65" s="169"/>
      <c r="F65" s="169"/>
      <c r="G65" s="169"/>
      <c r="H65" s="169"/>
      <c r="I65" s="170"/>
      <c r="J65" s="171">
        <f>J98</f>
        <v>0</v>
      </c>
      <c r="K65" s="172"/>
    </row>
    <row r="66" spans="2:12" s="1" customFormat="1" ht="21.75" customHeight="1">
      <c r="B66" s="42"/>
      <c r="C66" s="43"/>
      <c r="D66" s="43"/>
      <c r="E66" s="43"/>
      <c r="F66" s="43"/>
      <c r="G66" s="43"/>
      <c r="H66" s="43"/>
      <c r="I66" s="128"/>
      <c r="J66" s="43"/>
      <c r="K66" s="46"/>
    </row>
    <row r="67" spans="2:12" s="1" customFormat="1" ht="6.9" customHeight="1">
      <c r="B67" s="57"/>
      <c r="C67" s="58"/>
      <c r="D67" s="58"/>
      <c r="E67" s="58"/>
      <c r="F67" s="58"/>
      <c r="G67" s="58"/>
      <c r="H67" s="58"/>
      <c r="I67" s="149"/>
      <c r="J67" s="58"/>
      <c r="K67" s="59"/>
    </row>
    <row r="71" spans="2:12" s="1" customFormat="1" ht="6.9" customHeight="1">
      <c r="B71" s="60"/>
      <c r="C71" s="61"/>
      <c r="D71" s="61"/>
      <c r="E71" s="61"/>
      <c r="F71" s="61"/>
      <c r="G71" s="61"/>
      <c r="H71" s="61"/>
      <c r="I71" s="152"/>
      <c r="J71" s="61"/>
      <c r="K71" s="61"/>
      <c r="L71" s="62"/>
    </row>
    <row r="72" spans="2:12" s="1" customFormat="1" ht="36.9" customHeight="1">
      <c r="B72" s="42"/>
      <c r="C72" s="63" t="s">
        <v>191</v>
      </c>
      <c r="D72" s="64"/>
      <c r="E72" s="64"/>
      <c r="F72" s="64"/>
      <c r="G72" s="64"/>
      <c r="H72" s="64"/>
      <c r="I72" s="173"/>
      <c r="J72" s="64"/>
      <c r="K72" s="64"/>
      <c r="L72" s="62"/>
    </row>
    <row r="73" spans="2:12" s="1" customFormat="1" ht="6.9" customHeight="1">
      <c r="B73" s="42"/>
      <c r="C73" s="64"/>
      <c r="D73" s="64"/>
      <c r="E73" s="64"/>
      <c r="F73" s="64"/>
      <c r="G73" s="64"/>
      <c r="H73" s="64"/>
      <c r="I73" s="173"/>
      <c r="J73" s="64"/>
      <c r="K73" s="64"/>
      <c r="L73" s="62"/>
    </row>
    <row r="74" spans="2:12" s="1" customFormat="1" ht="14.4" customHeight="1">
      <c r="B74" s="42"/>
      <c r="C74" s="66" t="s">
        <v>18</v>
      </c>
      <c r="D74" s="64"/>
      <c r="E74" s="64"/>
      <c r="F74" s="64"/>
      <c r="G74" s="64"/>
      <c r="H74" s="64"/>
      <c r="I74" s="173"/>
      <c r="J74" s="64"/>
      <c r="K74" s="64"/>
      <c r="L74" s="62"/>
    </row>
    <row r="75" spans="2:12" s="1" customFormat="1" ht="14.4" customHeight="1">
      <c r="B75" s="42"/>
      <c r="C75" s="64"/>
      <c r="D75" s="64"/>
      <c r="E75" s="405" t="str">
        <f>E7</f>
        <v>Revitalizace návsi v obci Malšovice</v>
      </c>
      <c r="F75" s="406"/>
      <c r="G75" s="406"/>
      <c r="H75" s="406"/>
      <c r="I75" s="173"/>
      <c r="J75" s="64"/>
      <c r="K75" s="64"/>
      <c r="L75" s="62"/>
    </row>
    <row r="76" spans="2:12" ht="13.2">
      <c r="B76" s="29"/>
      <c r="C76" s="66" t="s">
        <v>160</v>
      </c>
      <c r="D76" s="174"/>
      <c r="E76" s="174"/>
      <c r="F76" s="174"/>
      <c r="G76" s="174"/>
      <c r="H76" s="174"/>
      <c r="J76" s="174"/>
      <c r="K76" s="174"/>
      <c r="L76" s="175"/>
    </row>
    <row r="77" spans="2:12" s="1" customFormat="1" ht="25.2" customHeight="1">
      <c r="B77" s="42"/>
      <c r="C77" s="64"/>
      <c r="D77" s="64"/>
      <c r="E77" s="405" t="s">
        <v>161</v>
      </c>
      <c r="F77" s="408"/>
      <c r="G77" s="408"/>
      <c r="H77" s="408"/>
      <c r="I77" s="173"/>
      <c r="J77" s="64"/>
      <c r="K77" s="64"/>
      <c r="L77" s="62"/>
    </row>
    <row r="78" spans="2:12" s="1" customFormat="1" ht="14.4" customHeight="1">
      <c r="B78" s="42"/>
      <c r="C78" s="66" t="s">
        <v>162</v>
      </c>
      <c r="D78" s="64"/>
      <c r="E78" s="64"/>
      <c r="F78" s="64"/>
      <c r="G78" s="64"/>
      <c r="H78" s="64"/>
      <c r="I78" s="173"/>
      <c r="J78" s="64"/>
      <c r="K78" s="64"/>
      <c r="L78" s="62"/>
    </row>
    <row r="79" spans="2:12" s="1" customFormat="1" ht="16.2" customHeight="1">
      <c r="B79" s="42"/>
      <c r="C79" s="64"/>
      <c r="D79" s="64"/>
      <c r="E79" s="375" t="str">
        <f>E11</f>
        <v>D.1.5. - ZRUŠENÍ AKUMULAČNÍ JÍMKY U OBJEKTU STODOLY</v>
      </c>
      <c r="F79" s="408"/>
      <c r="G79" s="408"/>
      <c r="H79" s="408"/>
      <c r="I79" s="173"/>
      <c r="J79" s="64"/>
      <c r="K79" s="64"/>
      <c r="L79" s="62"/>
    </row>
    <row r="80" spans="2:12" s="1" customFormat="1" ht="6.9" customHeight="1">
      <c r="B80" s="42"/>
      <c r="C80" s="64"/>
      <c r="D80" s="64"/>
      <c r="E80" s="64"/>
      <c r="F80" s="64"/>
      <c r="G80" s="64"/>
      <c r="H80" s="64"/>
      <c r="I80" s="173"/>
      <c r="J80" s="64"/>
      <c r="K80" s="64"/>
      <c r="L80" s="62"/>
    </row>
    <row r="81" spans="2:65" s="1" customFormat="1" ht="18" customHeight="1">
      <c r="B81" s="42"/>
      <c r="C81" s="66" t="s">
        <v>24</v>
      </c>
      <c r="D81" s="64"/>
      <c r="E81" s="64"/>
      <c r="F81" s="176" t="str">
        <f>F14</f>
        <v xml:space="preserve">MALŠOVICE </v>
      </c>
      <c r="G81" s="64"/>
      <c r="H81" s="64"/>
      <c r="I81" s="177" t="s">
        <v>26</v>
      </c>
      <c r="J81" s="74" t="str">
        <f>IF(J14="","",J14)</f>
        <v>10. 5. 2018</v>
      </c>
      <c r="K81" s="64"/>
      <c r="L81" s="62"/>
    </row>
    <row r="82" spans="2:65" s="1" customFormat="1" ht="6.9" customHeight="1">
      <c r="B82" s="42"/>
      <c r="C82" s="64"/>
      <c r="D82" s="64"/>
      <c r="E82" s="64"/>
      <c r="F82" s="64"/>
      <c r="G82" s="64"/>
      <c r="H82" s="64"/>
      <c r="I82" s="173"/>
      <c r="J82" s="64"/>
      <c r="K82" s="64"/>
      <c r="L82" s="62"/>
    </row>
    <row r="83" spans="2:65" s="1" customFormat="1" ht="13.2">
      <c r="B83" s="42"/>
      <c r="C83" s="66" t="s">
        <v>28</v>
      </c>
      <c r="D83" s="64"/>
      <c r="E83" s="64"/>
      <c r="F83" s="176" t="str">
        <f>E17</f>
        <v>OBEC MALŠOVICE, Malšovice 16</v>
      </c>
      <c r="G83" s="64"/>
      <c r="H83" s="64"/>
      <c r="I83" s="177" t="s">
        <v>34</v>
      </c>
      <c r="J83" s="176" t="str">
        <f>E23</f>
        <v>Ing. Miloslav Kašpárek Ústí n.L.</v>
      </c>
      <c r="K83" s="64"/>
      <c r="L83" s="62"/>
    </row>
    <row r="84" spans="2:65" s="1" customFormat="1" ht="14.4" customHeight="1">
      <c r="B84" s="42"/>
      <c r="C84" s="66" t="s">
        <v>32</v>
      </c>
      <c r="D84" s="64"/>
      <c r="E84" s="64"/>
      <c r="F84" s="176" t="str">
        <f>IF(E20="","",E20)</f>
        <v/>
      </c>
      <c r="G84" s="64"/>
      <c r="H84" s="64"/>
      <c r="I84" s="173"/>
      <c r="J84" s="64"/>
      <c r="K84" s="64"/>
      <c r="L84" s="62"/>
    </row>
    <row r="85" spans="2:65" s="1" customFormat="1" ht="10.35" customHeight="1">
      <c r="B85" s="42"/>
      <c r="C85" s="64"/>
      <c r="D85" s="64"/>
      <c r="E85" s="64"/>
      <c r="F85" s="64"/>
      <c r="G85" s="64"/>
      <c r="H85" s="64"/>
      <c r="I85" s="173"/>
      <c r="J85" s="64"/>
      <c r="K85" s="64"/>
      <c r="L85" s="62"/>
    </row>
    <row r="86" spans="2:65" s="10" customFormat="1" ht="29.25" customHeight="1">
      <c r="B86" s="178"/>
      <c r="C86" s="179" t="s">
        <v>192</v>
      </c>
      <c r="D86" s="180" t="s">
        <v>58</v>
      </c>
      <c r="E86" s="180" t="s">
        <v>54</v>
      </c>
      <c r="F86" s="180" t="s">
        <v>193</v>
      </c>
      <c r="G86" s="180" t="s">
        <v>194</v>
      </c>
      <c r="H86" s="180" t="s">
        <v>195</v>
      </c>
      <c r="I86" s="181" t="s">
        <v>196</v>
      </c>
      <c r="J86" s="180" t="s">
        <v>168</v>
      </c>
      <c r="K86" s="182" t="s">
        <v>197</v>
      </c>
      <c r="L86" s="183"/>
      <c r="M86" s="82" t="s">
        <v>198</v>
      </c>
      <c r="N86" s="83" t="s">
        <v>43</v>
      </c>
      <c r="O86" s="83" t="s">
        <v>199</v>
      </c>
      <c r="P86" s="83" t="s">
        <v>200</v>
      </c>
      <c r="Q86" s="83" t="s">
        <v>201</v>
      </c>
      <c r="R86" s="83" t="s">
        <v>202</v>
      </c>
      <c r="S86" s="83" t="s">
        <v>203</v>
      </c>
      <c r="T86" s="84" t="s">
        <v>204</v>
      </c>
    </row>
    <row r="87" spans="2:65" s="1" customFormat="1" ht="29.25" customHeight="1">
      <c r="B87" s="42"/>
      <c r="C87" s="88" t="s">
        <v>169</v>
      </c>
      <c r="D87" s="64"/>
      <c r="E87" s="64"/>
      <c r="F87" s="64"/>
      <c r="G87" s="64"/>
      <c r="H87" s="64"/>
      <c r="I87" s="173"/>
      <c r="J87" s="184">
        <f>BK87</f>
        <v>0</v>
      </c>
      <c r="K87" s="64"/>
      <c r="L87" s="62"/>
      <c r="M87" s="85"/>
      <c r="N87" s="86"/>
      <c r="O87" s="86"/>
      <c r="P87" s="185">
        <f>P88</f>
        <v>0</v>
      </c>
      <c r="Q87" s="86"/>
      <c r="R87" s="185">
        <f>R88</f>
        <v>0</v>
      </c>
      <c r="S87" s="86"/>
      <c r="T87" s="186">
        <f>T88</f>
        <v>2.3760000000000003</v>
      </c>
      <c r="AT87" s="25" t="s">
        <v>72</v>
      </c>
      <c r="AU87" s="25" t="s">
        <v>170</v>
      </c>
      <c r="BK87" s="187">
        <f>BK88</f>
        <v>0</v>
      </c>
    </row>
    <row r="88" spans="2:65" s="11" customFormat="1" ht="37.35" customHeight="1">
      <c r="B88" s="188"/>
      <c r="C88" s="189"/>
      <c r="D88" s="190" t="s">
        <v>72</v>
      </c>
      <c r="E88" s="191" t="s">
        <v>205</v>
      </c>
      <c r="F88" s="191" t="s">
        <v>206</v>
      </c>
      <c r="G88" s="189"/>
      <c r="H88" s="189"/>
      <c r="I88" s="192"/>
      <c r="J88" s="193">
        <f>BK88</f>
        <v>0</v>
      </c>
      <c r="K88" s="189"/>
      <c r="L88" s="194"/>
      <c r="M88" s="195"/>
      <c r="N88" s="196"/>
      <c r="O88" s="196"/>
      <c r="P88" s="197">
        <f>P89+P94+P98</f>
        <v>0</v>
      </c>
      <c r="Q88" s="196"/>
      <c r="R88" s="197">
        <f>R89+R94+R98</f>
        <v>0</v>
      </c>
      <c r="S88" s="196"/>
      <c r="T88" s="198">
        <f>T89+T94+T98</f>
        <v>2.3760000000000003</v>
      </c>
      <c r="AR88" s="199" t="s">
        <v>80</v>
      </c>
      <c r="AT88" s="200" t="s">
        <v>72</v>
      </c>
      <c r="AU88" s="200" t="s">
        <v>73</v>
      </c>
      <c r="AY88" s="199" t="s">
        <v>207</v>
      </c>
      <c r="BK88" s="201">
        <f>BK89+BK94+BK98</f>
        <v>0</v>
      </c>
    </row>
    <row r="89" spans="2:65" s="11" customFormat="1" ht="19.95" customHeight="1">
      <c r="B89" s="188"/>
      <c r="C89" s="189"/>
      <c r="D89" s="190" t="s">
        <v>72</v>
      </c>
      <c r="E89" s="202" t="s">
        <v>80</v>
      </c>
      <c r="F89" s="202" t="s">
        <v>208</v>
      </c>
      <c r="G89" s="189"/>
      <c r="H89" s="189"/>
      <c r="I89" s="192"/>
      <c r="J89" s="203">
        <f>BK89</f>
        <v>0</v>
      </c>
      <c r="K89" s="189"/>
      <c r="L89" s="194"/>
      <c r="M89" s="195"/>
      <c r="N89" s="196"/>
      <c r="O89" s="196"/>
      <c r="P89" s="197">
        <f>SUM(P90:P93)</f>
        <v>0</v>
      </c>
      <c r="Q89" s="196"/>
      <c r="R89" s="197">
        <f>SUM(R90:R93)</f>
        <v>0</v>
      </c>
      <c r="S89" s="196"/>
      <c r="T89" s="198">
        <f>SUM(T90:T93)</f>
        <v>0</v>
      </c>
      <c r="AR89" s="199" t="s">
        <v>80</v>
      </c>
      <c r="AT89" s="200" t="s">
        <v>72</v>
      </c>
      <c r="AU89" s="200" t="s">
        <v>80</v>
      </c>
      <c r="AY89" s="199" t="s">
        <v>207</v>
      </c>
      <c r="BK89" s="201">
        <f>SUM(BK90:BK93)</f>
        <v>0</v>
      </c>
    </row>
    <row r="90" spans="2:65" s="1" customFormat="1" ht="34.200000000000003" customHeight="1">
      <c r="B90" s="42"/>
      <c r="C90" s="204" t="s">
        <v>80</v>
      </c>
      <c r="D90" s="204" t="s">
        <v>211</v>
      </c>
      <c r="E90" s="205" t="s">
        <v>246</v>
      </c>
      <c r="F90" s="206" t="s">
        <v>247</v>
      </c>
      <c r="G90" s="207" t="s">
        <v>214</v>
      </c>
      <c r="H90" s="208">
        <v>188.4</v>
      </c>
      <c r="I90" s="209"/>
      <c r="J90" s="210">
        <f>ROUND(I90*H90,1)</f>
        <v>0</v>
      </c>
      <c r="K90" s="206" t="s">
        <v>215</v>
      </c>
      <c r="L90" s="62"/>
      <c r="M90" s="211" t="s">
        <v>23</v>
      </c>
      <c r="N90" s="212" t="s">
        <v>44</v>
      </c>
      <c r="O90" s="43"/>
      <c r="P90" s="213">
        <f>O90*H90</f>
        <v>0</v>
      </c>
      <c r="Q90" s="213">
        <v>0</v>
      </c>
      <c r="R90" s="213">
        <f>Q90*H90</f>
        <v>0</v>
      </c>
      <c r="S90" s="213">
        <v>0</v>
      </c>
      <c r="T90" s="214">
        <f>S90*H90</f>
        <v>0</v>
      </c>
      <c r="AR90" s="25" t="s">
        <v>216</v>
      </c>
      <c r="AT90" s="25" t="s">
        <v>211</v>
      </c>
      <c r="AU90" s="25" t="s">
        <v>82</v>
      </c>
      <c r="AY90" s="25" t="s">
        <v>207</v>
      </c>
      <c r="BE90" s="215">
        <f>IF(N90="základní",J90,0)</f>
        <v>0</v>
      </c>
      <c r="BF90" s="215">
        <f>IF(N90="snížená",J90,0)</f>
        <v>0</v>
      </c>
      <c r="BG90" s="215">
        <f>IF(N90="zákl. přenesená",J90,0)</f>
        <v>0</v>
      </c>
      <c r="BH90" s="215">
        <f>IF(N90="sníž. přenesená",J90,0)</f>
        <v>0</v>
      </c>
      <c r="BI90" s="215">
        <f>IF(N90="nulová",J90,0)</f>
        <v>0</v>
      </c>
      <c r="BJ90" s="25" t="s">
        <v>80</v>
      </c>
      <c r="BK90" s="215">
        <f>ROUND(I90*H90,1)</f>
        <v>0</v>
      </c>
      <c r="BL90" s="25" t="s">
        <v>216</v>
      </c>
      <c r="BM90" s="25" t="s">
        <v>1524</v>
      </c>
    </row>
    <row r="91" spans="2:65" s="12" customFormat="1" ht="12">
      <c r="B91" s="216"/>
      <c r="C91" s="217"/>
      <c r="D91" s="218" t="s">
        <v>218</v>
      </c>
      <c r="E91" s="219" t="s">
        <v>23</v>
      </c>
      <c r="F91" s="220" t="s">
        <v>1525</v>
      </c>
      <c r="G91" s="217"/>
      <c r="H91" s="221">
        <v>188.4</v>
      </c>
      <c r="I91" s="222"/>
      <c r="J91" s="217"/>
      <c r="K91" s="217"/>
      <c r="L91" s="223"/>
      <c r="M91" s="224"/>
      <c r="N91" s="225"/>
      <c r="O91" s="225"/>
      <c r="P91" s="225"/>
      <c r="Q91" s="225"/>
      <c r="R91" s="225"/>
      <c r="S91" s="225"/>
      <c r="T91" s="226"/>
      <c r="AT91" s="227" t="s">
        <v>218</v>
      </c>
      <c r="AU91" s="227" t="s">
        <v>82</v>
      </c>
      <c r="AV91" s="12" t="s">
        <v>82</v>
      </c>
      <c r="AW91" s="12" t="s">
        <v>36</v>
      </c>
      <c r="AX91" s="12" t="s">
        <v>80</v>
      </c>
      <c r="AY91" s="227" t="s">
        <v>207</v>
      </c>
    </row>
    <row r="92" spans="2:65" s="1" customFormat="1" ht="14.4" customHeight="1">
      <c r="B92" s="42"/>
      <c r="C92" s="260" t="s">
        <v>82</v>
      </c>
      <c r="D92" s="260" t="s">
        <v>314</v>
      </c>
      <c r="E92" s="261" t="s">
        <v>867</v>
      </c>
      <c r="F92" s="262" t="s">
        <v>868</v>
      </c>
      <c r="G92" s="263" t="s">
        <v>240</v>
      </c>
      <c r="H92" s="264">
        <v>371.14800000000002</v>
      </c>
      <c r="I92" s="265"/>
      <c r="J92" s="266">
        <f>ROUND(I92*H92,1)</f>
        <v>0</v>
      </c>
      <c r="K92" s="262" t="s">
        <v>215</v>
      </c>
      <c r="L92" s="267"/>
      <c r="M92" s="268" t="s">
        <v>23</v>
      </c>
      <c r="N92" s="269" t="s">
        <v>44</v>
      </c>
      <c r="O92" s="43"/>
      <c r="P92" s="213">
        <f>O92*H92</f>
        <v>0</v>
      </c>
      <c r="Q92" s="213">
        <v>0</v>
      </c>
      <c r="R92" s="213">
        <f>Q92*H92</f>
        <v>0</v>
      </c>
      <c r="S92" s="213">
        <v>0</v>
      </c>
      <c r="T92" s="214">
        <f>S92*H92</f>
        <v>0</v>
      </c>
      <c r="AR92" s="25" t="s">
        <v>262</v>
      </c>
      <c r="AT92" s="25" t="s">
        <v>314</v>
      </c>
      <c r="AU92" s="25" t="s">
        <v>82</v>
      </c>
      <c r="AY92" s="25" t="s">
        <v>207</v>
      </c>
      <c r="BE92" s="215">
        <f>IF(N92="základní",J92,0)</f>
        <v>0</v>
      </c>
      <c r="BF92" s="215">
        <f>IF(N92="snížená",J92,0)</f>
        <v>0</v>
      </c>
      <c r="BG92" s="215">
        <f>IF(N92="zákl. přenesená",J92,0)</f>
        <v>0</v>
      </c>
      <c r="BH92" s="215">
        <f>IF(N92="sníž. přenesená",J92,0)</f>
        <v>0</v>
      </c>
      <c r="BI92" s="215">
        <f>IF(N92="nulová",J92,0)</f>
        <v>0</v>
      </c>
      <c r="BJ92" s="25" t="s">
        <v>80</v>
      </c>
      <c r="BK92" s="215">
        <f>ROUND(I92*H92,1)</f>
        <v>0</v>
      </c>
      <c r="BL92" s="25" t="s">
        <v>216</v>
      </c>
      <c r="BM92" s="25" t="s">
        <v>1526</v>
      </c>
    </row>
    <row r="93" spans="2:65" s="12" customFormat="1" ht="12">
      <c r="B93" s="216"/>
      <c r="C93" s="217"/>
      <c r="D93" s="218" t="s">
        <v>218</v>
      </c>
      <c r="E93" s="219" t="s">
        <v>23</v>
      </c>
      <c r="F93" s="220" t="s">
        <v>1527</v>
      </c>
      <c r="G93" s="217"/>
      <c r="H93" s="221">
        <v>371.14800000000002</v>
      </c>
      <c r="I93" s="222"/>
      <c r="J93" s="217"/>
      <c r="K93" s="217"/>
      <c r="L93" s="223"/>
      <c r="M93" s="224"/>
      <c r="N93" s="225"/>
      <c r="O93" s="225"/>
      <c r="P93" s="225"/>
      <c r="Q93" s="225"/>
      <c r="R93" s="225"/>
      <c r="S93" s="225"/>
      <c r="T93" s="226"/>
      <c r="AT93" s="227" t="s">
        <v>218</v>
      </c>
      <c r="AU93" s="227" t="s">
        <v>82</v>
      </c>
      <c r="AV93" s="12" t="s">
        <v>82</v>
      </c>
      <c r="AW93" s="12" t="s">
        <v>36</v>
      </c>
      <c r="AX93" s="12" t="s">
        <v>80</v>
      </c>
      <c r="AY93" s="227" t="s">
        <v>207</v>
      </c>
    </row>
    <row r="94" spans="2:65" s="11" customFormat="1" ht="29.85" customHeight="1">
      <c r="B94" s="188"/>
      <c r="C94" s="189"/>
      <c r="D94" s="190" t="s">
        <v>72</v>
      </c>
      <c r="E94" s="202" t="s">
        <v>267</v>
      </c>
      <c r="F94" s="202" t="s">
        <v>515</v>
      </c>
      <c r="G94" s="189"/>
      <c r="H94" s="189"/>
      <c r="I94" s="192"/>
      <c r="J94" s="203">
        <f>BK94</f>
        <v>0</v>
      </c>
      <c r="K94" s="189"/>
      <c r="L94" s="194"/>
      <c r="M94" s="195"/>
      <c r="N94" s="196"/>
      <c r="O94" s="196"/>
      <c r="P94" s="197">
        <f>P95</f>
        <v>0</v>
      </c>
      <c r="Q94" s="196"/>
      <c r="R94" s="197">
        <f>R95</f>
        <v>0</v>
      </c>
      <c r="S94" s="196"/>
      <c r="T94" s="198">
        <f>T95</f>
        <v>2.3760000000000003</v>
      </c>
      <c r="AR94" s="199" t="s">
        <v>80</v>
      </c>
      <c r="AT94" s="200" t="s">
        <v>72</v>
      </c>
      <c r="AU94" s="200" t="s">
        <v>80</v>
      </c>
      <c r="AY94" s="199" t="s">
        <v>207</v>
      </c>
      <c r="BK94" s="201">
        <f>BK95</f>
        <v>0</v>
      </c>
    </row>
    <row r="95" spans="2:65" s="11" customFormat="1" ht="14.85" customHeight="1">
      <c r="B95" s="188"/>
      <c r="C95" s="189"/>
      <c r="D95" s="190" t="s">
        <v>72</v>
      </c>
      <c r="E95" s="202" t="s">
        <v>545</v>
      </c>
      <c r="F95" s="202" t="s">
        <v>546</v>
      </c>
      <c r="G95" s="189"/>
      <c r="H95" s="189"/>
      <c r="I95" s="192"/>
      <c r="J95" s="203">
        <f>BK95</f>
        <v>0</v>
      </c>
      <c r="K95" s="189"/>
      <c r="L95" s="194"/>
      <c r="M95" s="195"/>
      <c r="N95" s="196"/>
      <c r="O95" s="196"/>
      <c r="P95" s="197">
        <f>SUM(P96:P97)</f>
        <v>0</v>
      </c>
      <c r="Q95" s="196"/>
      <c r="R95" s="197">
        <f>SUM(R96:R97)</f>
        <v>0</v>
      </c>
      <c r="S95" s="196"/>
      <c r="T95" s="198">
        <f>SUM(T96:T97)</f>
        <v>2.3760000000000003</v>
      </c>
      <c r="AR95" s="199" t="s">
        <v>80</v>
      </c>
      <c r="AT95" s="200" t="s">
        <v>72</v>
      </c>
      <c r="AU95" s="200" t="s">
        <v>82</v>
      </c>
      <c r="AY95" s="199" t="s">
        <v>207</v>
      </c>
      <c r="BK95" s="201">
        <f>SUM(BK96:BK97)</f>
        <v>0</v>
      </c>
    </row>
    <row r="96" spans="2:65" s="1" customFormat="1" ht="22.8" customHeight="1">
      <c r="B96" s="42"/>
      <c r="C96" s="204" t="s">
        <v>90</v>
      </c>
      <c r="D96" s="204" t="s">
        <v>211</v>
      </c>
      <c r="E96" s="205" t="s">
        <v>1528</v>
      </c>
      <c r="F96" s="206" t="s">
        <v>1529</v>
      </c>
      <c r="G96" s="207" t="s">
        <v>214</v>
      </c>
      <c r="H96" s="208">
        <v>1.08</v>
      </c>
      <c r="I96" s="209"/>
      <c r="J96" s="210">
        <f>ROUND(I96*H96,1)</f>
        <v>0</v>
      </c>
      <c r="K96" s="206" t="s">
        <v>215</v>
      </c>
      <c r="L96" s="62"/>
      <c r="M96" s="211" t="s">
        <v>23</v>
      </c>
      <c r="N96" s="212" t="s">
        <v>44</v>
      </c>
      <c r="O96" s="43"/>
      <c r="P96" s="213">
        <f>O96*H96</f>
        <v>0</v>
      </c>
      <c r="Q96" s="213">
        <v>0</v>
      </c>
      <c r="R96" s="213">
        <f>Q96*H96</f>
        <v>0</v>
      </c>
      <c r="S96" s="213">
        <v>2.2000000000000002</v>
      </c>
      <c r="T96" s="214">
        <f>S96*H96</f>
        <v>2.3760000000000003</v>
      </c>
      <c r="AR96" s="25" t="s">
        <v>216</v>
      </c>
      <c r="AT96" s="25" t="s">
        <v>211</v>
      </c>
      <c r="AU96" s="25" t="s">
        <v>90</v>
      </c>
      <c r="AY96" s="25" t="s">
        <v>207</v>
      </c>
      <c r="BE96" s="215">
        <f>IF(N96="základní",J96,0)</f>
        <v>0</v>
      </c>
      <c r="BF96" s="215">
        <f>IF(N96="snížená",J96,0)</f>
        <v>0</v>
      </c>
      <c r="BG96" s="215">
        <f>IF(N96="zákl. přenesená",J96,0)</f>
        <v>0</v>
      </c>
      <c r="BH96" s="215">
        <f>IF(N96="sníž. přenesená",J96,0)</f>
        <v>0</v>
      </c>
      <c r="BI96" s="215">
        <f>IF(N96="nulová",J96,0)</f>
        <v>0</v>
      </c>
      <c r="BJ96" s="25" t="s">
        <v>80</v>
      </c>
      <c r="BK96" s="215">
        <f>ROUND(I96*H96,1)</f>
        <v>0</v>
      </c>
      <c r="BL96" s="25" t="s">
        <v>216</v>
      </c>
      <c r="BM96" s="25" t="s">
        <v>1530</v>
      </c>
    </row>
    <row r="97" spans="2:65" s="12" customFormat="1" ht="12">
      <c r="B97" s="216"/>
      <c r="C97" s="217"/>
      <c r="D97" s="218" t="s">
        <v>218</v>
      </c>
      <c r="E97" s="219" t="s">
        <v>23</v>
      </c>
      <c r="F97" s="220" t="s">
        <v>1531</v>
      </c>
      <c r="G97" s="217"/>
      <c r="H97" s="221">
        <v>1.08</v>
      </c>
      <c r="I97" s="222"/>
      <c r="J97" s="217"/>
      <c r="K97" s="217"/>
      <c r="L97" s="223"/>
      <c r="M97" s="224"/>
      <c r="N97" s="225"/>
      <c r="O97" s="225"/>
      <c r="P97" s="225"/>
      <c r="Q97" s="225"/>
      <c r="R97" s="225"/>
      <c r="S97" s="225"/>
      <c r="T97" s="226"/>
      <c r="AT97" s="227" t="s">
        <v>218</v>
      </c>
      <c r="AU97" s="227" t="s">
        <v>90</v>
      </c>
      <c r="AV97" s="12" t="s">
        <v>82</v>
      </c>
      <c r="AW97" s="12" t="s">
        <v>36</v>
      </c>
      <c r="AX97" s="12" t="s">
        <v>80</v>
      </c>
      <c r="AY97" s="227" t="s">
        <v>207</v>
      </c>
    </row>
    <row r="98" spans="2:65" s="11" customFormat="1" ht="29.85" customHeight="1">
      <c r="B98" s="188"/>
      <c r="C98" s="189"/>
      <c r="D98" s="190" t="s">
        <v>72</v>
      </c>
      <c r="E98" s="202" t="s">
        <v>566</v>
      </c>
      <c r="F98" s="202" t="s">
        <v>567</v>
      </c>
      <c r="G98" s="189"/>
      <c r="H98" s="189"/>
      <c r="I98" s="192"/>
      <c r="J98" s="203">
        <f>BK98</f>
        <v>0</v>
      </c>
      <c r="K98" s="189"/>
      <c r="L98" s="194"/>
      <c r="M98" s="195"/>
      <c r="N98" s="196"/>
      <c r="O98" s="196"/>
      <c r="P98" s="197">
        <f>SUM(P99:P103)</f>
        <v>0</v>
      </c>
      <c r="Q98" s="196"/>
      <c r="R98" s="197">
        <f>SUM(R99:R103)</f>
        <v>0</v>
      </c>
      <c r="S98" s="196"/>
      <c r="T98" s="198">
        <f>SUM(T99:T103)</f>
        <v>0</v>
      </c>
      <c r="AR98" s="199" t="s">
        <v>80</v>
      </c>
      <c r="AT98" s="200" t="s">
        <v>72</v>
      </c>
      <c r="AU98" s="200" t="s">
        <v>80</v>
      </c>
      <c r="AY98" s="199" t="s">
        <v>207</v>
      </c>
      <c r="BK98" s="201">
        <f>SUM(BK99:BK103)</f>
        <v>0</v>
      </c>
    </row>
    <row r="99" spans="2:65" s="1" customFormat="1" ht="34.200000000000003" customHeight="1">
      <c r="B99" s="42"/>
      <c r="C99" s="204" t="s">
        <v>216</v>
      </c>
      <c r="D99" s="204" t="s">
        <v>211</v>
      </c>
      <c r="E99" s="205" t="s">
        <v>1532</v>
      </c>
      <c r="F99" s="206" t="s">
        <v>1533</v>
      </c>
      <c r="G99" s="207" t="s">
        <v>240</v>
      </c>
      <c r="H99" s="208">
        <v>2.3759999999999999</v>
      </c>
      <c r="I99" s="209"/>
      <c r="J99" s="210">
        <f>ROUND(I99*H99,1)</f>
        <v>0</v>
      </c>
      <c r="K99" s="206" t="s">
        <v>215</v>
      </c>
      <c r="L99" s="62"/>
      <c r="M99" s="211" t="s">
        <v>23</v>
      </c>
      <c r="N99" s="212" t="s">
        <v>44</v>
      </c>
      <c r="O99" s="43"/>
      <c r="P99" s="213">
        <f>O99*H99</f>
        <v>0</v>
      </c>
      <c r="Q99" s="213">
        <v>0</v>
      </c>
      <c r="R99" s="213">
        <f>Q99*H99</f>
        <v>0</v>
      </c>
      <c r="S99" s="213">
        <v>0</v>
      </c>
      <c r="T99" s="214">
        <f>S99*H99</f>
        <v>0</v>
      </c>
      <c r="AR99" s="25" t="s">
        <v>216</v>
      </c>
      <c r="AT99" s="25" t="s">
        <v>211</v>
      </c>
      <c r="AU99" s="25" t="s">
        <v>82</v>
      </c>
      <c r="AY99" s="25" t="s">
        <v>207</v>
      </c>
      <c r="BE99" s="215">
        <f>IF(N99="základní",J99,0)</f>
        <v>0</v>
      </c>
      <c r="BF99" s="215">
        <f>IF(N99="snížená",J99,0)</f>
        <v>0</v>
      </c>
      <c r="BG99" s="215">
        <f>IF(N99="zákl. přenesená",J99,0)</f>
        <v>0</v>
      </c>
      <c r="BH99" s="215">
        <f>IF(N99="sníž. přenesená",J99,0)</f>
        <v>0</v>
      </c>
      <c r="BI99" s="215">
        <f>IF(N99="nulová",J99,0)</f>
        <v>0</v>
      </c>
      <c r="BJ99" s="25" t="s">
        <v>80</v>
      </c>
      <c r="BK99" s="215">
        <f>ROUND(I99*H99,1)</f>
        <v>0</v>
      </c>
      <c r="BL99" s="25" t="s">
        <v>216</v>
      </c>
      <c r="BM99" s="25" t="s">
        <v>1534</v>
      </c>
    </row>
    <row r="100" spans="2:65" s="1" customFormat="1" ht="22.8" customHeight="1">
      <c r="B100" s="42"/>
      <c r="C100" s="204" t="s">
        <v>237</v>
      </c>
      <c r="D100" s="204" t="s">
        <v>211</v>
      </c>
      <c r="E100" s="205" t="s">
        <v>569</v>
      </c>
      <c r="F100" s="206" t="s">
        <v>570</v>
      </c>
      <c r="G100" s="207" t="s">
        <v>240</v>
      </c>
      <c r="H100" s="208">
        <v>2.3759999999999999</v>
      </c>
      <c r="I100" s="209"/>
      <c r="J100" s="210">
        <f>ROUND(I100*H100,1)</f>
        <v>0</v>
      </c>
      <c r="K100" s="206" t="s">
        <v>215</v>
      </c>
      <c r="L100" s="62"/>
      <c r="M100" s="211" t="s">
        <v>23</v>
      </c>
      <c r="N100" s="212" t="s">
        <v>44</v>
      </c>
      <c r="O100" s="43"/>
      <c r="P100" s="213">
        <f>O100*H100</f>
        <v>0</v>
      </c>
      <c r="Q100" s="213">
        <v>0</v>
      </c>
      <c r="R100" s="213">
        <f>Q100*H100</f>
        <v>0</v>
      </c>
      <c r="S100" s="213">
        <v>0</v>
      </c>
      <c r="T100" s="214">
        <f>S100*H100</f>
        <v>0</v>
      </c>
      <c r="AR100" s="25" t="s">
        <v>216</v>
      </c>
      <c r="AT100" s="25" t="s">
        <v>211</v>
      </c>
      <c r="AU100" s="25" t="s">
        <v>82</v>
      </c>
      <c r="AY100" s="25" t="s">
        <v>207</v>
      </c>
      <c r="BE100" s="215">
        <f>IF(N100="základní",J100,0)</f>
        <v>0</v>
      </c>
      <c r="BF100" s="215">
        <f>IF(N100="snížená",J100,0)</f>
        <v>0</v>
      </c>
      <c r="BG100" s="215">
        <f>IF(N100="zákl. přenesená",J100,0)</f>
        <v>0</v>
      </c>
      <c r="BH100" s="215">
        <f>IF(N100="sníž. přenesená",J100,0)</f>
        <v>0</v>
      </c>
      <c r="BI100" s="215">
        <f>IF(N100="nulová",J100,0)</f>
        <v>0</v>
      </c>
      <c r="BJ100" s="25" t="s">
        <v>80</v>
      </c>
      <c r="BK100" s="215">
        <f>ROUND(I100*H100,1)</f>
        <v>0</v>
      </c>
      <c r="BL100" s="25" t="s">
        <v>216</v>
      </c>
      <c r="BM100" s="25" t="s">
        <v>1535</v>
      </c>
    </row>
    <row r="101" spans="2:65" s="1" customFormat="1" ht="34.200000000000003" customHeight="1">
      <c r="B101" s="42"/>
      <c r="C101" s="204" t="s">
        <v>245</v>
      </c>
      <c r="D101" s="204" t="s">
        <v>211</v>
      </c>
      <c r="E101" s="205" t="s">
        <v>573</v>
      </c>
      <c r="F101" s="206" t="s">
        <v>574</v>
      </c>
      <c r="G101" s="207" t="s">
        <v>240</v>
      </c>
      <c r="H101" s="208">
        <v>7.1280000000000001</v>
      </c>
      <c r="I101" s="209"/>
      <c r="J101" s="210">
        <f>ROUND(I101*H101,1)</f>
        <v>0</v>
      </c>
      <c r="K101" s="206" t="s">
        <v>215</v>
      </c>
      <c r="L101" s="62"/>
      <c r="M101" s="211" t="s">
        <v>23</v>
      </c>
      <c r="N101" s="212" t="s">
        <v>44</v>
      </c>
      <c r="O101" s="43"/>
      <c r="P101" s="213">
        <f>O101*H101</f>
        <v>0</v>
      </c>
      <c r="Q101" s="213">
        <v>0</v>
      </c>
      <c r="R101" s="213">
        <f>Q101*H101</f>
        <v>0</v>
      </c>
      <c r="S101" s="213">
        <v>0</v>
      </c>
      <c r="T101" s="214">
        <f>S101*H101</f>
        <v>0</v>
      </c>
      <c r="AR101" s="25" t="s">
        <v>216</v>
      </c>
      <c r="AT101" s="25" t="s">
        <v>211</v>
      </c>
      <c r="AU101" s="25" t="s">
        <v>82</v>
      </c>
      <c r="AY101" s="25" t="s">
        <v>207</v>
      </c>
      <c r="BE101" s="215">
        <f>IF(N101="základní",J101,0)</f>
        <v>0</v>
      </c>
      <c r="BF101" s="215">
        <f>IF(N101="snížená",J101,0)</f>
        <v>0</v>
      </c>
      <c r="BG101" s="215">
        <f>IF(N101="zákl. přenesená",J101,0)</f>
        <v>0</v>
      </c>
      <c r="BH101" s="215">
        <f>IF(N101="sníž. přenesená",J101,0)</f>
        <v>0</v>
      </c>
      <c r="BI101" s="215">
        <f>IF(N101="nulová",J101,0)</f>
        <v>0</v>
      </c>
      <c r="BJ101" s="25" t="s">
        <v>80</v>
      </c>
      <c r="BK101" s="215">
        <f>ROUND(I101*H101,1)</f>
        <v>0</v>
      </c>
      <c r="BL101" s="25" t="s">
        <v>216</v>
      </c>
      <c r="BM101" s="25" t="s">
        <v>1536</v>
      </c>
    </row>
    <row r="102" spans="2:65" s="12" customFormat="1" ht="12">
      <c r="B102" s="216"/>
      <c r="C102" s="217"/>
      <c r="D102" s="218" t="s">
        <v>218</v>
      </c>
      <c r="E102" s="219" t="s">
        <v>23</v>
      </c>
      <c r="F102" s="220" t="s">
        <v>1537</v>
      </c>
      <c r="G102" s="217"/>
      <c r="H102" s="221">
        <v>7.1280000000000001</v>
      </c>
      <c r="I102" s="222"/>
      <c r="J102" s="217"/>
      <c r="K102" s="217"/>
      <c r="L102" s="223"/>
      <c r="M102" s="224"/>
      <c r="N102" s="225"/>
      <c r="O102" s="225"/>
      <c r="P102" s="225"/>
      <c r="Q102" s="225"/>
      <c r="R102" s="225"/>
      <c r="S102" s="225"/>
      <c r="T102" s="226"/>
      <c r="AT102" s="227" t="s">
        <v>218</v>
      </c>
      <c r="AU102" s="227" t="s">
        <v>82</v>
      </c>
      <c r="AV102" s="12" t="s">
        <v>82</v>
      </c>
      <c r="AW102" s="12" t="s">
        <v>36</v>
      </c>
      <c r="AX102" s="12" t="s">
        <v>80</v>
      </c>
      <c r="AY102" s="227" t="s">
        <v>207</v>
      </c>
    </row>
    <row r="103" spans="2:65" s="1" customFormat="1" ht="34.200000000000003" customHeight="1">
      <c r="B103" s="42"/>
      <c r="C103" s="204" t="s">
        <v>257</v>
      </c>
      <c r="D103" s="204" t="s">
        <v>211</v>
      </c>
      <c r="E103" s="205" t="s">
        <v>1538</v>
      </c>
      <c r="F103" s="206" t="s">
        <v>1539</v>
      </c>
      <c r="G103" s="207" t="s">
        <v>240</v>
      </c>
      <c r="H103" s="208">
        <v>2.3759999999999999</v>
      </c>
      <c r="I103" s="209"/>
      <c r="J103" s="210">
        <f>ROUND(I103*H103,1)</f>
        <v>0</v>
      </c>
      <c r="K103" s="206" t="s">
        <v>215</v>
      </c>
      <c r="L103" s="62"/>
      <c r="M103" s="211" t="s">
        <v>23</v>
      </c>
      <c r="N103" s="271" t="s">
        <v>44</v>
      </c>
      <c r="O103" s="272"/>
      <c r="P103" s="273">
        <f>O103*H103</f>
        <v>0</v>
      </c>
      <c r="Q103" s="273">
        <v>0</v>
      </c>
      <c r="R103" s="273">
        <f>Q103*H103</f>
        <v>0</v>
      </c>
      <c r="S103" s="273">
        <v>0</v>
      </c>
      <c r="T103" s="274">
        <f>S103*H103</f>
        <v>0</v>
      </c>
      <c r="AR103" s="25" t="s">
        <v>216</v>
      </c>
      <c r="AT103" s="25" t="s">
        <v>211</v>
      </c>
      <c r="AU103" s="25" t="s">
        <v>82</v>
      </c>
      <c r="AY103" s="25" t="s">
        <v>207</v>
      </c>
      <c r="BE103" s="215">
        <f>IF(N103="základní",J103,0)</f>
        <v>0</v>
      </c>
      <c r="BF103" s="215">
        <f>IF(N103="snížená",J103,0)</f>
        <v>0</v>
      </c>
      <c r="BG103" s="215">
        <f>IF(N103="zákl. přenesená",J103,0)</f>
        <v>0</v>
      </c>
      <c r="BH103" s="215">
        <f>IF(N103="sníž. přenesená",J103,0)</f>
        <v>0</v>
      </c>
      <c r="BI103" s="215">
        <f>IF(N103="nulová",J103,0)</f>
        <v>0</v>
      </c>
      <c r="BJ103" s="25" t="s">
        <v>80</v>
      </c>
      <c r="BK103" s="215">
        <f>ROUND(I103*H103,1)</f>
        <v>0</v>
      </c>
      <c r="BL103" s="25" t="s">
        <v>216</v>
      </c>
      <c r="BM103" s="25" t="s">
        <v>1540</v>
      </c>
    </row>
    <row r="104" spans="2:65" s="1" customFormat="1" ht="6.9" customHeight="1">
      <c r="B104" s="57"/>
      <c r="C104" s="58"/>
      <c r="D104" s="58"/>
      <c r="E104" s="58"/>
      <c r="F104" s="58"/>
      <c r="G104" s="58"/>
      <c r="H104" s="58"/>
      <c r="I104" s="149"/>
      <c r="J104" s="58"/>
      <c r="K104" s="58"/>
      <c r="L104" s="62"/>
    </row>
  </sheetData>
  <sheetProtection algorithmName="SHA-512" hashValue="nA0HGmNfIdReiuMyu1AFsBpSOjCSKb7DggQUZn/VMkr5et7+Tk2nJo/j/Knuy3lTZN7PhqhdIkQJetHexejc4Q==" saltValue="im8a8++igRmpxy2U2hKcVej4tCy0Xgg/8jWx9zvzxXfqNaRaSY/MV/HJP0UPc7N0kaLyfSVl8lxayNMMr141pg==" spinCount="100000" sheet="1" objects="1" scenarios="1" formatColumns="0" formatRows="0" autoFilter="0"/>
  <autoFilter ref="C86:K103"/>
  <mergeCells count="13">
    <mergeCell ref="E79:H79"/>
    <mergeCell ref="G1:H1"/>
    <mergeCell ref="L2:V2"/>
    <mergeCell ref="E49:H49"/>
    <mergeCell ref="E51:H51"/>
    <mergeCell ref="J55:J56"/>
    <mergeCell ref="E75:H75"/>
    <mergeCell ref="E77:H77"/>
    <mergeCell ref="E7:H7"/>
    <mergeCell ref="E9:H9"/>
    <mergeCell ref="E11:H11"/>
    <mergeCell ref="E26:H26"/>
    <mergeCell ref="E47:H47"/>
  </mergeCells>
  <hyperlinks>
    <hyperlink ref="F1:G1" location="C2" display="1) Krycí list soupisu"/>
    <hyperlink ref="G1:H1" location="C58" display="2) Rekapitulace"/>
    <hyperlink ref="J1" location="C86" display="3) Soupis prací"/>
    <hyperlink ref="L1:V1" location="'Rekapitulace stavby'!C2" display="Rekapitulace stavby"/>
  </hyperlinks>
  <pageMargins left="0.59055118110236227" right="0.59055118110236227" top="0.59055118110236227" bottom="0.59055118110236227" header="0" footer="0"/>
  <pageSetup paperSize="9" fitToHeight="100" orientation="landscape" r:id="rId1"/>
  <headerFooter>
    <oddFooter>&amp;CStrana &amp;P z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40"/>
  <sheetViews>
    <sheetView showGridLines="0" workbookViewId="0">
      <pane ySplit="1" topLeftCell="A89" activePane="bottomLeft" state="frozen"/>
      <selection pane="bottomLeft" activeCell="F100" sqref="F100"/>
    </sheetView>
  </sheetViews>
  <sheetFormatPr defaultRowHeight="14.4"/>
  <cols>
    <col min="1" max="1" width="7.140625" customWidth="1"/>
    <col min="2" max="2" width="1.42578125" customWidth="1"/>
    <col min="3" max="3" width="3.5703125" customWidth="1"/>
    <col min="4" max="4" width="3.7109375" customWidth="1"/>
    <col min="5" max="5" width="14.7109375" customWidth="1"/>
    <col min="6" max="6" width="92.5703125" customWidth="1"/>
    <col min="7" max="7" width="7.42578125" customWidth="1"/>
    <col min="8" max="8" width="12" customWidth="1"/>
    <col min="9" max="9" width="10.85546875" style="121" customWidth="1"/>
    <col min="10" max="10" width="20.140625" customWidth="1"/>
    <col min="11" max="11" width="14.7109375" customWidth="1"/>
    <col min="13" max="18" width="9.140625" hidden="1"/>
    <col min="19" max="19" width="7" hidden="1" customWidth="1"/>
    <col min="20" max="20" width="25.42578125" hidden="1" customWidth="1"/>
    <col min="21" max="21" width="14" hidden="1" customWidth="1"/>
    <col min="22" max="22" width="10.5703125" customWidth="1"/>
    <col min="23" max="23" width="14" customWidth="1"/>
    <col min="24" max="24" width="10.5703125" customWidth="1"/>
    <col min="25" max="25" width="12.85546875" customWidth="1"/>
    <col min="26" max="26" width="9.42578125" customWidth="1"/>
    <col min="27" max="27" width="12.85546875" customWidth="1"/>
    <col min="28" max="28" width="14" customWidth="1"/>
    <col min="29" max="29" width="9.42578125" customWidth="1"/>
    <col min="30" max="30" width="12.85546875" customWidth="1"/>
    <col min="31" max="31" width="14" customWidth="1"/>
    <col min="44" max="65" width="9.140625" hidden="1"/>
  </cols>
  <sheetData>
    <row r="1" spans="1:70" ht="21.75" customHeight="1">
      <c r="A1" s="22"/>
      <c r="B1" s="122"/>
      <c r="C1" s="122"/>
      <c r="D1" s="123" t="s">
        <v>1</v>
      </c>
      <c r="E1" s="122"/>
      <c r="F1" s="124" t="s">
        <v>154</v>
      </c>
      <c r="G1" s="410" t="s">
        <v>155</v>
      </c>
      <c r="H1" s="410"/>
      <c r="I1" s="125"/>
      <c r="J1" s="124" t="s">
        <v>156</v>
      </c>
      <c r="K1" s="123" t="s">
        <v>157</v>
      </c>
      <c r="L1" s="124" t="s">
        <v>158</v>
      </c>
      <c r="M1" s="124"/>
      <c r="N1" s="124"/>
      <c r="O1" s="124"/>
      <c r="P1" s="124"/>
      <c r="Q1" s="124"/>
      <c r="R1" s="124"/>
      <c r="S1" s="124"/>
      <c r="T1" s="124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spans="1:70" ht="36.9" customHeight="1"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AT2" s="25" t="s">
        <v>125</v>
      </c>
    </row>
    <row r="3" spans="1:70" ht="6.9" customHeight="1">
      <c r="B3" s="26"/>
      <c r="C3" s="27"/>
      <c r="D3" s="27"/>
      <c r="E3" s="27"/>
      <c r="F3" s="27"/>
      <c r="G3" s="27"/>
      <c r="H3" s="27"/>
      <c r="I3" s="126"/>
      <c r="J3" s="27"/>
      <c r="K3" s="28"/>
      <c r="AT3" s="25" t="s">
        <v>82</v>
      </c>
    </row>
    <row r="4" spans="1:70" ht="36.9" customHeight="1">
      <c r="B4" s="29"/>
      <c r="C4" s="30"/>
      <c r="D4" s="31" t="s">
        <v>159</v>
      </c>
      <c r="E4" s="30"/>
      <c r="F4" s="30"/>
      <c r="G4" s="30"/>
      <c r="H4" s="30"/>
      <c r="I4" s="127"/>
      <c r="J4" s="30"/>
      <c r="K4" s="32"/>
      <c r="M4" s="33" t="s">
        <v>12</v>
      </c>
      <c r="AT4" s="25" t="s">
        <v>6</v>
      </c>
    </row>
    <row r="5" spans="1:70" ht="6.9" customHeight="1">
      <c r="B5" s="29"/>
      <c r="C5" s="30"/>
      <c r="D5" s="30"/>
      <c r="E5" s="30"/>
      <c r="F5" s="30"/>
      <c r="G5" s="30"/>
      <c r="H5" s="30"/>
      <c r="I5" s="127"/>
      <c r="J5" s="30"/>
      <c r="K5" s="32"/>
    </row>
    <row r="6" spans="1:70" ht="13.2">
      <c r="B6" s="29"/>
      <c r="C6" s="30"/>
      <c r="D6" s="38" t="s">
        <v>18</v>
      </c>
      <c r="E6" s="30"/>
      <c r="F6" s="30"/>
      <c r="G6" s="30"/>
      <c r="H6" s="30"/>
      <c r="I6" s="127"/>
      <c r="J6" s="30"/>
      <c r="K6" s="32"/>
    </row>
    <row r="7" spans="1:70" ht="14.4" customHeight="1">
      <c r="B7" s="29"/>
      <c r="C7" s="30"/>
      <c r="D7" s="30"/>
      <c r="E7" s="400" t="str">
        <f>'Rekapitulace stavby'!K6</f>
        <v>Revitalizace návsi v obci Malšovice</v>
      </c>
      <c r="F7" s="401"/>
      <c r="G7" s="401"/>
      <c r="H7" s="401"/>
      <c r="I7" s="127"/>
      <c r="J7" s="30"/>
      <c r="K7" s="32"/>
    </row>
    <row r="8" spans="1:70" s="1" customFormat="1" ht="13.2">
      <c r="B8" s="42"/>
      <c r="C8" s="43"/>
      <c r="D8" s="38" t="s">
        <v>160</v>
      </c>
      <c r="E8" s="43"/>
      <c r="F8" s="43"/>
      <c r="G8" s="43"/>
      <c r="H8" s="43"/>
      <c r="I8" s="128"/>
      <c r="J8" s="43"/>
      <c r="K8" s="46"/>
    </row>
    <row r="9" spans="1:70" s="1" customFormat="1" ht="36.9" customHeight="1">
      <c r="B9" s="42"/>
      <c r="C9" s="43"/>
      <c r="D9" s="43"/>
      <c r="E9" s="403" t="s">
        <v>1541</v>
      </c>
      <c r="F9" s="402"/>
      <c r="G9" s="402"/>
      <c r="H9" s="402"/>
      <c r="I9" s="128"/>
      <c r="J9" s="43"/>
      <c r="K9" s="46"/>
    </row>
    <row r="10" spans="1:70" s="1" customFormat="1" ht="12">
      <c r="B10" s="42"/>
      <c r="C10" s="43"/>
      <c r="D10" s="43"/>
      <c r="E10" s="43"/>
      <c r="F10" s="43"/>
      <c r="G10" s="43"/>
      <c r="H10" s="43"/>
      <c r="I10" s="128"/>
      <c r="J10" s="43"/>
      <c r="K10" s="46"/>
    </row>
    <row r="11" spans="1:70" s="1" customFormat="1" ht="14.4" customHeight="1">
      <c r="B11" s="42"/>
      <c r="C11" s="43"/>
      <c r="D11" s="38" t="s">
        <v>20</v>
      </c>
      <c r="E11" s="43"/>
      <c r="F11" s="36" t="s">
        <v>21</v>
      </c>
      <c r="G11" s="43"/>
      <c r="H11" s="43"/>
      <c r="I11" s="129" t="s">
        <v>22</v>
      </c>
      <c r="J11" s="36" t="s">
        <v>23</v>
      </c>
      <c r="K11" s="46"/>
    </row>
    <row r="12" spans="1:70" s="1" customFormat="1" ht="14.4" customHeight="1">
      <c r="B12" s="42"/>
      <c r="C12" s="43"/>
      <c r="D12" s="38" t="s">
        <v>24</v>
      </c>
      <c r="E12" s="43"/>
      <c r="F12" s="36" t="s">
        <v>25</v>
      </c>
      <c r="G12" s="43"/>
      <c r="H12" s="43"/>
      <c r="I12" s="129" t="s">
        <v>26</v>
      </c>
      <c r="J12" s="130" t="str">
        <f>'Rekapitulace stavby'!AN8</f>
        <v>10. 5. 2018</v>
      </c>
      <c r="K12" s="46"/>
    </row>
    <row r="13" spans="1:70" s="1" customFormat="1" ht="10.8" customHeight="1">
      <c r="B13" s="42"/>
      <c r="C13" s="43"/>
      <c r="D13" s="43"/>
      <c r="E13" s="43"/>
      <c r="F13" s="43"/>
      <c r="G13" s="43"/>
      <c r="H13" s="43"/>
      <c r="I13" s="128"/>
      <c r="J13" s="43"/>
      <c r="K13" s="46"/>
    </row>
    <row r="14" spans="1:70" s="1" customFormat="1" ht="14.4" customHeight="1">
      <c r="B14" s="42"/>
      <c r="C14" s="43"/>
      <c r="D14" s="38" t="s">
        <v>28</v>
      </c>
      <c r="E14" s="43"/>
      <c r="F14" s="43"/>
      <c r="G14" s="43"/>
      <c r="H14" s="43"/>
      <c r="I14" s="129" t="s">
        <v>29</v>
      </c>
      <c r="J14" s="36" t="s">
        <v>23</v>
      </c>
      <c r="K14" s="46"/>
    </row>
    <row r="15" spans="1:70" s="1" customFormat="1" ht="18" customHeight="1">
      <c r="B15" s="42"/>
      <c r="C15" s="43"/>
      <c r="D15" s="43"/>
      <c r="E15" s="36" t="s">
        <v>30</v>
      </c>
      <c r="F15" s="43"/>
      <c r="G15" s="43"/>
      <c r="H15" s="43"/>
      <c r="I15" s="129" t="s">
        <v>31</v>
      </c>
      <c r="J15" s="36" t="s">
        <v>23</v>
      </c>
      <c r="K15" s="46"/>
    </row>
    <row r="16" spans="1:70" s="1" customFormat="1" ht="6.9" customHeight="1">
      <c r="B16" s="42"/>
      <c r="C16" s="43"/>
      <c r="D16" s="43"/>
      <c r="E16" s="43"/>
      <c r="F16" s="43"/>
      <c r="G16" s="43"/>
      <c r="H16" s="43"/>
      <c r="I16" s="128"/>
      <c r="J16" s="43"/>
      <c r="K16" s="46"/>
    </row>
    <row r="17" spans="2:11" s="1" customFormat="1" ht="14.4" customHeight="1">
      <c r="B17" s="42"/>
      <c r="C17" s="43"/>
      <c r="D17" s="38" t="s">
        <v>32</v>
      </c>
      <c r="E17" s="43"/>
      <c r="F17" s="43"/>
      <c r="G17" s="43"/>
      <c r="H17" s="43"/>
      <c r="I17" s="129" t="s">
        <v>29</v>
      </c>
      <c r="J17" s="36" t="str">
        <f>IF('Rekapitulace stavby'!AN13="Vyplň údaj","",IF('Rekapitulace stavby'!AN13="","",'Rekapitulace stavby'!AN13))</f>
        <v/>
      </c>
      <c r="K17" s="46"/>
    </row>
    <row r="18" spans="2:11" s="1" customFormat="1" ht="18" customHeight="1">
      <c r="B18" s="42"/>
      <c r="C18" s="43"/>
      <c r="D18" s="43"/>
      <c r="E18" s="36" t="str">
        <f>IF('Rekapitulace stavby'!E14="Vyplň údaj","",IF('Rekapitulace stavby'!E14="","",'Rekapitulace stavby'!E14))</f>
        <v/>
      </c>
      <c r="F18" s="43"/>
      <c r="G18" s="43"/>
      <c r="H18" s="43"/>
      <c r="I18" s="129" t="s">
        <v>31</v>
      </c>
      <c r="J18" s="36" t="str">
        <f>IF('Rekapitulace stavby'!AN14="Vyplň údaj","",IF('Rekapitulace stavby'!AN14="","",'Rekapitulace stavby'!AN14))</f>
        <v/>
      </c>
      <c r="K18" s="46"/>
    </row>
    <row r="19" spans="2:11" s="1" customFormat="1" ht="6.9" customHeight="1">
      <c r="B19" s="42"/>
      <c r="C19" s="43"/>
      <c r="D19" s="43"/>
      <c r="E19" s="43"/>
      <c r="F19" s="43"/>
      <c r="G19" s="43"/>
      <c r="H19" s="43"/>
      <c r="I19" s="128"/>
      <c r="J19" s="43"/>
      <c r="K19" s="46"/>
    </row>
    <row r="20" spans="2:11" s="1" customFormat="1" ht="14.4" customHeight="1">
      <c r="B20" s="42"/>
      <c r="C20" s="43"/>
      <c r="D20" s="38" t="s">
        <v>34</v>
      </c>
      <c r="E20" s="43"/>
      <c r="F20" s="43"/>
      <c r="G20" s="43"/>
      <c r="H20" s="43"/>
      <c r="I20" s="129" t="s">
        <v>29</v>
      </c>
      <c r="J20" s="36" t="s">
        <v>23</v>
      </c>
      <c r="K20" s="46"/>
    </row>
    <row r="21" spans="2:11" s="1" customFormat="1" ht="18" customHeight="1">
      <c r="B21" s="42"/>
      <c r="C21" s="43"/>
      <c r="D21" s="43"/>
      <c r="E21" s="36" t="s">
        <v>1542</v>
      </c>
      <c r="F21" s="43"/>
      <c r="G21" s="43"/>
      <c r="H21" s="43"/>
      <c r="I21" s="129" t="s">
        <v>31</v>
      </c>
      <c r="J21" s="36" t="s">
        <v>23</v>
      </c>
      <c r="K21" s="46"/>
    </row>
    <row r="22" spans="2:11" s="1" customFormat="1" ht="6.9" customHeight="1">
      <c r="B22" s="42"/>
      <c r="C22" s="43"/>
      <c r="D22" s="43"/>
      <c r="E22" s="43"/>
      <c r="F22" s="43"/>
      <c r="G22" s="43"/>
      <c r="H22" s="43"/>
      <c r="I22" s="128"/>
      <c r="J22" s="43"/>
      <c r="K22" s="46"/>
    </row>
    <row r="23" spans="2:11" s="1" customFormat="1" ht="14.4" customHeight="1">
      <c r="B23" s="42"/>
      <c r="C23" s="43"/>
      <c r="D23" s="38" t="s">
        <v>37</v>
      </c>
      <c r="E23" s="43"/>
      <c r="F23" s="43"/>
      <c r="G23" s="43"/>
      <c r="H23" s="43"/>
      <c r="I23" s="128"/>
      <c r="J23" s="43"/>
      <c r="K23" s="46"/>
    </row>
    <row r="24" spans="2:11" s="7" customFormat="1" ht="14.4" customHeight="1">
      <c r="B24" s="131"/>
      <c r="C24" s="132"/>
      <c r="D24" s="132"/>
      <c r="E24" s="364" t="s">
        <v>23</v>
      </c>
      <c r="F24" s="364"/>
      <c r="G24" s="364"/>
      <c r="H24" s="364"/>
      <c r="I24" s="133"/>
      <c r="J24" s="132"/>
      <c r="K24" s="134"/>
    </row>
    <row r="25" spans="2:11" s="1" customFormat="1" ht="6.9" customHeight="1">
      <c r="B25" s="42"/>
      <c r="C25" s="43"/>
      <c r="D25" s="43"/>
      <c r="E25" s="43"/>
      <c r="F25" s="43"/>
      <c r="G25" s="43"/>
      <c r="H25" s="43"/>
      <c r="I25" s="128"/>
      <c r="J25" s="43"/>
      <c r="K25" s="46"/>
    </row>
    <row r="26" spans="2:11" s="1" customFormat="1" ht="6.9" customHeight="1">
      <c r="B26" s="42"/>
      <c r="C26" s="43"/>
      <c r="D26" s="86"/>
      <c r="E26" s="86"/>
      <c r="F26" s="86"/>
      <c r="G26" s="86"/>
      <c r="H26" s="86"/>
      <c r="I26" s="135"/>
      <c r="J26" s="86"/>
      <c r="K26" s="136"/>
    </row>
    <row r="27" spans="2:11" s="1" customFormat="1" ht="25.35" customHeight="1">
      <c r="B27" s="42"/>
      <c r="C27" s="43"/>
      <c r="D27" s="137" t="s">
        <v>39</v>
      </c>
      <c r="E27" s="43"/>
      <c r="F27" s="43"/>
      <c r="G27" s="43"/>
      <c r="H27" s="43"/>
      <c r="I27" s="128"/>
      <c r="J27" s="138">
        <f>ROUND(J85,1)</f>
        <v>0</v>
      </c>
      <c r="K27" s="46"/>
    </row>
    <row r="28" spans="2:11" s="1" customFormat="1" ht="6.9" customHeight="1">
      <c r="B28" s="42"/>
      <c r="C28" s="43"/>
      <c r="D28" s="86"/>
      <c r="E28" s="86"/>
      <c r="F28" s="86"/>
      <c r="G28" s="86"/>
      <c r="H28" s="86"/>
      <c r="I28" s="135"/>
      <c r="J28" s="86"/>
      <c r="K28" s="136"/>
    </row>
    <row r="29" spans="2:11" s="1" customFormat="1" ht="14.4" customHeight="1">
      <c r="B29" s="42"/>
      <c r="C29" s="43"/>
      <c r="D29" s="43"/>
      <c r="E29" s="43"/>
      <c r="F29" s="47" t="s">
        <v>41</v>
      </c>
      <c r="G29" s="43"/>
      <c r="H29" s="43"/>
      <c r="I29" s="139" t="s">
        <v>40</v>
      </c>
      <c r="J29" s="47" t="s">
        <v>42</v>
      </c>
      <c r="K29" s="46"/>
    </row>
    <row r="30" spans="2:11" s="1" customFormat="1" ht="14.4" customHeight="1">
      <c r="B30" s="42"/>
      <c r="C30" s="43"/>
      <c r="D30" s="50" t="s">
        <v>43</v>
      </c>
      <c r="E30" s="50" t="s">
        <v>44</v>
      </c>
      <c r="F30" s="140">
        <f>ROUND(SUM(BE85:BE439), 1)</f>
        <v>0</v>
      </c>
      <c r="G30" s="43"/>
      <c r="H30" s="43"/>
      <c r="I30" s="141">
        <v>0.21</v>
      </c>
      <c r="J30" s="140">
        <f>ROUND(ROUND((SUM(BE85:BE439)), 1)*I30, 1)</f>
        <v>0</v>
      </c>
      <c r="K30" s="46"/>
    </row>
    <row r="31" spans="2:11" s="1" customFormat="1" ht="14.4" customHeight="1">
      <c r="B31" s="42"/>
      <c r="C31" s="43"/>
      <c r="D31" s="43"/>
      <c r="E31" s="50" t="s">
        <v>45</v>
      </c>
      <c r="F31" s="140">
        <f>ROUND(SUM(BF85:BF439), 1)</f>
        <v>0</v>
      </c>
      <c r="G31" s="43"/>
      <c r="H31" s="43"/>
      <c r="I31" s="141">
        <v>0.15</v>
      </c>
      <c r="J31" s="140">
        <f>ROUND(ROUND((SUM(BF85:BF439)), 1)*I31, 1)</f>
        <v>0</v>
      </c>
      <c r="K31" s="46"/>
    </row>
    <row r="32" spans="2:11" s="1" customFormat="1" ht="14.4" hidden="1" customHeight="1">
      <c r="B32" s="42"/>
      <c r="C32" s="43"/>
      <c r="D32" s="43"/>
      <c r="E32" s="50" t="s">
        <v>46</v>
      </c>
      <c r="F32" s="140">
        <f>ROUND(SUM(BG85:BG439), 1)</f>
        <v>0</v>
      </c>
      <c r="G32" s="43"/>
      <c r="H32" s="43"/>
      <c r="I32" s="141">
        <v>0.21</v>
      </c>
      <c r="J32" s="140">
        <v>0</v>
      </c>
      <c r="K32" s="46"/>
    </row>
    <row r="33" spans="2:11" s="1" customFormat="1" ht="14.4" hidden="1" customHeight="1">
      <c r="B33" s="42"/>
      <c r="C33" s="43"/>
      <c r="D33" s="43"/>
      <c r="E33" s="50" t="s">
        <v>47</v>
      </c>
      <c r="F33" s="140">
        <f>ROUND(SUM(BH85:BH439), 1)</f>
        <v>0</v>
      </c>
      <c r="G33" s="43"/>
      <c r="H33" s="43"/>
      <c r="I33" s="141">
        <v>0.15</v>
      </c>
      <c r="J33" s="140">
        <v>0</v>
      </c>
      <c r="K33" s="46"/>
    </row>
    <row r="34" spans="2:11" s="1" customFormat="1" ht="14.4" hidden="1" customHeight="1">
      <c r="B34" s="42"/>
      <c r="C34" s="43"/>
      <c r="D34" s="43"/>
      <c r="E34" s="50" t="s">
        <v>48</v>
      </c>
      <c r="F34" s="140">
        <f>ROUND(SUM(BI85:BI439), 1)</f>
        <v>0</v>
      </c>
      <c r="G34" s="43"/>
      <c r="H34" s="43"/>
      <c r="I34" s="141">
        <v>0</v>
      </c>
      <c r="J34" s="140">
        <v>0</v>
      </c>
      <c r="K34" s="46"/>
    </row>
    <row r="35" spans="2:11" s="1" customFormat="1" ht="6.9" customHeight="1">
      <c r="B35" s="42"/>
      <c r="C35" s="43"/>
      <c r="D35" s="43"/>
      <c r="E35" s="43"/>
      <c r="F35" s="43"/>
      <c r="G35" s="43"/>
      <c r="H35" s="43"/>
      <c r="I35" s="128"/>
      <c r="J35" s="43"/>
      <c r="K35" s="46"/>
    </row>
    <row r="36" spans="2:11" s="1" customFormat="1" ht="25.35" customHeight="1">
      <c r="B36" s="42"/>
      <c r="C36" s="142"/>
      <c r="D36" s="143" t="s">
        <v>49</v>
      </c>
      <c r="E36" s="80"/>
      <c r="F36" s="80"/>
      <c r="G36" s="144" t="s">
        <v>50</v>
      </c>
      <c r="H36" s="145" t="s">
        <v>51</v>
      </c>
      <c r="I36" s="146"/>
      <c r="J36" s="147">
        <f>SUM(J27:J34)</f>
        <v>0</v>
      </c>
      <c r="K36" s="148"/>
    </row>
    <row r="37" spans="2:11" s="1" customFormat="1" ht="14.4" customHeight="1">
      <c r="B37" s="57"/>
      <c r="C37" s="58"/>
      <c r="D37" s="58"/>
      <c r="E37" s="58"/>
      <c r="F37" s="58"/>
      <c r="G37" s="58"/>
      <c r="H37" s="58"/>
      <c r="I37" s="149"/>
      <c r="J37" s="58"/>
      <c r="K37" s="59"/>
    </row>
    <row r="41" spans="2:11" s="1" customFormat="1" ht="6.9" customHeight="1">
      <c r="B41" s="150"/>
      <c r="C41" s="151"/>
      <c r="D41" s="151"/>
      <c r="E41" s="151"/>
      <c r="F41" s="151"/>
      <c r="G41" s="151"/>
      <c r="H41" s="151"/>
      <c r="I41" s="152"/>
      <c r="J41" s="151"/>
      <c r="K41" s="153"/>
    </row>
    <row r="42" spans="2:11" s="1" customFormat="1" ht="36.9" customHeight="1">
      <c r="B42" s="42"/>
      <c r="C42" s="31" t="s">
        <v>166</v>
      </c>
      <c r="D42" s="43"/>
      <c r="E42" s="43"/>
      <c r="F42" s="43"/>
      <c r="G42" s="43"/>
      <c r="H42" s="43"/>
      <c r="I42" s="128"/>
      <c r="J42" s="43"/>
      <c r="K42" s="46"/>
    </row>
    <row r="43" spans="2:11" s="1" customFormat="1" ht="6.9" customHeight="1">
      <c r="B43" s="42"/>
      <c r="C43" s="43"/>
      <c r="D43" s="43"/>
      <c r="E43" s="43"/>
      <c r="F43" s="43"/>
      <c r="G43" s="43"/>
      <c r="H43" s="43"/>
      <c r="I43" s="128"/>
      <c r="J43" s="43"/>
      <c r="K43" s="46"/>
    </row>
    <row r="44" spans="2:11" s="1" customFormat="1" ht="14.4" customHeight="1">
      <c r="B44" s="42"/>
      <c r="C44" s="38" t="s">
        <v>18</v>
      </c>
      <c r="D44" s="43"/>
      <c r="E44" s="43"/>
      <c r="F44" s="43"/>
      <c r="G44" s="43"/>
      <c r="H44" s="43"/>
      <c r="I44" s="128"/>
      <c r="J44" s="43"/>
      <c r="K44" s="46"/>
    </row>
    <row r="45" spans="2:11" s="1" customFormat="1" ht="14.4" customHeight="1">
      <c r="B45" s="42"/>
      <c r="C45" s="43"/>
      <c r="D45" s="43"/>
      <c r="E45" s="400" t="str">
        <f>E7</f>
        <v>Revitalizace návsi v obci Malšovice</v>
      </c>
      <c r="F45" s="401"/>
      <c r="G45" s="401"/>
      <c r="H45" s="401"/>
      <c r="I45" s="128"/>
      <c r="J45" s="43"/>
      <c r="K45" s="46"/>
    </row>
    <row r="46" spans="2:11" s="1" customFormat="1" ht="14.4" customHeight="1">
      <c r="B46" s="42"/>
      <c r="C46" s="38" t="s">
        <v>160</v>
      </c>
      <c r="D46" s="43"/>
      <c r="E46" s="43"/>
      <c r="F46" s="43"/>
      <c r="G46" s="43"/>
      <c r="H46" s="43"/>
      <c r="I46" s="128"/>
      <c r="J46" s="43"/>
      <c r="K46" s="46"/>
    </row>
    <row r="47" spans="2:11" s="1" customFormat="1" ht="16.2" customHeight="1">
      <c r="B47" s="42"/>
      <c r="C47" s="43"/>
      <c r="D47" s="43"/>
      <c r="E47" s="403" t="str">
        <f>E9</f>
        <v>SO02 - ZPEVNĚNÉ PLOCHY</v>
      </c>
      <c r="F47" s="402"/>
      <c r="G47" s="402"/>
      <c r="H47" s="402"/>
      <c r="I47" s="128"/>
      <c r="J47" s="43"/>
      <c r="K47" s="46"/>
    </row>
    <row r="48" spans="2:11" s="1" customFormat="1" ht="6.9" customHeight="1">
      <c r="B48" s="42"/>
      <c r="C48" s="43"/>
      <c r="D48" s="43"/>
      <c r="E48" s="43"/>
      <c r="F48" s="43"/>
      <c r="G48" s="43"/>
      <c r="H48" s="43"/>
      <c r="I48" s="128"/>
      <c r="J48" s="43"/>
      <c r="K48" s="46"/>
    </row>
    <row r="49" spans="2:47" s="1" customFormat="1" ht="18" customHeight="1">
      <c r="B49" s="42"/>
      <c r="C49" s="38" t="s">
        <v>24</v>
      </c>
      <c r="D49" s="43"/>
      <c r="E49" s="43"/>
      <c r="F49" s="36" t="str">
        <f>F12</f>
        <v xml:space="preserve">MALŠOVICE </v>
      </c>
      <c r="G49" s="43"/>
      <c r="H49" s="43"/>
      <c r="I49" s="129" t="s">
        <v>26</v>
      </c>
      <c r="J49" s="130" t="str">
        <f>IF(J12="","",J12)</f>
        <v>10. 5. 2018</v>
      </c>
      <c r="K49" s="46"/>
    </row>
    <row r="50" spans="2:47" s="1" customFormat="1" ht="6.9" customHeight="1">
      <c r="B50" s="42"/>
      <c r="C50" s="43"/>
      <c r="D50" s="43"/>
      <c r="E50" s="43"/>
      <c r="F50" s="43"/>
      <c r="G50" s="43"/>
      <c r="H50" s="43"/>
      <c r="I50" s="128"/>
      <c r="J50" s="43"/>
      <c r="K50" s="46"/>
    </row>
    <row r="51" spans="2:47" s="1" customFormat="1" ht="13.2">
      <c r="B51" s="42"/>
      <c r="C51" s="38" t="s">
        <v>28</v>
      </c>
      <c r="D51" s="43"/>
      <c r="E51" s="43"/>
      <c r="F51" s="36" t="str">
        <f>E15</f>
        <v>OBEC MALŠOVICE, Malšovice 16</v>
      </c>
      <c r="G51" s="43"/>
      <c r="H51" s="43"/>
      <c r="I51" s="129" t="s">
        <v>34</v>
      </c>
      <c r="J51" s="364" t="str">
        <f>E21</f>
        <v>Ing. Jiří Koudelka Ústí n.L.-Krásné Březno</v>
      </c>
      <c r="K51" s="46"/>
    </row>
    <row r="52" spans="2:47" s="1" customFormat="1" ht="14.4" customHeight="1">
      <c r="B52" s="42"/>
      <c r="C52" s="38" t="s">
        <v>32</v>
      </c>
      <c r="D52" s="43"/>
      <c r="E52" s="43"/>
      <c r="F52" s="36" t="str">
        <f>IF(E18="","",E18)</f>
        <v/>
      </c>
      <c r="G52" s="43"/>
      <c r="H52" s="43"/>
      <c r="I52" s="128"/>
      <c r="J52" s="404"/>
      <c r="K52" s="46"/>
    </row>
    <row r="53" spans="2:47" s="1" customFormat="1" ht="10.35" customHeight="1">
      <c r="B53" s="42"/>
      <c r="C53" s="43"/>
      <c r="D53" s="43"/>
      <c r="E53" s="43"/>
      <c r="F53" s="43"/>
      <c r="G53" s="43"/>
      <c r="H53" s="43"/>
      <c r="I53" s="128"/>
      <c r="J53" s="43"/>
      <c r="K53" s="46"/>
    </row>
    <row r="54" spans="2:47" s="1" customFormat="1" ht="29.25" customHeight="1">
      <c r="B54" s="42"/>
      <c r="C54" s="154" t="s">
        <v>167</v>
      </c>
      <c r="D54" s="142"/>
      <c r="E54" s="142"/>
      <c r="F54" s="142"/>
      <c r="G54" s="142"/>
      <c r="H54" s="142"/>
      <c r="I54" s="155"/>
      <c r="J54" s="156" t="s">
        <v>168</v>
      </c>
      <c r="K54" s="157"/>
    </row>
    <row r="55" spans="2:47" s="1" customFormat="1" ht="10.35" customHeight="1">
      <c r="B55" s="42"/>
      <c r="C55" s="43"/>
      <c r="D55" s="43"/>
      <c r="E55" s="43"/>
      <c r="F55" s="43"/>
      <c r="G55" s="43"/>
      <c r="H55" s="43"/>
      <c r="I55" s="128"/>
      <c r="J55" s="43"/>
      <c r="K55" s="46"/>
    </row>
    <row r="56" spans="2:47" s="1" customFormat="1" ht="29.25" customHeight="1">
      <c r="B56" s="42"/>
      <c r="C56" s="158" t="s">
        <v>169</v>
      </c>
      <c r="D56" s="43"/>
      <c r="E56" s="43"/>
      <c r="F56" s="43"/>
      <c r="G56" s="43"/>
      <c r="H56" s="43"/>
      <c r="I56" s="128"/>
      <c r="J56" s="138">
        <f>J85</f>
        <v>0</v>
      </c>
      <c r="K56" s="46"/>
      <c r="AU56" s="25" t="s">
        <v>170</v>
      </c>
    </row>
    <row r="57" spans="2:47" s="8" customFormat="1" ht="24.9" customHeight="1">
      <c r="B57" s="159"/>
      <c r="C57" s="160"/>
      <c r="D57" s="161" t="s">
        <v>1543</v>
      </c>
      <c r="E57" s="162"/>
      <c r="F57" s="162"/>
      <c r="G57" s="162"/>
      <c r="H57" s="162"/>
      <c r="I57" s="163"/>
      <c r="J57" s="164">
        <f>J86</f>
        <v>0</v>
      </c>
      <c r="K57" s="165"/>
    </row>
    <row r="58" spans="2:47" s="9" customFormat="1" ht="19.95" customHeight="1">
      <c r="B58" s="166"/>
      <c r="C58" s="167"/>
      <c r="D58" s="168" t="s">
        <v>1544</v>
      </c>
      <c r="E58" s="169"/>
      <c r="F58" s="169"/>
      <c r="G58" s="169"/>
      <c r="H58" s="169"/>
      <c r="I58" s="170"/>
      <c r="J58" s="171">
        <f>J87</f>
        <v>0</v>
      </c>
      <c r="K58" s="172"/>
    </row>
    <row r="59" spans="2:47" s="9" customFormat="1" ht="19.95" customHeight="1">
      <c r="B59" s="166"/>
      <c r="C59" s="167"/>
      <c r="D59" s="168" t="s">
        <v>1545</v>
      </c>
      <c r="E59" s="169"/>
      <c r="F59" s="169"/>
      <c r="G59" s="169"/>
      <c r="H59" s="169"/>
      <c r="I59" s="170"/>
      <c r="J59" s="171">
        <f>J199</f>
        <v>0</v>
      </c>
      <c r="K59" s="172"/>
    </row>
    <row r="60" spans="2:47" s="9" customFormat="1" ht="19.95" customHeight="1">
      <c r="B60" s="166"/>
      <c r="C60" s="167"/>
      <c r="D60" s="168" t="s">
        <v>1546</v>
      </c>
      <c r="E60" s="169"/>
      <c r="F60" s="169"/>
      <c r="G60" s="169"/>
      <c r="H60" s="169"/>
      <c r="I60" s="170"/>
      <c r="J60" s="171">
        <f>J214</f>
        <v>0</v>
      </c>
      <c r="K60" s="172"/>
    </row>
    <row r="61" spans="2:47" s="9" customFormat="1" ht="19.95" customHeight="1">
      <c r="B61" s="166"/>
      <c r="C61" s="167"/>
      <c r="D61" s="168" t="s">
        <v>1547</v>
      </c>
      <c r="E61" s="169"/>
      <c r="F61" s="169"/>
      <c r="G61" s="169"/>
      <c r="H61" s="169"/>
      <c r="I61" s="170"/>
      <c r="J61" s="171">
        <f>J229</f>
        <v>0</v>
      </c>
      <c r="K61" s="172"/>
    </row>
    <row r="62" spans="2:47" s="9" customFormat="1" ht="19.95" customHeight="1">
      <c r="B62" s="166"/>
      <c r="C62" s="167"/>
      <c r="D62" s="168" t="s">
        <v>1548</v>
      </c>
      <c r="E62" s="169"/>
      <c r="F62" s="169"/>
      <c r="G62" s="169"/>
      <c r="H62" s="169"/>
      <c r="I62" s="170"/>
      <c r="J62" s="171">
        <f>J299</f>
        <v>0</v>
      </c>
      <c r="K62" s="172"/>
    </row>
    <row r="63" spans="2:47" s="9" customFormat="1" ht="19.95" customHeight="1">
      <c r="B63" s="166"/>
      <c r="C63" s="167"/>
      <c r="D63" s="168" t="s">
        <v>1549</v>
      </c>
      <c r="E63" s="169"/>
      <c r="F63" s="169"/>
      <c r="G63" s="169"/>
      <c r="H63" s="169"/>
      <c r="I63" s="170"/>
      <c r="J63" s="171">
        <f>J330</f>
        <v>0</v>
      </c>
      <c r="K63" s="172"/>
    </row>
    <row r="64" spans="2:47" s="9" customFormat="1" ht="19.95" customHeight="1">
      <c r="B64" s="166"/>
      <c r="C64" s="167"/>
      <c r="D64" s="168" t="s">
        <v>1550</v>
      </c>
      <c r="E64" s="169"/>
      <c r="F64" s="169"/>
      <c r="G64" s="169"/>
      <c r="H64" s="169"/>
      <c r="I64" s="170"/>
      <c r="J64" s="171">
        <f>J405</f>
        <v>0</v>
      </c>
      <c r="K64" s="172"/>
    </row>
    <row r="65" spans="2:12" s="9" customFormat="1" ht="19.95" customHeight="1">
      <c r="B65" s="166"/>
      <c r="C65" s="167"/>
      <c r="D65" s="168" t="s">
        <v>1551</v>
      </c>
      <c r="E65" s="169"/>
      <c r="F65" s="169"/>
      <c r="G65" s="169"/>
      <c r="H65" s="169"/>
      <c r="I65" s="170"/>
      <c r="J65" s="171">
        <f>J437</f>
        <v>0</v>
      </c>
      <c r="K65" s="172"/>
    </row>
    <row r="66" spans="2:12" s="1" customFormat="1" ht="21.75" customHeight="1">
      <c r="B66" s="42"/>
      <c r="C66" s="43"/>
      <c r="D66" s="43"/>
      <c r="E66" s="43"/>
      <c r="F66" s="43"/>
      <c r="G66" s="43"/>
      <c r="H66" s="43"/>
      <c r="I66" s="128"/>
      <c r="J66" s="43"/>
      <c r="K66" s="46"/>
    </row>
    <row r="67" spans="2:12" s="1" customFormat="1" ht="6.9" customHeight="1">
      <c r="B67" s="57"/>
      <c r="C67" s="58"/>
      <c r="D67" s="58"/>
      <c r="E67" s="58"/>
      <c r="F67" s="58"/>
      <c r="G67" s="58"/>
      <c r="H67" s="58"/>
      <c r="I67" s="149"/>
      <c r="J67" s="58"/>
      <c r="K67" s="59"/>
    </row>
    <row r="71" spans="2:12" s="1" customFormat="1" ht="6.9" customHeight="1">
      <c r="B71" s="60"/>
      <c r="C71" s="61"/>
      <c r="D71" s="61"/>
      <c r="E71" s="61"/>
      <c r="F71" s="61"/>
      <c r="G71" s="61"/>
      <c r="H71" s="61"/>
      <c r="I71" s="152"/>
      <c r="J71" s="61"/>
      <c r="K71" s="61"/>
      <c r="L71" s="62"/>
    </row>
    <row r="72" spans="2:12" s="1" customFormat="1" ht="36.9" customHeight="1">
      <c r="B72" s="42"/>
      <c r="C72" s="63" t="s">
        <v>191</v>
      </c>
      <c r="D72" s="64"/>
      <c r="E72" s="64"/>
      <c r="F72" s="64"/>
      <c r="G72" s="64"/>
      <c r="H72" s="64"/>
      <c r="I72" s="173"/>
      <c r="J72" s="64"/>
      <c r="K72" s="64"/>
      <c r="L72" s="62"/>
    </row>
    <row r="73" spans="2:12" s="1" customFormat="1" ht="6.9" customHeight="1">
      <c r="B73" s="42"/>
      <c r="C73" s="64"/>
      <c r="D73" s="64"/>
      <c r="E73" s="64"/>
      <c r="F73" s="64"/>
      <c r="G73" s="64"/>
      <c r="H73" s="64"/>
      <c r="I73" s="173"/>
      <c r="J73" s="64"/>
      <c r="K73" s="64"/>
      <c r="L73" s="62"/>
    </row>
    <row r="74" spans="2:12" s="1" customFormat="1" ht="14.4" customHeight="1">
      <c r="B74" s="42"/>
      <c r="C74" s="66" t="s">
        <v>18</v>
      </c>
      <c r="D74" s="64"/>
      <c r="E74" s="64"/>
      <c r="F74" s="64"/>
      <c r="G74" s="64"/>
      <c r="H74" s="64"/>
      <c r="I74" s="173"/>
      <c r="J74" s="64"/>
      <c r="K74" s="64"/>
      <c r="L74" s="62"/>
    </row>
    <row r="75" spans="2:12" s="1" customFormat="1" ht="14.4" customHeight="1">
      <c r="B75" s="42"/>
      <c r="C75" s="64"/>
      <c r="D75" s="64"/>
      <c r="E75" s="405" t="str">
        <f>E7</f>
        <v>Revitalizace návsi v obci Malšovice</v>
      </c>
      <c r="F75" s="406"/>
      <c r="G75" s="406"/>
      <c r="H75" s="406"/>
      <c r="I75" s="173"/>
      <c r="J75" s="64"/>
      <c r="K75" s="64"/>
      <c r="L75" s="62"/>
    </row>
    <row r="76" spans="2:12" s="1" customFormat="1" ht="14.4" customHeight="1">
      <c r="B76" s="42"/>
      <c r="C76" s="66" t="s">
        <v>160</v>
      </c>
      <c r="D76" s="64"/>
      <c r="E76" s="64"/>
      <c r="F76" s="64"/>
      <c r="G76" s="64"/>
      <c r="H76" s="64"/>
      <c r="I76" s="173"/>
      <c r="J76" s="64"/>
      <c r="K76" s="64"/>
      <c r="L76" s="62"/>
    </row>
    <row r="77" spans="2:12" s="1" customFormat="1" ht="16.2" customHeight="1">
      <c r="B77" s="42"/>
      <c r="C77" s="64"/>
      <c r="D77" s="64"/>
      <c r="E77" s="375" t="str">
        <f>E9</f>
        <v>SO02 - ZPEVNĚNÉ PLOCHY</v>
      </c>
      <c r="F77" s="408"/>
      <c r="G77" s="408"/>
      <c r="H77" s="408"/>
      <c r="I77" s="173"/>
      <c r="J77" s="64"/>
      <c r="K77" s="64"/>
      <c r="L77" s="62"/>
    </row>
    <row r="78" spans="2:12" s="1" customFormat="1" ht="6.9" customHeight="1">
      <c r="B78" s="42"/>
      <c r="C78" s="64"/>
      <c r="D78" s="64"/>
      <c r="E78" s="64"/>
      <c r="F78" s="64"/>
      <c r="G78" s="64"/>
      <c r="H78" s="64"/>
      <c r="I78" s="173"/>
      <c r="J78" s="64"/>
      <c r="K78" s="64"/>
      <c r="L78" s="62"/>
    </row>
    <row r="79" spans="2:12" s="1" customFormat="1" ht="18" customHeight="1">
      <c r="B79" s="42"/>
      <c r="C79" s="66" t="s">
        <v>24</v>
      </c>
      <c r="D79" s="64"/>
      <c r="E79" s="64"/>
      <c r="F79" s="176" t="str">
        <f>F12</f>
        <v xml:space="preserve">MALŠOVICE </v>
      </c>
      <c r="G79" s="64"/>
      <c r="H79" s="64"/>
      <c r="I79" s="177" t="s">
        <v>26</v>
      </c>
      <c r="J79" s="74" t="str">
        <f>IF(J12="","",J12)</f>
        <v>10. 5. 2018</v>
      </c>
      <c r="K79" s="64"/>
      <c r="L79" s="62"/>
    </row>
    <row r="80" spans="2:12" s="1" customFormat="1" ht="6.9" customHeight="1">
      <c r="B80" s="42"/>
      <c r="C80" s="64"/>
      <c r="D80" s="64"/>
      <c r="E80" s="64"/>
      <c r="F80" s="64"/>
      <c r="G80" s="64"/>
      <c r="H80" s="64"/>
      <c r="I80" s="173"/>
      <c r="J80" s="64"/>
      <c r="K80" s="64"/>
      <c r="L80" s="62"/>
    </row>
    <row r="81" spans="2:65" s="1" customFormat="1" ht="13.2">
      <c r="B81" s="42"/>
      <c r="C81" s="66" t="s">
        <v>28</v>
      </c>
      <c r="D81" s="64"/>
      <c r="E81" s="64"/>
      <c r="F81" s="176" t="str">
        <f>E15</f>
        <v>OBEC MALŠOVICE, Malšovice 16</v>
      </c>
      <c r="G81" s="64"/>
      <c r="H81" s="64"/>
      <c r="I81" s="177" t="s">
        <v>34</v>
      </c>
      <c r="J81" s="176" t="str">
        <f>E21</f>
        <v>Ing. Jiří Koudelka Ústí n.L.-Krásné Březno</v>
      </c>
      <c r="K81" s="64"/>
      <c r="L81" s="62"/>
    </row>
    <row r="82" spans="2:65" s="1" customFormat="1" ht="14.4" customHeight="1">
      <c r="B82" s="42"/>
      <c r="C82" s="66" t="s">
        <v>32</v>
      </c>
      <c r="D82" s="64"/>
      <c r="E82" s="64"/>
      <c r="F82" s="176" t="str">
        <f>IF(E18="","",E18)</f>
        <v/>
      </c>
      <c r="G82" s="64"/>
      <c r="H82" s="64"/>
      <c r="I82" s="173"/>
      <c r="J82" s="64"/>
      <c r="K82" s="64"/>
      <c r="L82" s="62"/>
    </row>
    <row r="83" spans="2:65" s="1" customFormat="1" ht="10.35" customHeight="1">
      <c r="B83" s="42"/>
      <c r="C83" s="64"/>
      <c r="D83" s="64"/>
      <c r="E83" s="64"/>
      <c r="F83" s="64"/>
      <c r="G83" s="64"/>
      <c r="H83" s="64"/>
      <c r="I83" s="173"/>
      <c r="J83" s="64"/>
      <c r="K83" s="64"/>
      <c r="L83" s="62"/>
    </row>
    <row r="84" spans="2:65" s="10" customFormat="1" ht="29.25" customHeight="1">
      <c r="B84" s="178"/>
      <c r="C84" s="179" t="s">
        <v>192</v>
      </c>
      <c r="D84" s="180" t="s">
        <v>58</v>
      </c>
      <c r="E84" s="180" t="s">
        <v>54</v>
      </c>
      <c r="F84" s="180" t="s">
        <v>193</v>
      </c>
      <c r="G84" s="180" t="s">
        <v>194</v>
      </c>
      <c r="H84" s="180" t="s">
        <v>195</v>
      </c>
      <c r="I84" s="181" t="s">
        <v>196</v>
      </c>
      <c r="J84" s="180" t="s">
        <v>168</v>
      </c>
      <c r="K84" s="182" t="s">
        <v>197</v>
      </c>
      <c r="L84" s="183"/>
      <c r="M84" s="82" t="s">
        <v>198</v>
      </c>
      <c r="N84" s="83" t="s">
        <v>43</v>
      </c>
      <c r="O84" s="83" t="s">
        <v>199</v>
      </c>
      <c r="P84" s="83" t="s">
        <v>200</v>
      </c>
      <c r="Q84" s="83" t="s">
        <v>201</v>
      </c>
      <c r="R84" s="83" t="s">
        <v>202</v>
      </c>
      <c r="S84" s="83" t="s">
        <v>203</v>
      </c>
      <c r="T84" s="84" t="s">
        <v>204</v>
      </c>
    </row>
    <row r="85" spans="2:65" s="1" customFormat="1" ht="29.25" customHeight="1">
      <c r="B85" s="42"/>
      <c r="C85" s="88" t="s">
        <v>169</v>
      </c>
      <c r="D85" s="64"/>
      <c r="E85" s="64"/>
      <c r="F85" s="64"/>
      <c r="G85" s="64"/>
      <c r="H85" s="64"/>
      <c r="I85" s="173"/>
      <c r="J85" s="184">
        <f>BK85</f>
        <v>0</v>
      </c>
      <c r="K85" s="64"/>
      <c r="L85" s="62"/>
      <c r="M85" s="85"/>
      <c r="N85" s="86"/>
      <c r="O85" s="86"/>
      <c r="P85" s="185">
        <f>P86</f>
        <v>0</v>
      </c>
      <c r="Q85" s="86"/>
      <c r="R85" s="185">
        <f>R86</f>
        <v>1438.2320218599996</v>
      </c>
      <c r="S85" s="86"/>
      <c r="T85" s="186">
        <f>T86</f>
        <v>1057.9354099999998</v>
      </c>
      <c r="AT85" s="25" t="s">
        <v>72</v>
      </c>
      <c r="AU85" s="25" t="s">
        <v>170</v>
      </c>
      <c r="BK85" s="187">
        <f>BK86</f>
        <v>0</v>
      </c>
    </row>
    <row r="86" spans="2:65" s="11" customFormat="1" ht="37.35" customHeight="1">
      <c r="B86" s="188"/>
      <c r="C86" s="189"/>
      <c r="D86" s="190" t="s">
        <v>72</v>
      </c>
      <c r="E86" s="191" t="s">
        <v>1552</v>
      </c>
      <c r="F86" s="191" t="s">
        <v>1553</v>
      </c>
      <c r="G86" s="189"/>
      <c r="H86" s="189"/>
      <c r="I86" s="192"/>
      <c r="J86" s="193">
        <f>BK86</f>
        <v>0</v>
      </c>
      <c r="K86" s="189"/>
      <c r="L86" s="194"/>
      <c r="M86" s="195"/>
      <c r="N86" s="196"/>
      <c r="O86" s="196"/>
      <c r="P86" s="197">
        <f>P87+P199+P214+P229+P299+P330+P405+P437</f>
        <v>0</v>
      </c>
      <c r="Q86" s="196"/>
      <c r="R86" s="197">
        <f>R87+R199+R214+R229+R299+R330+R405+R437</f>
        <v>1438.2320218599996</v>
      </c>
      <c r="S86" s="196"/>
      <c r="T86" s="198">
        <f>T87+T199+T214+T229+T299+T330+T405+T437</f>
        <v>1057.9354099999998</v>
      </c>
      <c r="AR86" s="199" t="s">
        <v>80</v>
      </c>
      <c r="AT86" s="200" t="s">
        <v>72</v>
      </c>
      <c r="AU86" s="200" t="s">
        <v>73</v>
      </c>
      <c r="AY86" s="199" t="s">
        <v>207</v>
      </c>
      <c r="BK86" s="201">
        <f>BK87+BK199+BK214+BK229+BK299+BK330+BK405+BK437</f>
        <v>0</v>
      </c>
    </row>
    <row r="87" spans="2:65" s="11" customFormat="1" ht="19.95" customHeight="1">
      <c r="B87" s="188"/>
      <c r="C87" s="189"/>
      <c r="D87" s="190" t="s">
        <v>72</v>
      </c>
      <c r="E87" s="202" t="s">
        <v>1554</v>
      </c>
      <c r="F87" s="202" t="s">
        <v>208</v>
      </c>
      <c r="G87" s="189"/>
      <c r="H87" s="189"/>
      <c r="I87" s="192"/>
      <c r="J87" s="203">
        <f>BK87</f>
        <v>0</v>
      </c>
      <c r="K87" s="189"/>
      <c r="L87" s="194"/>
      <c r="M87" s="195"/>
      <c r="N87" s="196"/>
      <c r="O87" s="196"/>
      <c r="P87" s="197">
        <f>SUM(P88:P198)</f>
        <v>0</v>
      </c>
      <c r="Q87" s="196"/>
      <c r="R87" s="197">
        <f>SUM(R88:R198)</f>
        <v>13.589681000000001</v>
      </c>
      <c r="S87" s="196"/>
      <c r="T87" s="198">
        <f>SUM(T88:T198)</f>
        <v>1056.0754099999999</v>
      </c>
      <c r="AR87" s="199" t="s">
        <v>80</v>
      </c>
      <c r="AT87" s="200" t="s">
        <v>72</v>
      </c>
      <c r="AU87" s="200" t="s">
        <v>80</v>
      </c>
      <c r="AY87" s="199" t="s">
        <v>207</v>
      </c>
      <c r="BK87" s="201">
        <f>SUM(BK88:BK198)</f>
        <v>0</v>
      </c>
    </row>
    <row r="88" spans="2:65" s="1" customFormat="1" ht="14.4" customHeight="1">
      <c r="B88" s="42"/>
      <c r="C88" s="260" t="s">
        <v>80</v>
      </c>
      <c r="D88" s="260" t="s">
        <v>314</v>
      </c>
      <c r="E88" s="261" t="s">
        <v>1555</v>
      </c>
      <c r="F88" s="262" t="s">
        <v>1556</v>
      </c>
      <c r="G88" s="263" t="s">
        <v>311</v>
      </c>
      <c r="H88" s="264">
        <v>0.72199999999999998</v>
      </c>
      <c r="I88" s="265"/>
      <c r="J88" s="266">
        <f>ROUND(I88*H88,1)</f>
        <v>0</v>
      </c>
      <c r="K88" s="262" t="s">
        <v>23</v>
      </c>
      <c r="L88" s="267"/>
      <c r="M88" s="268" t="s">
        <v>23</v>
      </c>
      <c r="N88" s="269" t="s">
        <v>44</v>
      </c>
      <c r="O88" s="43"/>
      <c r="P88" s="213">
        <f>O88*H88</f>
        <v>0</v>
      </c>
      <c r="Q88" s="213">
        <v>1E-3</v>
      </c>
      <c r="R88" s="213">
        <f>Q88*H88</f>
        <v>7.2199999999999999E-4</v>
      </c>
      <c r="S88" s="213">
        <v>0</v>
      </c>
      <c r="T88" s="214">
        <f>S88*H88</f>
        <v>0</v>
      </c>
      <c r="AR88" s="25" t="s">
        <v>262</v>
      </c>
      <c r="AT88" s="25" t="s">
        <v>314</v>
      </c>
      <c r="AU88" s="25" t="s">
        <v>82</v>
      </c>
      <c r="AY88" s="25" t="s">
        <v>207</v>
      </c>
      <c r="BE88" s="215">
        <f>IF(N88="základní",J88,0)</f>
        <v>0</v>
      </c>
      <c r="BF88" s="215">
        <f>IF(N88="snížená",J88,0)</f>
        <v>0</v>
      </c>
      <c r="BG88" s="215">
        <f>IF(N88="zákl. přenesená",J88,0)</f>
        <v>0</v>
      </c>
      <c r="BH88" s="215">
        <f>IF(N88="sníž. přenesená",J88,0)</f>
        <v>0</v>
      </c>
      <c r="BI88" s="215">
        <f>IF(N88="nulová",J88,0)</f>
        <v>0</v>
      </c>
      <c r="BJ88" s="25" t="s">
        <v>80</v>
      </c>
      <c r="BK88" s="215">
        <f>ROUND(I88*H88,1)</f>
        <v>0</v>
      </c>
      <c r="BL88" s="25" t="s">
        <v>216</v>
      </c>
      <c r="BM88" s="25" t="s">
        <v>1557</v>
      </c>
    </row>
    <row r="89" spans="2:65" s="12" customFormat="1" ht="12">
      <c r="B89" s="216"/>
      <c r="C89" s="217"/>
      <c r="D89" s="218" t="s">
        <v>218</v>
      </c>
      <c r="E89" s="219" t="s">
        <v>23</v>
      </c>
      <c r="F89" s="220" t="s">
        <v>1558</v>
      </c>
      <c r="G89" s="217"/>
      <c r="H89" s="221">
        <v>0.72199999999999998</v>
      </c>
      <c r="I89" s="222"/>
      <c r="J89" s="217"/>
      <c r="K89" s="217"/>
      <c r="L89" s="223"/>
      <c r="M89" s="224"/>
      <c r="N89" s="225"/>
      <c r="O89" s="225"/>
      <c r="P89" s="225"/>
      <c r="Q89" s="225"/>
      <c r="R89" s="225"/>
      <c r="S89" s="225"/>
      <c r="T89" s="226"/>
      <c r="AT89" s="227" t="s">
        <v>218</v>
      </c>
      <c r="AU89" s="227" t="s">
        <v>82</v>
      </c>
      <c r="AV89" s="12" t="s">
        <v>82</v>
      </c>
      <c r="AW89" s="12" t="s">
        <v>36</v>
      </c>
      <c r="AX89" s="12" t="s">
        <v>80</v>
      </c>
      <c r="AY89" s="227" t="s">
        <v>207</v>
      </c>
    </row>
    <row r="90" spans="2:65" s="1" customFormat="1" ht="14.4" customHeight="1">
      <c r="B90" s="42"/>
      <c r="C90" s="260" t="s">
        <v>90</v>
      </c>
      <c r="D90" s="260" t="s">
        <v>314</v>
      </c>
      <c r="E90" s="261" t="s">
        <v>1559</v>
      </c>
      <c r="F90" s="262" t="s">
        <v>1560</v>
      </c>
      <c r="G90" s="263" t="s">
        <v>240</v>
      </c>
      <c r="H90" s="264">
        <v>1643.076</v>
      </c>
      <c r="I90" s="265"/>
      <c r="J90" s="266">
        <f>ROUND(I90*H90,1)</f>
        <v>0</v>
      </c>
      <c r="K90" s="262" t="s">
        <v>23</v>
      </c>
      <c r="L90" s="267"/>
      <c r="M90" s="268" t="s">
        <v>23</v>
      </c>
      <c r="N90" s="269" t="s">
        <v>44</v>
      </c>
      <c r="O90" s="43"/>
      <c r="P90" s="213">
        <f>O90*H90</f>
        <v>0</v>
      </c>
      <c r="Q90" s="213">
        <v>0</v>
      </c>
      <c r="R90" s="213">
        <f>Q90*H90</f>
        <v>0</v>
      </c>
      <c r="S90" s="213">
        <v>0</v>
      </c>
      <c r="T90" s="214">
        <f>S90*H90</f>
        <v>0</v>
      </c>
      <c r="AR90" s="25" t="s">
        <v>262</v>
      </c>
      <c r="AT90" s="25" t="s">
        <v>314</v>
      </c>
      <c r="AU90" s="25" t="s">
        <v>82</v>
      </c>
      <c r="AY90" s="25" t="s">
        <v>207</v>
      </c>
      <c r="BE90" s="215">
        <f>IF(N90="základní",J90,0)</f>
        <v>0</v>
      </c>
      <c r="BF90" s="215">
        <f>IF(N90="snížená",J90,0)</f>
        <v>0</v>
      </c>
      <c r="BG90" s="215">
        <f>IF(N90="zákl. přenesená",J90,0)</f>
        <v>0</v>
      </c>
      <c r="BH90" s="215">
        <f>IF(N90="sníž. přenesená",J90,0)</f>
        <v>0</v>
      </c>
      <c r="BI90" s="215">
        <f>IF(N90="nulová",J90,0)</f>
        <v>0</v>
      </c>
      <c r="BJ90" s="25" t="s">
        <v>80</v>
      </c>
      <c r="BK90" s="215">
        <f>ROUND(I90*H90,1)</f>
        <v>0</v>
      </c>
      <c r="BL90" s="25" t="s">
        <v>216</v>
      </c>
      <c r="BM90" s="25" t="s">
        <v>1561</v>
      </c>
    </row>
    <row r="91" spans="2:65" s="12" customFormat="1" ht="12">
      <c r="B91" s="216"/>
      <c r="C91" s="217"/>
      <c r="D91" s="218" t="s">
        <v>218</v>
      </c>
      <c r="E91" s="219" t="s">
        <v>23</v>
      </c>
      <c r="F91" s="220" t="s">
        <v>1562</v>
      </c>
      <c r="G91" s="217"/>
      <c r="H91" s="221">
        <v>1643.076</v>
      </c>
      <c r="I91" s="222"/>
      <c r="J91" s="217"/>
      <c r="K91" s="217"/>
      <c r="L91" s="223"/>
      <c r="M91" s="224"/>
      <c r="N91" s="225"/>
      <c r="O91" s="225"/>
      <c r="P91" s="225"/>
      <c r="Q91" s="225"/>
      <c r="R91" s="225"/>
      <c r="S91" s="225"/>
      <c r="T91" s="226"/>
      <c r="AT91" s="227" t="s">
        <v>218</v>
      </c>
      <c r="AU91" s="227" t="s">
        <v>82</v>
      </c>
      <c r="AV91" s="12" t="s">
        <v>82</v>
      </c>
      <c r="AW91" s="12" t="s">
        <v>36</v>
      </c>
      <c r="AX91" s="12" t="s">
        <v>80</v>
      </c>
      <c r="AY91" s="227" t="s">
        <v>207</v>
      </c>
    </row>
    <row r="92" spans="2:65" s="1" customFormat="1" ht="14.4" customHeight="1">
      <c r="B92" s="42"/>
      <c r="C92" s="260" t="s">
        <v>216</v>
      </c>
      <c r="D92" s="260" t="s">
        <v>314</v>
      </c>
      <c r="E92" s="261" t="s">
        <v>1563</v>
      </c>
      <c r="F92" s="262" t="s">
        <v>1564</v>
      </c>
      <c r="G92" s="263" t="s">
        <v>214</v>
      </c>
      <c r="H92" s="264">
        <v>1.9470000000000001</v>
      </c>
      <c r="I92" s="265"/>
      <c r="J92" s="266">
        <f>ROUND(I92*H92,1)</f>
        <v>0</v>
      </c>
      <c r="K92" s="262" t="s">
        <v>23</v>
      </c>
      <c r="L92" s="267"/>
      <c r="M92" s="268" t="s">
        <v>23</v>
      </c>
      <c r="N92" s="269" t="s">
        <v>44</v>
      </c>
      <c r="O92" s="43"/>
      <c r="P92" s="213">
        <f>O92*H92</f>
        <v>0</v>
      </c>
      <c r="Q92" s="213">
        <v>0.21</v>
      </c>
      <c r="R92" s="213">
        <f>Q92*H92</f>
        <v>0.40887000000000001</v>
      </c>
      <c r="S92" s="213">
        <v>0</v>
      </c>
      <c r="T92" s="214">
        <f>S92*H92</f>
        <v>0</v>
      </c>
      <c r="AR92" s="25" t="s">
        <v>262</v>
      </c>
      <c r="AT92" s="25" t="s">
        <v>314</v>
      </c>
      <c r="AU92" s="25" t="s">
        <v>82</v>
      </c>
      <c r="AY92" s="25" t="s">
        <v>207</v>
      </c>
      <c r="BE92" s="215">
        <f>IF(N92="základní",J92,0)</f>
        <v>0</v>
      </c>
      <c r="BF92" s="215">
        <f>IF(N92="snížená",J92,0)</f>
        <v>0</v>
      </c>
      <c r="BG92" s="215">
        <f>IF(N92="zákl. přenesená",J92,0)</f>
        <v>0</v>
      </c>
      <c r="BH92" s="215">
        <f>IF(N92="sníž. přenesená",J92,0)</f>
        <v>0</v>
      </c>
      <c r="BI92" s="215">
        <f>IF(N92="nulová",J92,0)</f>
        <v>0</v>
      </c>
      <c r="BJ92" s="25" t="s">
        <v>80</v>
      </c>
      <c r="BK92" s="215">
        <f>ROUND(I92*H92,1)</f>
        <v>0</v>
      </c>
      <c r="BL92" s="25" t="s">
        <v>216</v>
      </c>
      <c r="BM92" s="25" t="s">
        <v>1565</v>
      </c>
    </row>
    <row r="93" spans="2:65" s="12" customFormat="1" ht="12">
      <c r="B93" s="216"/>
      <c r="C93" s="217"/>
      <c r="D93" s="218" t="s">
        <v>218</v>
      </c>
      <c r="E93" s="219" t="s">
        <v>23</v>
      </c>
      <c r="F93" s="220" t="s">
        <v>1566</v>
      </c>
      <c r="G93" s="217"/>
      <c r="H93" s="221">
        <v>1.9470000000000001</v>
      </c>
      <c r="I93" s="222"/>
      <c r="J93" s="217"/>
      <c r="K93" s="217"/>
      <c r="L93" s="223"/>
      <c r="M93" s="224"/>
      <c r="N93" s="225"/>
      <c r="O93" s="225"/>
      <c r="P93" s="225"/>
      <c r="Q93" s="225"/>
      <c r="R93" s="225"/>
      <c r="S93" s="225"/>
      <c r="T93" s="226"/>
      <c r="AT93" s="227" t="s">
        <v>218</v>
      </c>
      <c r="AU93" s="227" t="s">
        <v>82</v>
      </c>
      <c r="AV93" s="12" t="s">
        <v>82</v>
      </c>
      <c r="AW93" s="12" t="s">
        <v>36</v>
      </c>
      <c r="AX93" s="12" t="s">
        <v>80</v>
      </c>
      <c r="AY93" s="227" t="s">
        <v>207</v>
      </c>
    </row>
    <row r="94" spans="2:65" s="1" customFormat="1" ht="22.8" customHeight="1">
      <c r="B94" s="42"/>
      <c r="C94" s="204" t="s">
        <v>237</v>
      </c>
      <c r="D94" s="204" t="s">
        <v>211</v>
      </c>
      <c r="E94" s="205" t="s">
        <v>1567</v>
      </c>
      <c r="F94" s="206" t="s">
        <v>1568</v>
      </c>
      <c r="G94" s="207" t="s">
        <v>317</v>
      </c>
      <c r="H94" s="208">
        <v>2</v>
      </c>
      <c r="I94" s="209"/>
      <c r="J94" s="210">
        <f>ROUND(I94*H94,1)</f>
        <v>0</v>
      </c>
      <c r="K94" s="206" t="s">
        <v>23</v>
      </c>
      <c r="L94" s="62"/>
      <c r="M94" s="211" t="s">
        <v>23</v>
      </c>
      <c r="N94" s="212" t="s">
        <v>44</v>
      </c>
      <c r="O94" s="43"/>
      <c r="P94" s="213">
        <f>O94*H94</f>
        <v>0</v>
      </c>
      <c r="Q94" s="213">
        <v>0</v>
      </c>
      <c r="R94" s="213">
        <f>Q94*H94</f>
        <v>0</v>
      </c>
      <c r="S94" s="213">
        <v>0</v>
      </c>
      <c r="T94" s="214">
        <f>S94*H94</f>
        <v>0</v>
      </c>
      <c r="AR94" s="25" t="s">
        <v>216</v>
      </c>
      <c r="AT94" s="25" t="s">
        <v>211</v>
      </c>
      <c r="AU94" s="25" t="s">
        <v>82</v>
      </c>
      <c r="AY94" s="25" t="s">
        <v>207</v>
      </c>
      <c r="BE94" s="215">
        <f>IF(N94="základní",J94,0)</f>
        <v>0</v>
      </c>
      <c r="BF94" s="215">
        <f>IF(N94="snížená",J94,0)</f>
        <v>0</v>
      </c>
      <c r="BG94" s="215">
        <f>IF(N94="zákl. přenesená",J94,0)</f>
        <v>0</v>
      </c>
      <c r="BH94" s="215">
        <f>IF(N94="sníž. přenesená",J94,0)</f>
        <v>0</v>
      </c>
      <c r="BI94" s="215">
        <f>IF(N94="nulová",J94,0)</f>
        <v>0</v>
      </c>
      <c r="BJ94" s="25" t="s">
        <v>80</v>
      </c>
      <c r="BK94" s="215">
        <f>ROUND(I94*H94,1)</f>
        <v>0</v>
      </c>
      <c r="BL94" s="25" t="s">
        <v>216</v>
      </c>
      <c r="BM94" s="25" t="s">
        <v>1569</v>
      </c>
    </row>
    <row r="95" spans="2:65" s="12" customFormat="1" ht="12">
      <c r="B95" s="216"/>
      <c r="C95" s="217"/>
      <c r="D95" s="218" t="s">
        <v>218</v>
      </c>
      <c r="E95" s="219" t="s">
        <v>23</v>
      </c>
      <c r="F95" s="220" t="s">
        <v>1570</v>
      </c>
      <c r="G95" s="217"/>
      <c r="H95" s="221">
        <v>2</v>
      </c>
      <c r="I95" s="222"/>
      <c r="J95" s="217"/>
      <c r="K95" s="217"/>
      <c r="L95" s="223"/>
      <c r="M95" s="224"/>
      <c r="N95" s="225"/>
      <c r="O95" s="225"/>
      <c r="P95" s="225"/>
      <c r="Q95" s="225"/>
      <c r="R95" s="225"/>
      <c r="S95" s="225"/>
      <c r="T95" s="226"/>
      <c r="AT95" s="227" t="s">
        <v>218</v>
      </c>
      <c r="AU95" s="227" t="s">
        <v>82</v>
      </c>
      <c r="AV95" s="12" t="s">
        <v>82</v>
      </c>
      <c r="AW95" s="12" t="s">
        <v>36</v>
      </c>
      <c r="AX95" s="12" t="s">
        <v>80</v>
      </c>
      <c r="AY95" s="227" t="s">
        <v>207</v>
      </c>
    </row>
    <row r="96" spans="2:65" s="1" customFormat="1" ht="34.200000000000003" customHeight="1">
      <c r="B96" s="42"/>
      <c r="C96" s="204" t="s">
        <v>245</v>
      </c>
      <c r="D96" s="204" t="s">
        <v>211</v>
      </c>
      <c r="E96" s="205" t="s">
        <v>1571</v>
      </c>
      <c r="F96" s="206" t="s">
        <v>1572</v>
      </c>
      <c r="G96" s="207" t="s">
        <v>317</v>
      </c>
      <c r="H96" s="208">
        <v>2</v>
      </c>
      <c r="I96" s="209"/>
      <c r="J96" s="210">
        <f>ROUND(I96*H96,1)</f>
        <v>0</v>
      </c>
      <c r="K96" s="206" t="s">
        <v>23</v>
      </c>
      <c r="L96" s="62"/>
      <c r="M96" s="211" t="s">
        <v>23</v>
      </c>
      <c r="N96" s="212" t="s">
        <v>44</v>
      </c>
      <c r="O96" s="43"/>
      <c r="P96" s="213">
        <f>O96*H96</f>
        <v>0</v>
      </c>
      <c r="Q96" s="213">
        <v>5.0000000000000002E-5</v>
      </c>
      <c r="R96" s="213">
        <f>Q96*H96</f>
        <v>1E-4</v>
      </c>
      <c r="S96" s="213">
        <v>0</v>
      </c>
      <c r="T96" s="214">
        <f>S96*H96</f>
        <v>0</v>
      </c>
      <c r="AR96" s="25" t="s">
        <v>216</v>
      </c>
      <c r="AT96" s="25" t="s">
        <v>211</v>
      </c>
      <c r="AU96" s="25" t="s">
        <v>82</v>
      </c>
      <c r="AY96" s="25" t="s">
        <v>207</v>
      </c>
      <c r="BE96" s="215">
        <f>IF(N96="základní",J96,0)</f>
        <v>0</v>
      </c>
      <c r="BF96" s="215">
        <f>IF(N96="snížená",J96,0)</f>
        <v>0</v>
      </c>
      <c r="BG96" s="215">
        <f>IF(N96="zákl. přenesená",J96,0)</f>
        <v>0</v>
      </c>
      <c r="BH96" s="215">
        <f>IF(N96="sníž. přenesená",J96,0)</f>
        <v>0</v>
      </c>
      <c r="BI96" s="215">
        <f>IF(N96="nulová",J96,0)</f>
        <v>0</v>
      </c>
      <c r="BJ96" s="25" t="s">
        <v>80</v>
      </c>
      <c r="BK96" s="215">
        <f>ROUND(I96*H96,1)</f>
        <v>0</v>
      </c>
      <c r="BL96" s="25" t="s">
        <v>216</v>
      </c>
      <c r="BM96" s="25" t="s">
        <v>1573</v>
      </c>
    </row>
    <row r="97" spans="2:65" s="12" customFormat="1" ht="12">
      <c r="B97" s="216"/>
      <c r="C97" s="217"/>
      <c r="D97" s="218" t="s">
        <v>218</v>
      </c>
      <c r="E97" s="219" t="s">
        <v>23</v>
      </c>
      <c r="F97" s="220" t="s">
        <v>1574</v>
      </c>
      <c r="G97" s="217"/>
      <c r="H97" s="221">
        <v>2</v>
      </c>
      <c r="I97" s="222"/>
      <c r="J97" s="217"/>
      <c r="K97" s="217"/>
      <c r="L97" s="223"/>
      <c r="M97" s="224"/>
      <c r="N97" s="225"/>
      <c r="O97" s="225"/>
      <c r="P97" s="225"/>
      <c r="Q97" s="225"/>
      <c r="R97" s="225"/>
      <c r="S97" s="225"/>
      <c r="T97" s="226"/>
      <c r="AT97" s="227" t="s">
        <v>218</v>
      </c>
      <c r="AU97" s="227" t="s">
        <v>82</v>
      </c>
      <c r="AV97" s="12" t="s">
        <v>82</v>
      </c>
      <c r="AW97" s="12" t="s">
        <v>36</v>
      </c>
      <c r="AX97" s="12" t="s">
        <v>80</v>
      </c>
      <c r="AY97" s="227" t="s">
        <v>207</v>
      </c>
    </row>
    <row r="98" spans="2:65" s="1" customFormat="1" ht="45.6" customHeight="1">
      <c r="B98" s="42"/>
      <c r="C98" s="204" t="s">
        <v>257</v>
      </c>
      <c r="D98" s="204" t="s">
        <v>211</v>
      </c>
      <c r="E98" s="205" t="s">
        <v>1575</v>
      </c>
      <c r="F98" s="206" t="s">
        <v>1576</v>
      </c>
      <c r="G98" s="207" t="s">
        <v>285</v>
      </c>
      <c r="H98" s="208">
        <v>22.08</v>
      </c>
      <c r="I98" s="209"/>
      <c r="J98" s="210">
        <f>ROUND(I98*H98,1)</f>
        <v>0</v>
      </c>
      <c r="K98" s="206" t="s">
        <v>23</v>
      </c>
      <c r="L98" s="62"/>
      <c r="M98" s="211" t="s">
        <v>23</v>
      </c>
      <c r="N98" s="212" t="s">
        <v>44</v>
      </c>
      <c r="O98" s="43"/>
      <c r="P98" s="213">
        <f>O98*H98</f>
        <v>0</v>
      </c>
      <c r="Q98" s="213">
        <v>0</v>
      </c>
      <c r="R98" s="213">
        <f>Q98*H98</f>
        <v>0</v>
      </c>
      <c r="S98" s="213">
        <v>0.29499999999999998</v>
      </c>
      <c r="T98" s="214">
        <f>S98*H98</f>
        <v>6.5135999999999994</v>
      </c>
      <c r="AR98" s="25" t="s">
        <v>216</v>
      </c>
      <c r="AT98" s="25" t="s">
        <v>211</v>
      </c>
      <c r="AU98" s="25" t="s">
        <v>82</v>
      </c>
      <c r="AY98" s="25" t="s">
        <v>207</v>
      </c>
      <c r="BE98" s="215">
        <f>IF(N98="základní",J98,0)</f>
        <v>0</v>
      </c>
      <c r="BF98" s="215">
        <f>IF(N98="snížená",J98,0)</f>
        <v>0</v>
      </c>
      <c r="BG98" s="215">
        <f>IF(N98="zákl. přenesená",J98,0)</f>
        <v>0</v>
      </c>
      <c r="BH98" s="215">
        <f>IF(N98="sníž. přenesená",J98,0)</f>
        <v>0</v>
      </c>
      <c r="BI98" s="215">
        <f>IF(N98="nulová",J98,0)</f>
        <v>0</v>
      </c>
      <c r="BJ98" s="25" t="s">
        <v>80</v>
      </c>
      <c r="BK98" s="215">
        <f>ROUND(I98*H98,1)</f>
        <v>0</v>
      </c>
      <c r="BL98" s="25" t="s">
        <v>216</v>
      </c>
      <c r="BM98" s="25" t="s">
        <v>1577</v>
      </c>
    </row>
    <row r="99" spans="2:65" s="12" customFormat="1" ht="12">
      <c r="B99" s="216"/>
      <c r="C99" s="217"/>
      <c r="D99" s="218" t="s">
        <v>218</v>
      </c>
      <c r="E99" s="219" t="s">
        <v>23</v>
      </c>
      <c r="F99" s="220" t="s">
        <v>1578</v>
      </c>
      <c r="G99" s="217"/>
      <c r="H99" s="221">
        <v>22.08</v>
      </c>
      <c r="I99" s="222"/>
      <c r="J99" s="217"/>
      <c r="K99" s="217"/>
      <c r="L99" s="223"/>
      <c r="M99" s="224"/>
      <c r="N99" s="225"/>
      <c r="O99" s="225"/>
      <c r="P99" s="225"/>
      <c r="Q99" s="225"/>
      <c r="R99" s="225"/>
      <c r="S99" s="225"/>
      <c r="T99" s="226"/>
      <c r="AT99" s="227" t="s">
        <v>218</v>
      </c>
      <c r="AU99" s="227" t="s">
        <v>82</v>
      </c>
      <c r="AV99" s="12" t="s">
        <v>82</v>
      </c>
      <c r="AW99" s="12" t="s">
        <v>36</v>
      </c>
      <c r="AX99" s="12" t="s">
        <v>80</v>
      </c>
      <c r="AY99" s="227" t="s">
        <v>207</v>
      </c>
    </row>
    <row r="100" spans="2:65" s="1" customFormat="1" ht="68.400000000000006" customHeight="1">
      <c r="B100" s="42"/>
      <c r="C100" s="204" t="s">
        <v>262</v>
      </c>
      <c r="D100" s="204" t="s">
        <v>211</v>
      </c>
      <c r="E100" s="205" t="s">
        <v>1579</v>
      </c>
      <c r="F100" s="206" t="s">
        <v>1580</v>
      </c>
      <c r="G100" s="207" t="s">
        <v>285</v>
      </c>
      <c r="H100" s="208">
        <v>846.42</v>
      </c>
      <c r="I100" s="209"/>
      <c r="J100" s="210">
        <f>ROUND(I100*H100,1)</f>
        <v>0</v>
      </c>
      <c r="K100" s="206" t="s">
        <v>23</v>
      </c>
      <c r="L100" s="62"/>
      <c r="M100" s="211" t="s">
        <v>23</v>
      </c>
      <c r="N100" s="212" t="s">
        <v>44</v>
      </c>
      <c r="O100" s="43"/>
      <c r="P100" s="213">
        <f>O100*H100</f>
        <v>0</v>
      </c>
      <c r="Q100" s="213">
        <v>0</v>
      </c>
      <c r="R100" s="213">
        <f>Q100*H100</f>
        <v>0</v>
      </c>
      <c r="S100" s="213">
        <v>0.42499999999999999</v>
      </c>
      <c r="T100" s="214">
        <f>S100*H100</f>
        <v>359.7285</v>
      </c>
      <c r="AR100" s="25" t="s">
        <v>216</v>
      </c>
      <c r="AT100" s="25" t="s">
        <v>211</v>
      </c>
      <c r="AU100" s="25" t="s">
        <v>82</v>
      </c>
      <c r="AY100" s="25" t="s">
        <v>207</v>
      </c>
      <c r="BE100" s="215">
        <f>IF(N100="základní",J100,0)</f>
        <v>0</v>
      </c>
      <c r="BF100" s="215">
        <f>IF(N100="snížená",J100,0)</f>
        <v>0</v>
      </c>
      <c r="BG100" s="215">
        <f>IF(N100="zákl. přenesená",J100,0)</f>
        <v>0</v>
      </c>
      <c r="BH100" s="215">
        <f>IF(N100="sníž. přenesená",J100,0)</f>
        <v>0</v>
      </c>
      <c r="BI100" s="215">
        <f>IF(N100="nulová",J100,0)</f>
        <v>0</v>
      </c>
      <c r="BJ100" s="25" t="s">
        <v>80</v>
      </c>
      <c r="BK100" s="215">
        <f>ROUND(I100*H100,1)</f>
        <v>0</v>
      </c>
      <c r="BL100" s="25" t="s">
        <v>216</v>
      </c>
      <c r="BM100" s="25" t="s">
        <v>1581</v>
      </c>
    </row>
    <row r="101" spans="2:65" s="12" customFormat="1" ht="12">
      <c r="B101" s="216"/>
      <c r="C101" s="217"/>
      <c r="D101" s="218" t="s">
        <v>218</v>
      </c>
      <c r="E101" s="219" t="s">
        <v>23</v>
      </c>
      <c r="F101" s="220" t="s">
        <v>1582</v>
      </c>
      <c r="G101" s="217"/>
      <c r="H101" s="221">
        <v>846.42</v>
      </c>
      <c r="I101" s="222"/>
      <c r="J101" s="217"/>
      <c r="K101" s="217"/>
      <c r="L101" s="223"/>
      <c r="M101" s="224"/>
      <c r="N101" s="225"/>
      <c r="O101" s="225"/>
      <c r="P101" s="225"/>
      <c r="Q101" s="225"/>
      <c r="R101" s="225"/>
      <c r="S101" s="225"/>
      <c r="T101" s="226"/>
      <c r="AT101" s="227" t="s">
        <v>218</v>
      </c>
      <c r="AU101" s="227" t="s">
        <v>82</v>
      </c>
      <c r="AV101" s="12" t="s">
        <v>82</v>
      </c>
      <c r="AW101" s="12" t="s">
        <v>36</v>
      </c>
      <c r="AX101" s="12" t="s">
        <v>80</v>
      </c>
      <c r="AY101" s="227" t="s">
        <v>207</v>
      </c>
    </row>
    <row r="102" spans="2:65" s="1" customFormat="1" ht="34.200000000000003" customHeight="1">
      <c r="B102" s="42"/>
      <c r="C102" s="204" t="s">
        <v>267</v>
      </c>
      <c r="D102" s="204" t="s">
        <v>211</v>
      </c>
      <c r="E102" s="205" t="s">
        <v>1583</v>
      </c>
      <c r="F102" s="206" t="s">
        <v>1584</v>
      </c>
      <c r="G102" s="207" t="s">
        <v>285</v>
      </c>
      <c r="H102" s="208">
        <v>20.37</v>
      </c>
      <c r="I102" s="209"/>
      <c r="J102" s="210">
        <f>ROUND(I102*H102,1)</f>
        <v>0</v>
      </c>
      <c r="K102" s="206" t="s">
        <v>23</v>
      </c>
      <c r="L102" s="62"/>
      <c r="M102" s="211" t="s">
        <v>23</v>
      </c>
      <c r="N102" s="212" t="s">
        <v>44</v>
      </c>
      <c r="O102" s="43"/>
      <c r="P102" s="213">
        <f>O102*H102</f>
        <v>0</v>
      </c>
      <c r="Q102" s="213">
        <v>0</v>
      </c>
      <c r="R102" s="213">
        <f>Q102*H102</f>
        <v>0</v>
      </c>
      <c r="S102" s="213">
        <v>9.8000000000000004E-2</v>
      </c>
      <c r="T102" s="214">
        <f>S102*H102</f>
        <v>1.9962600000000001</v>
      </c>
      <c r="AR102" s="25" t="s">
        <v>216</v>
      </c>
      <c r="AT102" s="25" t="s">
        <v>211</v>
      </c>
      <c r="AU102" s="25" t="s">
        <v>82</v>
      </c>
      <c r="AY102" s="25" t="s">
        <v>207</v>
      </c>
      <c r="BE102" s="215">
        <f>IF(N102="základní",J102,0)</f>
        <v>0</v>
      </c>
      <c r="BF102" s="215">
        <f>IF(N102="snížená",J102,0)</f>
        <v>0</v>
      </c>
      <c r="BG102" s="215">
        <f>IF(N102="zákl. přenesená",J102,0)</f>
        <v>0</v>
      </c>
      <c r="BH102" s="215">
        <f>IF(N102="sníž. přenesená",J102,0)</f>
        <v>0</v>
      </c>
      <c r="BI102" s="215">
        <f>IF(N102="nulová",J102,0)</f>
        <v>0</v>
      </c>
      <c r="BJ102" s="25" t="s">
        <v>80</v>
      </c>
      <c r="BK102" s="215">
        <f>ROUND(I102*H102,1)</f>
        <v>0</v>
      </c>
      <c r="BL102" s="25" t="s">
        <v>216</v>
      </c>
      <c r="BM102" s="25" t="s">
        <v>1585</v>
      </c>
    </row>
    <row r="103" spans="2:65" s="12" customFormat="1" ht="12">
      <c r="B103" s="216"/>
      <c r="C103" s="217"/>
      <c r="D103" s="218" t="s">
        <v>218</v>
      </c>
      <c r="E103" s="219" t="s">
        <v>23</v>
      </c>
      <c r="F103" s="220" t="s">
        <v>1586</v>
      </c>
      <c r="G103" s="217"/>
      <c r="H103" s="221">
        <v>20.37</v>
      </c>
      <c r="I103" s="222"/>
      <c r="J103" s="217"/>
      <c r="K103" s="217"/>
      <c r="L103" s="223"/>
      <c r="M103" s="224"/>
      <c r="N103" s="225"/>
      <c r="O103" s="225"/>
      <c r="P103" s="225"/>
      <c r="Q103" s="225"/>
      <c r="R103" s="225"/>
      <c r="S103" s="225"/>
      <c r="T103" s="226"/>
      <c r="AT103" s="227" t="s">
        <v>218</v>
      </c>
      <c r="AU103" s="227" t="s">
        <v>82</v>
      </c>
      <c r="AV103" s="12" t="s">
        <v>82</v>
      </c>
      <c r="AW103" s="12" t="s">
        <v>36</v>
      </c>
      <c r="AX103" s="12" t="s">
        <v>80</v>
      </c>
      <c r="AY103" s="227" t="s">
        <v>207</v>
      </c>
    </row>
    <row r="104" spans="2:65" s="1" customFormat="1" ht="45.6" customHeight="1">
      <c r="B104" s="42"/>
      <c r="C104" s="204" t="s">
        <v>272</v>
      </c>
      <c r="D104" s="204" t="s">
        <v>211</v>
      </c>
      <c r="E104" s="205" t="s">
        <v>1587</v>
      </c>
      <c r="F104" s="206" t="s">
        <v>1588</v>
      </c>
      <c r="G104" s="207" t="s">
        <v>285</v>
      </c>
      <c r="H104" s="208">
        <v>66</v>
      </c>
      <c r="I104" s="209"/>
      <c r="J104" s="210">
        <f>ROUND(I104*H104,1)</f>
        <v>0</v>
      </c>
      <c r="K104" s="206" t="s">
        <v>23</v>
      </c>
      <c r="L104" s="62"/>
      <c r="M104" s="211" t="s">
        <v>23</v>
      </c>
      <c r="N104" s="212" t="s">
        <v>44</v>
      </c>
      <c r="O104" s="43"/>
      <c r="P104" s="213">
        <f>O104*H104</f>
        <v>0</v>
      </c>
      <c r="Q104" s="213">
        <v>0</v>
      </c>
      <c r="R104" s="213">
        <f>Q104*H104</f>
        <v>0</v>
      </c>
      <c r="S104" s="213">
        <v>0.32500000000000001</v>
      </c>
      <c r="T104" s="214">
        <f>S104*H104</f>
        <v>21.45</v>
      </c>
      <c r="AR104" s="25" t="s">
        <v>216</v>
      </c>
      <c r="AT104" s="25" t="s">
        <v>211</v>
      </c>
      <c r="AU104" s="25" t="s">
        <v>82</v>
      </c>
      <c r="AY104" s="25" t="s">
        <v>207</v>
      </c>
      <c r="BE104" s="215">
        <f>IF(N104="základní",J104,0)</f>
        <v>0</v>
      </c>
      <c r="BF104" s="215">
        <f>IF(N104="snížená",J104,0)</f>
        <v>0</v>
      </c>
      <c r="BG104" s="215">
        <f>IF(N104="zákl. přenesená",J104,0)</f>
        <v>0</v>
      </c>
      <c r="BH104" s="215">
        <f>IF(N104="sníž. přenesená",J104,0)</f>
        <v>0</v>
      </c>
      <c r="BI104" s="215">
        <f>IF(N104="nulová",J104,0)</f>
        <v>0</v>
      </c>
      <c r="BJ104" s="25" t="s">
        <v>80</v>
      </c>
      <c r="BK104" s="215">
        <f>ROUND(I104*H104,1)</f>
        <v>0</v>
      </c>
      <c r="BL104" s="25" t="s">
        <v>216</v>
      </c>
      <c r="BM104" s="25" t="s">
        <v>1589</v>
      </c>
    </row>
    <row r="105" spans="2:65" s="12" customFormat="1" ht="12">
      <c r="B105" s="216"/>
      <c r="C105" s="217"/>
      <c r="D105" s="218" t="s">
        <v>218</v>
      </c>
      <c r="E105" s="219" t="s">
        <v>23</v>
      </c>
      <c r="F105" s="220" t="s">
        <v>1590</v>
      </c>
      <c r="G105" s="217"/>
      <c r="H105" s="221">
        <v>66</v>
      </c>
      <c r="I105" s="222"/>
      <c r="J105" s="217"/>
      <c r="K105" s="217"/>
      <c r="L105" s="223"/>
      <c r="M105" s="224"/>
      <c r="N105" s="225"/>
      <c r="O105" s="225"/>
      <c r="P105" s="225"/>
      <c r="Q105" s="225"/>
      <c r="R105" s="225"/>
      <c r="S105" s="225"/>
      <c r="T105" s="226"/>
      <c r="AT105" s="227" t="s">
        <v>218</v>
      </c>
      <c r="AU105" s="227" t="s">
        <v>82</v>
      </c>
      <c r="AV105" s="12" t="s">
        <v>82</v>
      </c>
      <c r="AW105" s="12" t="s">
        <v>36</v>
      </c>
      <c r="AX105" s="12" t="s">
        <v>80</v>
      </c>
      <c r="AY105" s="227" t="s">
        <v>207</v>
      </c>
    </row>
    <row r="106" spans="2:65" s="1" customFormat="1" ht="45.6" customHeight="1">
      <c r="B106" s="42"/>
      <c r="C106" s="204" t="s">
        <v>277</v>
      </c>
      <c r="D106" s="204" t="s">
        <v>211</v>
      </c>
      <c r="E106" s="205" t="s">
        <v>1591</v>
      </c>
      <c r="F106" s="206" t="s">
        <v>1592</v>
      </c>
      <c r="G106" s="207" t="s">
        <v>285</v>
      </c>
      <c r="H106" s="208">
        <v>805.27</v>
      </c>
      <c r="I106" s="209"/>
      <c r="J106" s="210">
        <f>ROUND(I106*H106,1)</f>
        <v>0</v>
      </c>
      <c r="K106" s="206" t="s">
        <v>23</v>
      </c>
      <c r="L106" s="62"/>
      <c r="M106" s="211" t="s">
        <v>23</v>
      </c>
      <c r="N106" s="212" t="s">
        <v>44</v>
      </c>
      <c r="O106" s="43"/>
      <c r="P106" s="213">
        <f>O106*H106</f>
        <v>0</v>
      </c>
      <c r="Q106" s="213">
        <v>0</v>
      </c>
      <c r="R106" s="213">
        <f>Q106*H106</f>
        <v>0</v>
      </c>
      <c r="S106" s="213">
        <v>0.625</v>
      </c>
      <c r="T106" s="214">
        <f>S106*H106</f>
        <v>503.29374999999999</v>
      </c>
      <c r="AR106" s="25" t="s">
        <v>216</v>
      </c>
      <c r="AT106" s="25" t="s">
        <v>211</v>
      </c>
      <c r="AU106" s="25" t="s">
        <v>82</v>
      </c>
      <c r="AY106" s="25" t="s">
        <v>207</v>
      </c>
      <c r="BE106" s="215">
        <f>IF(N106="základní",J106,0)</f>
        <v>0</v>
      </c>
      <c r="BF106" s="215">
        <f>IF(N106="snížená",J106,0)</f>
        <v>0</v>
      </c>
      <c r="BG106" s="215">
        <f>IF(N106="zákl. přenesená",J106,0)</f>
        <v>0</v>
      </c>
      <c r="BH106" s="215">
        <f>IF(N106="sníž. přenesená",J106,0)</f>
        <v>0</v>
      </c>
      <c r="BI106" s="215">
        <f>IF(N106="nulová",J106,0)</f>
        <v>0</v>
      </c>
      <c r="BJ106" s="25" t="s">
        <v>80</v>
      </c>
      <c r="BK106" s="215">
        <f>ROUND(I106*H106,1)</f>
        <v>0</v>
      </c>
      <c r="BL106" s="25" t="s">
        <v>216</v>
      </c>
      <c r="BM106" s="25" t="s">
        <v>1593</v>
      </c>
    </row>
    <row r="107" spans="2:65" s="12" customFormat="1" ht="12">
      <c r="B107" s="216"/>
      <c r="C107" s="217"/>
      <c r="D107" s="218" t="s">
        <v>218</v>
      </c>
      <c r="E107" s="219" t="s">
        <v>23</v>
      </c>
      <c r="F107" s="220" t="s">
        <v>1594</v>
      </c>
      <c r="G107" s="217"/>
      <c r="H107" s="221">
        <v>805.27</v>
      </c>
      <c r="I107" s="222"/>
      <c r="J107" s="217"/>
      <c r="K107" s="217"/>
      <c r="L107" s="223"/>
      <c r="M107" s="224"/>
      <c r="N107" s="225"/>
      <c r="O107" s="225"/>
      <c r="P107" s="225"/>
      <c r="Q107" s="225"/>
      <c r="R107" s="225"/>
      <c r="S107" s="225"/>
      <c r="T107" s="226"/>
      <c r="AT107" s="227" t="s">
        <v>218</v>
      </c>
      <c r="AU107" s="227" t="s">
        <v>82</v>
      </c>
      <c r="AV107" s="12" t="s">
        <v>82</v>
      </c>
      <c r="AW107" s="12" t="s">
        <v>36</v>
      </c>
      <c r="AX107" s="12" t="s">
        <v>80</v>
      </c>
      <c r="AY107" s="227" t="s">
        <v>207</v>
      </c>
    </row>
    <row r="108" spans="2:65" s="1" customFormat="1" ht="45.6" customHeight="1">
      <c r="B108" s="42"/>
      <c r="C108" s="204" t="s">
        <v>282</v>
      </c>
      <c r="D108" s="204" t="s">
        <v>211</v>
      </c>
      <c r="E108" s="205" t="s">
        <v>1595</v>
      </c>
      <c r="F108" s="206" t="s">
        <v>1596</v>
      </c>
      <c r="G108" s="207" t="s">
        <v>285</v>
      </c>
      <c r="H108" s="208">
        <v>711.17</v>
      </c>
      <c r="I108" s="209"/>
      <c r="J108" s="210">
        <f>ROUND(I108*H108,1)</f>
        <v>0</v>
      </c>
      <c r="K108" s="206" t="s">
        <v>23</v>
      </c>
      <c r="L108" s="62"/>
      <c r="M108" s="211" t="s">
        <v>23</v>
      </c>
      <c r="N108" s="212" t="s">
        <v>44</v>
      </c>
      <c r="O108" s="43"/>
      <c r="P108" s="213">
        <f>O108*H108</f>
        <v>0</v>
      </c>
      <c r="Q108" s="213">
        <v>0</v>
      </c>
      <c r="R108" s="213">
        <f>Q108*H108</f>
        <v>0</v>
      </c>
      <c r="S108" s="213">
        <v>0.22</v>
      </c>
      <c r="T108" s="214">
        <f>S108*H108</f>
        <v>156.45739999999998</v>
      </c>
      <c r="AR108" s="25" t="s">
        <v>216</v>
      </c>
      <c r="AT108" s="25" t="s">
        <v>211</v>
      </c>
      <c r="AU108" s="25" t="s">
        <v>82</v>
      </c>
      <c r="AY108" s="25" t="s">
        <v>207</v>
      </c>
      <c r="BE108" s="215">
        <f>IF(N108="základní",J108,0)</f>
        <v>0</v>
      </c>
      <c r="BF108" s="215">
        <f>IF(N108="snížená",J108,0)</f>
        <v>0</v>
      </c>
      <c r="BG108" s="215">
        <f>IF(N108="zákl. přenesená",J108,0)</f>
        <v>0</v>
      </c>
      <c r="BH108" s="215">
        <f>IF(N108="sníž. přenesená",J108,0)</f>
        <v>0</v>
      </c>
      <c r="BI108" s="215">
        <f>IF(N108="nulová",J108,0)</f>
        <v>0</v>
      </c>
      <c r="BJ108" s="25" t="s">
        <v>80</v>
      </c>
      <c r="BK108" s="215">
        <f>ROUND(I108*H108,1)</f>
        <v>0</v>
      </c>
      <c r="BL108" s="25" t="s">
        <v>216</v>
      </c>
      <c r="BM108" s="25" t="s">
        <v>1597</v>
      </c>
    </row>
    <row r="109" spans="2:65" s="12" customFormat="1" ht="12">
      <c r="B109" s="216"/>
      <c r="C109" s="217"/>
      <c r="D109" s="218" t="s">
        <v>218</v>
      </c>
      <c r="E109" s="219" t="s">
        <v>23</v>
      </c>
      <c r="F109" s="220" t="s">
        <v>1598</v>
      </c>
      <c r="G109" s="217"/>
      <c r="H109" s="221">
        <v>711.17</v>
      </c>
      <c r="I109" s="222"/>
      <c r="J109" s="217"/>
      <c r="K109" s="217"/>
      <c r="L109" s="223"/>
      <c r="M109" s="224"/>
      <c r="N109" s="225"/>
      <c r="O109" s="225"/>
      <c r="P109" s="225"/>
      <c r="Q109" s="225"/>
      <c r="R109" s="225"/>
      <c r="S109" s="225"/>
      <c r="T109" s="226"/>
      <c r="AT109" s="227" t="s">
        <v>218</v>
      </c>
      <c r="AU109" s="227" t="s">
        <v>82</v>
      </c>
      <c r="AV109" s="12" t="s">
        <v>82</v>
      </c>
      <c r="AW109" s="12" t="s">
        <v>36</v>
      </c>
      <c r="AX109" s="12" t="s">
        <v>80</v>
      </c>
      <c r="AY109" s="227" t="s">
        <v>207</v>
      </c>
    </row>
    <row r="110" spans="2:65" s="1" customFormat="1" ht="34.200000000000003" customHeight="1">
      <c r="B110" s="42"/>
      <c r="C110" s="204" t="s">
        <v>209</v>
      </c>
      <c r="D110" s="204" t="s">
        <v>211</v>
      </c>
      <c r="E110" s="205" t="s">
        <v>1599</v>
      </c>
      <c r="F110" s="206" t="s">
        <v>1600</v>
      </c>
      <c r="G110" s="207" t="s">
        <v>285</v>
      </c>
      <c r="H110" s="208">
        <v>8.3000000000000007</v>
      </c>
      <c r="I110" s="209"/>
      <c r="J110" s="210">
        <f>ROUND(I110*H110,1)</f>
        <v>0</v>
      </c>
      <c r="K110" s="206" t="s">
        <v>23</v>
      </c>
      <c r="L110" s="62"/>
      <c r="M110" s="211" t="s">
        <v>23</v>
      </c>
      <c r="N110" s="212" t="s">
        <v>44</v>
      </c>
      <c r="O110" s="43"/>
      <c r="P110" s="213">
        <f>O110*H110</f>
        <v>0</v>
      </c>
      <c r="Q110" s="213">
        <v>3.0000000000000001E-5</v>
      </c>
      <c r="R110" s="213">
        <f>Q110*H110</f>
        <v>2.4900000000000004E-4</v>
      </c>
      <c r="S110" s="213">
        <v>0.10299999999999999</v>
      </c>
      <c r="T110" s="214">
        <f>S110*H110</f>
        <v>0.85489999999999999</v>
      </c>
      <c r="AR110" s="25" t="s">
        <v>216</v>
      </c>
      <c r="AT110" s="25" t="s">
        <v>211</v>
      </c>
      <c r="AU110" s="25" t="s">
        <v>82</v>
      </c>
      <c r="AY110" s="25" t="s">
        <v>207</v>
      </c>
      <c r="BE110" s="215">
        <f>IF(N110="základní",J110,0)</f>
        <v>0</v>
      </c>
      <c r="BF110" s="215">
        <f>IF(N110="snížená",J110,0)</f>
        <v>0</v>
      </c>
      <c r="BG110" s="215">
        <f>IF(N110="zákl. přenesená",J110,0)</f>
        <v>0</v>
      </c>
      <c r="BH110" s="215">
        <f>IF(N110="sníž. přenesená",J110,0)</f>
        <v>0</v>
      </c>
      <c r="BI110" s="215">
        <f>IF(N110="nulová",J110,0)</f>
        <v>0</v>
      </c>
      <c r="BJ110" s="25" t="s">
        <v>80</v>
      </c>
      <c r="BK110" s="215">
        <f>ROUND(I110*H110,1)</f>
        <v>0</v>
      </c>
      <c r="BL110" s="25" t="s">
        <v>216</v>
      </c>
      <c r="BM110" s="25" t="s">
        <v>1601</v>
      </c>
    </row>
    <row r="111" spans="2:65" s="12" customFormat="1" ht="12">
      <c r="B111" s="216"/>
      <c r="C111" s="217"/>
      <c r="D111" s="218" t="s">
        <v>218</v>
      </c>
      <c r="E111" s="219" t="s">
        <v>23</v>
      </c>
      <c r="F111" s="220" t="s">
        <v>1602</v>
      </c>
      <c r="G111" s="217"/>
      <c r="H111" s="221">
        <v>8.3000000000000007</v>
      </c>
      <c r="I111" s="222"/>
      <c r="J111" s="217"/>
      <c r="K111" s="217"/>
      <c r="L111" s="223"/>
      <c r="M111" s="224"/>
      <c r="N111" s="225"/>
      <c r="O111" s="225"/>
      <c r="P111" s="225"/>
      <c r="Q111" s="225"/>
      <c r="R111" s="225"/>
      <c r="S111" s="225"/>
      <c r="T111" s="226"/>
      <c r="AT111" s="227" t="s">
        <v>218</v>
      </c>
      <c r="AU111" s="227" t="s">
        <v>82</v>
      </c>
      <c r="AV111" s="12" t="s">
        <v>82</v>
      </c>
      <c r="AW111" s="12" t="s">
        <v>36</v>
      </c>
      <c r="AX111" s="12" t="s">
        <v>80</v>
      </c>
      <c r="AY111" s="227" t="s">
        <v>207</v>
      </c>
    </row>
    <row r="112" spans="2:65" s="1" customFormat="1" ht="34.200000000000003" customHeight="1">
      <c r="B112" s="42"/>
      <c r="C112" s="204" t="s">
        <v>291</v>
      </c>
      <c r="D112" s="204" t="s">
        <v>211</v>
      </c>
      <c r="E112" s="205" t="s">
        <v>1603</v>
      </c>
      <c r="F112" s="206" t="s">
        <v>1604</v>
      </c>
      <c r="G112" s="207" t="s">
        <v>322</v>
      </c>
      <c r="H112" s="208">
        <v>28.2</v>
      </c>
      <c r="I112" s="209"/>
      <c r="J112" s="210">
        <f>ROUND(I112*H112,1)</f>
        <v>0</v>
      </c>
      <c r="K112" s="206" t="s">
        <v>23</v>
      </c>
      <c r="L112" s="62"/>
      <c r="M112" s="211" t="s">
        <v>23</v>
      </c>
      <c r="N112" s="212" t="s">
        <v>44</v>
      </c>
      <c r="O112" s="43"/>
      <c r="P112" s="213">
        <f>O112*H112</f>
        <v>0</v>
      </c>
      <c r="Q112" s="213">
        <v>0</v>
      </c>
      <c r="R112" s="213">
        <f>Q112*H112</f>
        <v>0</v>
      </c>
      <c r="S112" s="213">
        <v>0.20499999999999999</v>
      </c>
      <c r="T112" s="214">
        <f>S112*H112</f>
        <v>5.7809999999999997</v>
      </c>
      <c r="AR112" s="25" t="s">
        <v>216</v>
      </c>
      <c r="AT112" s="25" t="s">
        <v>211</v>
      </c>
      <c r="AU112" s="25" t="s">
        <v>82</v>
      </c>
      <c r="AY112" s="25" t="s">
        <v>207</v>
      </c>
      <c r="BE112" s="215">
        <f>IF(N112="základní",J112,0)</f>
        <v>0</v>
      </c>
      <c r="BF112" s="215">
        <f>IF(N112="snížená",J112,0)</f>
        <v>0</v>
      </c>
      <c r="BG112" s="215">
        <f>IF(N112="zákl. přenesená",J112,0)</f>
        <v>0</v>
      </c>
      <c r="BH112" s="215">
        <f>IF(N112="sníž. přenesená",J112,0)</f>
        <v>0</v>
      </c>
      <c r="BI112" s="215">
        <f>IF(N112="nulová",J112,0)</f>
        <v>0</v>
      </c>
      <c r="BJ112" s="25" t="s">
        <v>80</v>
      </c>
      <c r="BK112" s="215">
        <f>ROUND(I112*H112,1)</f>
        <v>0</v>
      </c>
      <c r="BL112" s="25" t="s">
        <v>216</v>
      </c>
      <c r="BM112" s="25" t="s">
        <v>1605</v>
      </c>
    </row>
    <row r="113" spans="2:65" s="12" customFormat="1" ht="12">
      <c r="B113" s="216"/>
      <c r="C113" s="217"/>
      <c r="D113" s="218" t="s">
        <v>218</v>
      </c>
      <c r="E113" s="219" t="s">
        <v>23</v>
      </c>
      <c r="F113" s="220" t="s">
        <v>1606</v>
      </c>
      <c r="G113" s="217"/>
      <c r="H113" s="221">
        <v>28.2</v>
      </c>
      <c r="I113" s="222"/>
      <c r="J113" s="217"/>
      <c r="K113" s="217"/>
      <c r="L113" s="223"/>
      <c r="M113" s="224"/>
      <c r="N113" s="225"/>
      <c r="O113" s="225"/>
      <c r="P113" s="225"/>
      <c r="Q113" s="225"/>
      <c r="R113" s="225"/>
      <c r="S113" s="225"/>
      <c r="T113" s="226"/>
      <c r="AT113" s="227" t="s">
        <v>218</v>
      </c>
      <c r="AU113" s="227" t="s">
        <v>82</v>
      </c>
      <c r="AV113" s="12" t="s">
        <v>82</v>
      </c>
      <c r="AW113" s="12" t="s">
        <v>36</v>
      </c>
      <c r="AX113" s="12" t="s">
        <v>80</v>
      </c>
      <c r="AY113" s="227" t="s">
        <v>207</v>
      </c>
    </row>
    <row r="114" spans="2:65" s="1" customFormat="1" ht="57" customHeight="1">
      <c r="B114" s="42"/>
      <c r="C114" s="204" t="s">
        <v>10</v>
      </c>
      <c r="D114" s="204" t="s">
        <v>211</v>
      </c>
      <c r="E114" s="205" t="s">
        <v>1607</v>
      </c>
      <c r="F114" s="206" t="s">
        <v>1608</v>
      </c>
      <c r="G114" s="207" t="s">
        <v>214</v>
      </c>
      <c r="H114" s="208">
        <v>0.4</v>
      </c>
      <c r="I114" s="209"/>
      <c r="J114" s="210">
        <f>ROUND(I114*H114,1)</f>
        <v>0</v>
      </c>
      <c r="K114" s="206" t="s">
        <v>23</v>
      </c>
      <c r="L114" s="62"/>
      <c r="M114" s="211" t="s">
        <v>23</v>
      </c>
      <c r="N114" s="212" t="s">
        <v>44</v>
      </c>
      <c r="O114" s="43"/>
      <c r="P114" s="213">
        <f>O114*H114</f>
        <v>0</v>
      </c>
      <c r="Q114" s="213">
        <v>0</v>
      </c>
      <c r="R114" s="213">
        <f>Q114*H114</f>
        <v>0</v>
      </c>
      <c r="S114" s="213">
        <v>0</v>
      </c>
      <c r="T114" s="214">
        <f>S114*H114</f>
        <v>0</v>
      </c>
      <c r="AR114" s="25" t="s">
        <v>216</v>
      </c>
      <c r="AT114" s="25" t="s">
        <v>211</v>
      </c>
      <c r="AU114" s="25" t="s">
        <v>82</v>
      </c>
      <c r="AY114" s="25" t="s">
        <v>207</v>
      </c>
      <c r="BE114" s="215">
        <f>IF(N114="základní",J114,0)</f>
        <v>0</v>
      </c>
      <c r="BF114" s="215">
        <f>IF(N114="snížená",J114,0)</f>
        <v>0</v>
      </c>
      <c r="BG114" s="215">
        <f>IF(N114="zákl. přenesená",J114,0)</f>
        <v>0</v>
      </c>
      <c r="BH114" s="215">
        <f>IF(N114="sníž. přenesená",J114,0)</f>
        <v>0</v>
      </c>
      <c r="BI114" s="215">
        <f>IF(N114="nulová",J114,0)</f>
        <v>0</v>
      </c>
      <c r="BJ114" s="25" t="s">
        <v>80</v>
      </c>
      <c r="BK114" s="215">
        <f>ROUND(I114*H114,1)</f>
        <v>0</v>
      </c>
      <c r="BL114" s="25" t="s">
        <v>216</v>
      </c>
      <c r="BM114" s="25" t="s">
        <v>1609</v>
      </c>
    </row>
    <row r="115" spans="2:65" s="12" customFormat="1" ht="12">
      <c r="B115" s="216"/>
      <c r="C115" s="217"/>
      <c r="D115" s="218" t="s">
        <v>218</v>
      </c>
      <c r="E115" s="219" t="s">
        <v>23</v>
      </c>
      <c r="F115" s="220" t="s">
        <v>1610</v>
      </c>
      <c r="G115" s="217"/>
      <c r="H115" s="221">
        <v>0.4</v>
      </c>
      <c r="I115" s="222"/>
      <c r="J115" s="217"/>
      <c r="K115" s="217"/>
      <c r="L115" s="223"/>
      <c r="M115" s="224"/>
      <c r="N115" s="225"/>
      <c r="O115" s="225"/>
      <c r="P115" s="225"/>
      <c r="Q115" s="225"/>
      <c r="R115" s="225"/>
      <c r="S115" s="225"/>
      <c r="T115" s="226"/>
      <c r="AT115" s="227" t="s">
        <v>218</v>
      </c>
      <c r="AU115" s="227" t="s">
        <v>82</v>
      </c>
      <c r="AV115" s="12" t="s">
        <v>82</v>
      </c>
      <c r="AW115" s="12" t="s">
        <v>36</v>
      </c>
      <c r="AX115" s="12" t="s">
        <v>80</v>
      </c>
      <c r="AY115" s="227" t="s">
        <v>207</v>
      </c>
    </row>
    <row r="116" spans="2:65" s="1" customFormat="1" ht="45.6" customHeight="1">
      <c r="B116" s="42"/>
      <c r="C116" s="204" t="s">
        <v>226</v>
      </c>
      <c r="D116" s="204" t="s">
        <v>211</v>
      </c>
      <c r="E116" s="205" t="s">
        <v>1611</v>
      </c>
      <c r="F116" s="206" t="s">
        <v>1612</v>
      </c>
      <c r="G116" s="207" t="s">
        <v>214</v>
      </c>
      <c r="H116" s="208">
        <v>5.702</v>
      </c>
      <c r="I116" s="209"/>
      <c r="J116" s="210">
        <f>ROUND(I116*H116,1)</f>
        <v>0</v>
      </c>
      <c r="K116" s="206" t="s">
        <v>23</v>
      </c>
      <c r="L116" s="62"/>
      <c r="M116" s="211" t="s">
        <v>23</v>
      </c>
      <c r="N116" s="212" t="s">
        <v>44</v>
      </c>
      <c r="O116" s="43"/>
      <c r="P116" s="213">
        <f>O116*H116</f>
        <v>0</v>
      </c>
      <c r="Q116" s="213">
        <v>0</v>
      </c>
      <c r="R116" s="213">
        <f>Q116*H116</f>
        <v>0</v>
      </c>
      <c r="S116" s="213">
        <v>0</v>
      </c>
      <c r="T116" s="214">
        <f>S116*H116</f>
        <v>0</v>
      </c>
      <c r="AR116" s="25" t="s">
        <v>216</v>
      </c>
      <c r="AT116" s="25" t="s">
        <v>211</v>
      </c>
      <c r="AU116" s="25" t="s">
        <v>82</v>
      </c>
      <c r="AY116" s="25" t="s">
        <v>207</v>
      </c>
      <c r="BE116" s="215">
        <f>IF(N116="základní",J116,0)</f>
        <v>0</v>
      </c>
      <c r="BF116" s="215">
        <f>IF(N116="snížená",J116,0)</f>
        <v>0</v>
      </c>
      <c r="BG116" s="215">
        <f>IF(N116="zákl. přenesená",J116,0)</f>
        <v>0</v>
      </c>
      <c r="BH116" s="215">
        <f>IF(N116="sníž. přenesená",J116,0)</f>
        <v>0</v>
      </c>
      <c r="BI116" s="215">
        <f>IF(N116="nulová",J116,0)</f>
        <v>0</v>
      </c>
      <c r="BJ116" s="25" t="s">
        <v>80</v>
      </c>
      <c r="BK116" s="215">
        <f>ROUND(I116*H116,1)</f>
        <v>0</v>
      </c>
      <c r="BL116" s="25" t="s">
        <v>216</v>
      </c>
      <c r="BM116" s="25" t="s">
        <v>1613</v>
      </c>
    </row>
    <row r="117" spans="2:65" s="12" customFormat="1" ht="12">
      <c r="B117" s="216"/>
      <c r="C117" s="217"/>
      <c r="D117" s="218" t="s">
        <v>218</v>
      </c>
      <c r="E117" s="219" t="s">
        <v>23</v>
      </c>
      <c r="F117" s="220" t="s">
        <v>1614</v>
      </c>
      <c r="G117" s="217"/>
      <c r="H117" s="221">
        <v>5.5</v>
      </c>
      <c r="I117" s="222"/>
      <c r="J117" s="217"/>
      <c r="K117" s="217"/>
      <c r="L117" s="223"/>
      <c r="M117" s="224"/>
      <c r="N117" s="225"/>
      <c r="O117" s="225"/>
      <c r="P117" s="225"/>
      <c r="Q117" s="225"/>
      <c r="R117" s="225"/>
      <c r="S117" s="225"/>
      <c r="T117" s="226"/>
      <c r="AT117" s="227" t="s">
        <v>218</v>
      </c>
      <c r="AU117" s="227" t="s">
        <v>82</v>
      </c>
      <c r="AV117" s="12" t="s">
        <v>82</v>
      </c>
      <c r="AW117" s="12" t="s">
        <v>36</v>
      </c>
      <c r="AX117" s="12" t="s">
        <v>73</v>
      </c>
      <c r="AY117" s="227" t="s">
        <v>207</v>
      </c>
    </row>
    <row r="118" spans="2:65" s="12" customFormat="1" ht="24">
      <c r="B118" s="216"/>
      <c r="C118" s="217"/>
      <c r="D118" s="218" t="s">
        <v>218</v>
      </c>
      <c r="E118" s="219" t="s">
        <v>23</v>
      </c>
      <c r="F118" s="220" t="s">
        <v>1615</v>
      </c>
      <c r="G118" s="217"/>
      <c r="H118" s="221">
        <v>0.20200000000000001</v>
      </c>
      <c r="I118" s="222"/>
      <c r="J118" s="217"/>
      <c r="K118" s="217"/>
      <c r="L118" s="223"/>
      <c r="M118" s="224"/>
      <c r="N118" s="225"/>
      <c r="O118" s="225"/>
      <c r="P118" s="225"/>
      <c r="Q118" s="225"/>
      <c r="R118" s="225"/>
      <c r="S118" s="225"/>
      <c r="T118" s="226"/>
      <c r="AT118" s="227" t="s">
        <v>218</v>
      </c>
      <c r="AU118" s="227" t="s">
        <v>82</v>
      </c>
      <c r="AV118" s="12" t="s">
        <v>82</v>
      </c>
      <c r="AW118" s="12" t="s">
        <v>36</v>
      </c>
      <c r="AX118" s="12" t="s">
        <v>73</v>
      </c>
      <c r="AY118" s="227" t="s">
        <v>207</v>
      </c>
    </row>
    <row r="119" spans="2:65" s="13" customFormat="1" ht="12">
      <c r="B119" s="228"/>
      <c r="C119" s="229"/>
      <c r="D119" s="218" t="s">
        <v>218</v>
      </c>
      <c r="E119" s="230" t="s">
        <v>23</v>
      </c>
      <c r="F119" s="231" t="s">
        <v>236</v>
      </c>
      <c r="G119" s="229"/>
      <c r="H119" s="232">
        <v>5.702</v>
      </c>
      <c r="I119" s="233"/>
      <c r="J119" s="229"/>
      <c r="K119" s="229"/>
      <c r="L119" s="234"/>
      <c r="M119" s="235"/>
      <c r="N119" s="236"/>
      <c r="O119" s="236"/>
      <c r="P119" s="236"/>
      <c r="Q119" s="236"/>
      <c r="R119" s="236"/>
      <c r="S119" s="236"/>
      <c r="T119" s="237"/>
      <c r="AT119" s="238" t="s">
        <v>218</v>
      </c>
      <c r="AU119" s="238" t="s">
        <v>82</v>
      </c>
      <c r="AV119" s="13" t="s">
        <v>216</v>
      </c>
      <c r="AW119" s="13" t="s">
        <v>36</v>
      </c>
      <c r="AX119" s="13" t="s">
        <v>80</v>
      </c>
      <c r="AY119" s="238" t="s">
        <v>207</v>
      </c>
    </row>
    <row r="120" spans="2:65" s="1" customFormat="1" ht="45.6" customHeight="1">
      <c r="B120" s="42"/>
      <c r="C120" s="204" t="s">
        <v>243</v>
      </c>
      <c r="D120" s="204" t="s">
        <v>211</v>
      </c>
      <c r="E120" s="205" t="s">
        <v>1616</v>
      </c>
      <c r="F120" s="206" t="s">
        <v>1617</v>
      </c>
      <c r="G120" s="207" t="s">
        <v>214</v>
      </c>
      <c r="H120" s="208">
        <v>796.92499999999995</v>
      </c>
      <c r="I120" s="209"/>
      <c r="J120" s="210">
        <f>ROUND(I120*H120,1)</f>
        <v>0</v>
      </c>
      <c r="K120" s="206" t="s">
        <v>23</v>
      </c>
      <c r="L120" s="62"/>
      <c r="M120" s="211" t="s">
        <v>23</v>
      </c>
      <c r="N120" s="212" t="s">
        <v>44</v>
      </c>
      <c r="O120" s="43"/>
      <c r="P120" s="213">
        <f>O120*H120</f>
        <v>0</v>
      </c>
      <c r="Q120" s="213">
        <v>0</v>
      </c>
      <c r="R120" s="213">
        <f>Q120*H120</f>
        <v>0</v>
      </c>
      <c r="S120" s="213">
        <v>0</v>
      </c>
      <c r="T120" s="214">
        <f>S120*H120</f>
        <v>0</v>
      </c>
      <c r="AR120" s="25" t="s">
        <v>216</v>
      </c>
      <c r="AT120" s="25" t="s">
        <v>211</v>
      </c>
      <c r="AU120" s="25" t="s">
        <v>82</v>
      </c>
      <c r="AY120" s="25" t="s">
        <v>207</v>
      </c>
      <c r="BE120" s="215">
        <f>IF(N120="základní",J120,0)</f>
        <v>0</v>
      </c>
      <c r="BF120" s="215">
        <f>IF(N120="snížená",J120,0)</f>
        <v>0</v>
      </c>
      <c r="BG120" s="215">
        <f>IF(N120="zákl. přenesená",J120,0)</f>
        <v>0</v>
      </c>
      <c r="BH120" s="215">
        <f>IF(N120="sníž. přenesená",J120,0)</f>
        <v>0</v>
      </c>
      <c r="BI120" s="215">
        <f>IF(N120="nulová",J120,0)</f>
        <v>0</v>
      </c>
      <c r="BJ120" s="25" t="s">
        <v>80</v>
      </c>
      <c r="BK120" s="215">
        <f>ROUND(I120*H120,1)</f>
        <v>0</v>
      </c>
      <c r="BL120" s="25" t="s">
        <v>216</v>
      </c>
      <c r="BM120" s="25" t="s">
        <v>1618</v>
      </c>
    </row>
    <row r="121" spans="2:65" s="12" customFormat="1" ht="12">
      <c r="B121" s="216"/>
      <c r="C121" s="217"/>
      <c r="D121" s="218" t="s">
        <v>218</v>
      </c>
      <c r="E121" s="219" t="s">
        <v>23</v>
      </c>
      <c r="F121" s="220" t="s">
        <v>1619</v>
      </c>
      <c r="G121" s="217"/>
      <c r="H121" s="221">
        <v>796.92499999999995</v>
      </c>
      <c r="I121" s="222"/>
      <c r="J121" s="217"/>
      <c r="K121" s="217"/>
      <c r="L121" s="223"/>
      <c r="M121" s="224"/>
      <c r="N121" s="225"/>
      <c r="O121" s="225"/>
      <c r="P121" s="225"/>
      <c r="Q121" s="225"/>
      <c r="R121" s="225"/>
      <c r="S121" s="225"/>
      <c r="T121" s="226"/>
      <c r="AT121" s="227" t="s">
        <v>218</v>
      </c>
      <c r="AU121" s="227" t="s">
        <v>82</v>
      </c>
      <c r="AV121" s="12" t="s">
        <v>82</v>
      </c>
      <c r="AW121" s="12" t="s">
        <v>36</v>
      </c>
      <c r="AX121" s="12" t="s">
        <v>80</v>
      </c>
      <c r="AY121" s="227" t="s">
        <v>207</v>
      </c>
    </row>
    <row r="122" spans="2:65" s="1" customFormat="1" ht="34.200000000000003" customHeight="1">
      <c r="B122" s="42"/>
      <c r="C122" s="204" t="s">
        <v>308</v>
      </c>
      <c r="D122" s="204" t="s">
        <v>211</v>
      </c>
      <c r="E122" s="205" t="s">
        <v>1620</v>
      </c>
      <c r="F122" s="206" t="s">
        <v>1621</v>
      </c>
      <c r="G122" s="207" t="s">
        <v>214</v>
      </c>
      <c r="H122" s="208">
        <v>3.7170000000000001</v>
      </c>
      <c r="I122" s="209"/>
      <c r="J122" s="210">
        <f>ROUND(I122*H122,1)</f>
        <v>0</v>
      </c>
      <c r="K122" s="206" t="s">
        <v>23</v>
      </c>
      <c r="L122" s="62"/>
      <c r="M122" s="211" t="s">
        <v>23</v>
      </c>
      <c r="N122" s="212" t="s">
        <v>44</v>
      </c>
      <c r="O122" s="43"/>
      <c r="P122" s="213">
        <f>O122*H122</f>
        <v>0</v>
      </c>
      <c r="Q122" s="213">
        <v>0</v>
      </c>
      <c r="R122" s="213">
        <f>Q122*H122</f>
        <v>0</v>
      </c>
      <c r="S122" s="213">
        <v>0</v>
      </c>
      <c r="T122" s="214">
        <f>S122*H122</f>
        <v>0</v>
      </c>
      <c r="AR122" s="25" t="s">
        <v>216</v>
      </c>
      <c r="AT122" s="25" t="s">
        <v>211</v>
      </c>
      <c r="AU122" s="25" t="s">
        <v>82</v>
      </c>
      <c r="AY122" s="25" t="s">
        <v>207</v>
      </c>
      <c r="BE122" s="215">
        <f>IF(N122="základní",J122,0)</f>
        <v>0</v>
      </c>
      <c r="BF122" s="215">
        <f>IF(N122="snížená",J122,0)</f>
        <v>0</v>
      </c>
      <c r="BG122" s="215">
        <f>IF(N122="zákl. přenesená",J122,0)</f>
        <v>0</v>
      </c>
      <c r="BH122" s="215">
        <f>IF(N122="sníž. přenesená",J122,0)</f>
        <v>0</v>
      </c>
      <c r="BI122" s="215">
        <f>IF(N122="nulová",J122,0)</f>
        <v>0</v>
      </c>
      <c r="BJ122" s="25" t="s">
        <v>80</v>
      </c>
      <c r="BK122" s="215">
        <f>ROUND(I122*H122,1)</f>
        <v>0</v>
      </c>
      <c r="BL122" s="25" t="s">
        <v>216</v>
      </c>
      <c r="BM122" s="25" t="s">
        <v>1622</v>
      </c>
    </row>
    <row r="123" spans="2:65" s="12" customFormat="1" ht="12">
      <c r="B123" s="216"/>
      <c r="C123" s="217"/>
      <c r="D123" s="218" t="s">
        <v>218</v>
      </c>
      <c r="E123" s="219" t="s">
        <v>23</v>
      </c>
      <c r="F123" s="220" t="s">
        <v>1623</v>
      </c>
      <c r="G123" s="217"/>
      <c r="H123" s="221">
        <v>3.7170000000000001</v>
      </c>
      <c r="I123" s="222"/>
      <c r="J123" s="217"/>
      <c r="K123" s="217"/>
      <c r="L123" s="223"/>
      <c r="M123" s="224"/>
      <c r="N123" s="225"/>
      <c r="O123" s="225"/>
      <c r="P123" s="225"/>
      <c r="Q123" s="225"/>
      <c r="R123" s="225"/>
      <c r="S123" s="225"/>
      <c r="T123" s="226"/>
      <c r="AT123" s="227" t="s">
        <v>218</v>
      </c>
      <c r="AU123" s="227" t="s">
        <v>82</v>
      </c>
      <c r="AV123" s="12" t="s">
        <v>82</v>
      </c>
      <c r="AW123" s="12" t="s">
        <v>36</v>
      </c>
      <c r="AX123" s="12" t="s">
        <v>80</v>
      </c>
      <c r="AY123" s="227" t="s">
        <v>207</v>
      </c>
    </row>
    <row r="124" spans="2:65" s="1" customFormat="1" ht="34.200000000000003" customHeight="1">
      <c r="B124" s="42"/>
      <c r="C124" s="204" t="s">
        <v>313</v>
      </c>
      <c r="D124" s="204" t="s">
        <v>211</v>
      </c>
      <c r="E124" s="205" t="s">
        <v>1066</v>
      </c>
      <c r="F124" s="206" t="s">
        <v>1067</v>
      </c>
      <c r="G124" s="207" t="s">
        <v>214</v>
      </c>
      <c r="H124" s="208">
        <v>16.234999999999999</v>
      </c>
      <c r="I124" s="209"/>
      <c r="J124" s="210">
        <f>ROUND(I124*H124,1)</f>
        <v>0</v>
      </c>
      <c r="K124" s="206" t="s">
        <v>23</v>
      </c>
      <c r="L124" s="62"/>
      <c r="M124" s="211" t="s">
        <v>23</v>
      </c>
      <c r="N124" s="212" t="s">
        <v>44</v>
      </c>
      <c r="O124" s="43"/>
      <c r="P124" s="213">
        <f>O124*H124</f>
        <v>0</v>
      </c>
      <c r="Q124" s="213">
        <v>0</v>
      </c>
      <c r="R124" s="213">
        <f>Q124*H124</f>
        <v>0</v>
      </c>
      <c r="S124" s="213">
        <v>0</v>
      </c>
      <c r="T124" s="214">
        <f>S124*H124</f>
        <v>0</v>
      </c>
      <c r="AR124" s="25" t="s">
        <v>216</v>
      </c>
      <c r="AT124" s="25" t="s">
        <v>211</v>
      </c>
      <c r="AU124" s="25" t="s">
        <v>82</v>
      </c>
      <c r="AY124" s="25" t="s">
        <v>207</v>
      </c>
      <c r="BE124" s="215">
        <f>IF(N124="základní",J124,0)</f>
        <v>0</v>
      </c>
      <c r="BF124" s="215">
        <f>IF(N124="snížená",J124,0)</f>
        <v>0</v>
      </c>
      <c r="BG124" s="215">
        <f>IF(N124="zákl. přenesená",J124,0)</f>
        <v>0</v>
      </c>
      <c r="BH124" s="215">
        <f>IF(N124="sníž. přenesená",J124,0)</f>
        <v>0</v>
      </c>
      <c r="BI124" s="215">
        <f>IF(N124="nulová",J124,0)</f>
        <v>0</v>
      </c>
      <c r="BJ124" s="25" t="s">
        <v>80</v>
      </c>
      <c r="BK124" s="215">
        <f>ROUND(I124*H124,1)</f>
        <v>0</v>
      </c>
      <c r="BL124" s="25" t="s">
        <v>216</v>
      </c>
      <c r="BM124" s="25" t="s">
        <v>1624</v>
      </c>
    </row>
    <row r="125" spans="2:65" s="12" customFormat="1" ht="12">
      <c r="B125" s="216"/>
      <c r="C125" s="217"/>
      <c r="D125" s="218" t="s">
        <v>218</v>
      </c>
      <c r="E125" s="219" t="s">
        <v>23</v>
      </c>
      <c r="F125" s="220" t="s">
        <v>1625</v>
      </c>
      <c r="G125" s="217"/>
      <c r="H125" s="221">
        <v>16.234999999999999</v>
      </c>
      <c r="I125" s="222"/>
      <c r="J125" s="217"/>
      <c r="K125" s="217"/>
      <c r="L125" s="223"/>
      <c r="M125" s="224"/>
      <c r="N125" s="225"/>
      <c r="O125" s="225"/>
      <c r="P125" s="225"/>
      <c r="Q125" s="225"/>
      <c r="R125" s="225"/>
      <c r="S125" s="225"/>
      <c r="T125" s="226"/>
      <c r="AT125" s="227" t="s">
        <v>218</v>
      </c>
      <c r="AU125" s="227" t="s">
        <v>82</v>
      </c>
      <c r="AV125" s="12" t="s">
        <v>82</v>
      </c>
      <c r="AW125" s="12" t="s">
        <v>36</v>
      </c>
      <c r="AX125" s="12" t="s">
        <v>80</v>
      </c>
      <c r="AY125" s="227" t="s">
        <v>207</v>
      </c>
    </row>
    <row r="126" spans="2:65" s="1" customFormat="1" ht="34.200000000000003" customHeight="1">
      <c r="B126" s="42"/>
      <c r="C126" s="204" t="s">
        <v>319</v>
      </c>
      <c r="D126" s="204" t="s">
        <v>211</v>
      </c>
      <c r="E126" s="205" t="s">
        <v>842</v>
      </c>
      <c r="F126" s="206" t="s">
        <v>843</v>
      </c>
      <c r="G126" s="207" t="s">
        <v>214</v>
      </c>
      <c r="H126" s="208">
        <v>14.558999999999999</v>
      </c>
      <c r="I126" s="209"/>
      <c r="J126" s="210">
        <f>ROUND(I126*H126,1)</f>
        <v>0</v>
      </c>
      <c r="K126" s="206" t="s">
        <v>23</v>
      </c>
      <c r="L126" s="62"/>
      <c r="M126" s="211" t="s">
        <v>23</v>
      </c>
      <c r="N126" s="212" t="s">
        <v>44</v>
      </c>
      <c r="O126" s="43"/>
      <c r="P126" s="213">
        <f>O126*H126</f>
        <v>0</v>
      </c>
      <c r="Q126" s="213">
        <v>0</v>
      </c>
      <c r="R126" s="213">
        <f>Q126*H126</f>
        <v>0</v>
      </c>
      <c r="S126" s="213">
        <v>0</v>
      </c>
      <c r="T126" s="214">
        <f>S126*H126</f>
        <v>0</v>
      </c>
      <c r="AR126" s="25" t="s">
        <v>216</v>
      </c>
      <c r="AT126" s="25" t="s">
        <v>211</v>
      </c>
      <c r="AU126" s="25" t="s">
        <v>82</v>
      </c>
      <c r="AY126" s="25" t="s">
        <v>207</v>
      </c>
      <c r="BE126" s="215">
        <f>IF(N126="základní",J126,0)</f>
        <v>0</v>
      </c>
      <c r="BF126" s="215">
        <f>IF(N126="snížená",J126,0)</f>
        <v>0</v>
      </c>
      <c r="BG126" s="215">
        <f>IF(N126="zákl. přenesená",J126,0)</f>
        <v>0</v>
      </c>
      <c r="BH126" s="215">
        <f>IF(N126="sníž. přenesená",J126,0)</f>
        <v>0</v>
      </c>
      <c r="BI126" s="215">
        <f>IF(N126="nulová",J126,0)</f>
        <v>0</v>
      </c>
      <c r="BJ126" s="25" t="s">
        <v>80</v>
      </c>
      <c r="BK126" s="215">
        <f>ROUND(I126*H126,1)</f>
        <v>0</v>
      </c>
      <c r="BL126" s="25" t="s">
        <v>216</v>
      </c>
      <c r="BM126" s="25" t="s">
        <v>1626</v>
      </c>
    </row>
    <row r="127" spans="2:65" s="12" customFormat="1" ht="12">
      <c r="B127" s="216"/>
      <c r="C127" s="217"/>
      <c r="D127" s="218" t="s">
        <v>218</v>
      </c>
      <c r="E127" s="219" t="s">
        <v>23</v>
      </c>
      <c r="F127" s="220" t="s">
        <v>1627</v>
      </c>
      <c r="G127" s="217"/>
      <c r="H127" s="221">
        <v>2.2240000000000002</v>
      </c>
      <c r="I127" s="222"/>
      <c r="J127" s="217"/>
      <c r="K127" s="217"/>
      <c r="L127" s="223"/>
      <c r="M127" s="224"/>
      <c r="N127" s="225"/>
      <c r="O127" s="225"/>
      <c r="P127" s="225"/>
      <c r="Q127" s="225"/>
      <c r="R127" s="225"/>
      <c r="S127" s="225"/>
      <c r="T127" s="226"/>
      <c r="AT127" s="227" t="s">
        <v>218</v>
      </c>
      <c r="AU127" s="227" t="s">
        <v>82</v>
      </c>
      <c r="AV127" s="12" t="s">
        <v>82</v>
      </c>
      <c r="AW127" s="12" t="s">
        <v>36</v>
      </c>
      <c r="AX127" s="12" t="s">
        <v>73</v>
      </c>
      <c r="AY127" s="227" t="s">
        <v>207</v>
      </c>
    </row>
    <row r="128" spans="2:65" s="12" customFormat="1" ht="12">
      <c r="B128" s="216"/>
      <c r="C128" s="217"/>
      <c r="D128" s="218" t="s">
        <v>218</v>
      </c>
      <c r="E128" s="219" t="s">
        <v>23</v>
      </c>
      <c r="F128" s="220" t="s">
        <v>1628</v>
      </c>
      <c r="G128" s="217"/>
      <c r="H128" s="221">
        <v>12.335000000000001</v>
      </c>
      <c r="I128" s="222"/>
      <c r="J128" s="217"/>
      <c r="K128" s="217"/>
      <c r="L128" s="223"/>
      <c r="M128" s="224"/>
      <c r="N128" s="225"/>
      <c r="O128" s="225"/>
      <c r="P128" s="225"/>
      <c r="Q128" s="225"/>
      <c r="R128" s="225"/>
      <c r="S128" s="225"/>
      <c r="T128" s="226"/>
      <c r="AT128" s="227" t="s">
        <v>218</v>
      </c>
      <c r="AU128" s="227" t="s">
        <v>82</v>
      </c>
      <c r="AV128" s="12" t="s">
        <v>82</v>
      </c>
      <c r="AW128" s="12" t="s">
        <v>36</v>
      </c>
      <c r="AX128" s="12" t="s">
        <v>73</v>
      </c>
      <c r="AY128" s="227" t="s">
        <v>207</v>
      </c>
    </row>
    <row r="129" spans="2:65" s="13" customFormat="1" ht="12">
      <c r="B129" s="228"/>
      <c r="C129" s="229"/>
      <c r="D129" s="218" t="s">
        <v>218</v>
      </c>
      <c r="E129" s="230" t="s">
        <v>23</v>
      </c>
      <c r="F129" s="231" t="s">
        <v>1629</v>
      </c>
      <c r="G129" s="229"/>
      <c r="H129" s="232">
        <v>14.558999999999999</v>
      </c>
      <c r="I129" s="233"/>
      <c r="J129" s="229"/>
      <c r="K129" s="229"/>
      <c r="L129" s="234"/>
      <c r="M129" s="235"/>
      <c r="N129" s="236"/>
      <c r="O129" s="236"/>
      <c r="P129" s="236"/>
      <c r="Q129" s="236"/>
      <c r="R129" s="236"/>
      <c r="S129" s="236"/>
      <c r="T129" s="237"/>
      <c r="AT129" s="238" t="s">
        <v>218</v>
      </c>
      <c r="AU129" s="238" t="s">
        <v>82</v>
      </c>
      <c r="AV129" s="13" t="s">
        <v>216</v>
      </c>
      <c r="AW129" s="13" t="s">
        <v>36</v>
      </c>
      <c r="AX129" s="13" t="s">
        <v>80</v>
      </c>
      <c r="AY129" s="238" t="s">
        <v>207</v>
      </c>
    </row>
    <row r="130" spans="2:65" s="1" customFormat="1" ht="34.200000000000003" customHeight="1">
      <c r="B130" s="42"/>
      <c r="C130" s="204" t="s">
        <v>9</v>
      </c>
      <c r="D130" s="204" t="s">
        <v>211</v>
      </c>
      <c r="E130" s="205" t="s">
        <v>1630</v>
      </c>
      <c r="F130" s="206" t="s">
        <v>1631</v>
      </c>
      <c r="G130" s="207" t="s">
        <v>214</v>
      </c>
      <c r="H130" s="208">
        <v>2.6480000000000001</v>
      </c>
      <c r="I130" s="209"/>
      <c r="J130" s="210">
        <f>ROUND(I130*H130,1)</f>
        <v>0</v>
      </c>
      <c r="K130" s="206" t="s">
        <v>23</v>
      </c>
      <c r="L130" s="62"/>
      <c r="M130" s="211" t="s">
        <v>23</v>
      </c>
      <c r="N130" s="212" t="s">
        <v>44</v>
      </c>
      <c r="O130" s="43"/>
      <c r="P130" s="213">
        <f>O130*H130</f>
        <v>0</v>
      </c>
      <c r="Q130" s="213">
        <v>0</v>
      </c>
      <c r="R130" s="213">
        <f>Q130*H130</f>
        <v>0</v>
      </c>
      <c r="S130" s="213">
        <v>0</v>
      </c>
      <c r="T130" s="214">
        <f>S130*H130</f>
        <v>0</v>
      </c>
      <c r="AR130" s="25" t="s">
        <v>216</v>
      </c>
      <c r="AT130" s="25" t="s">
        <v>211</v>
      </c>
      <c r="AU130" s="25" t="s">
        <v>82</v>
      </c>
      <c r="AY130" s="25" t="s">
        <v>207</v>
      </c>
      <c r="BE130" s="215">
        <f>IF(N130="základní",J130,0)</f>
        <v>0</v>
      </c>
      <c r="BF130" s="215">
        <f>IF(N130="snížená",J130,0)</f>
        <v>0</v>
      </c>
      <c r="BG130" s="215">
        <f>IF(N130="zákl. přenesená",J130,0)</f>
        <v>0</v>
      </c>
      <c r="BH130" s="215">
        <f>IF(N130="sníž. přenesená",J130,0)</f>
        <v>0</v>
      </c>
      <c r="BI130" s="215">
        <f>IF(N130="nulová",J130,0)</f>
        <v>0</v>
      </c>
      <c r="BJ130" s="25" t="s">
        <v>80</v>
      </c>
      <c r="BK130" s="215">
        <f>ROUND(I130*H130,1)</f>
        <v>0</v>
      </c>
      <c r="BL130" s="25" t="s">
        <v>216</v>
      </c>
      <c r="BM130" s="25" t="s">
        <v>1632</v>
      </c>
    </row>
    <row r="131" spans="2:65" s="12" customFormat="1" ht="12">
      <c r="B131" s="216"/>
      <c r="C131" s="217"/>
      <c r="D131" s="218" t="s">
        <v>218</v>
      </c>
      <c r="E131" s="219" t="s">
        <v>23</v>
      </c>
      <c r="F131" s="220" t="s">
        <v>1633</v>
      </c>
      <c r="G131" s="217"/>
      <c r="H131" s="221">
        <v>2.6480000000000001</v>
      </c>
      <c r="I131" s="222"/>
      <c r="J131" s="217"/>
      <c r="K131" s="217"/>
      <c r="L131" s="223"/>
      <c r="M131" s="224"/>
      <c r="N131" s="225"/>
      <c r="O131" s="225"/>
      <c r="P131" s="225"/>
      <c r="Q131" s="225"/>
      <c r="R131" s="225"/>
      <c r="S131" s="225"/>
      <c r="T131" s="226"/>
      <c r="AT131" s="227" t="s">
        <v>218</v>
      </c>
      <c r="AU131" s="227" t="s">
        <v>82</v>
      </c>
      <c r="AV131" s="12" t="s">
        <v>82</v>
      </c>
      <c r="AW131" s="12" t="s">
        <v>36</v>
      </c>
      <c r="AX131" s="12" t="s">
        <v>80</v>
      </c>
      <c r="AY131" s="227" t="s">
        <v>207</v>
      </c>
    </row>
    <row r="132" spans="2:65" s="1" customFormat="1" ht="34.200000000000003" customHeight="1">
      <c r="B132" s="42"/>
      <c r="C132" s="204" t="s">
        <v>329</v>
      </c>
      <c r="D132" s="204" t="s">
        <v>211</v>
      </c>
      <c r="E132" s="205" t="s">
        <v>970</v>
      </c>
      <c r="F132" s="206" t="s">
        <v>971</v>
      </c>
      <c r="G132" s="207" t="s">
        <v>285</v>
      </c>
      <c r="H132" s="208">
        <v>23.5</v>
      </c>
      <c r="I132" s="209"/>
      <c r="J132" s="210">
        <f>ROUND(I132*H132,1)</f>
        <v>0</v>
      </c>
      <c r="K132" s="206" t="s">
        <v>23</v>
      </c>
      <c r="L132" s="62"/>
      <c r="M132" s="211" t="s">
        <v>23</v>
      </c>
      <c r="N132" s="212" t="s">
        <v>44</v>
      </c>
      <c r="O132" s="43"/>
      <c r="P132" s="213">
        <f>O132*H132</f>
        <v>0</v>
      </c>
      <c r="Q132" s="213">
        <v>8.4000000000000003E-4</v>
      </c>
      <c r="R132" s="213">
        <f>Q132*H132</f>
        <v>1.9740000000000001E-2</v>
      </c>
      <c r="S132" s="213">
        <v>0</v>
      </c>
      <c r="T132" s="214">
        <f>S132*H132</f>
        <v>0</v>
      </c>
      <c r="AR132" s="25" t="s">
        <v>216</v>
      </c>
      <c r="AT132" s="25" t="s">
        <v>211</v>
      </c>
      <c r="AU132" s="25" t="s">
        <v>82</v>
      </c>
      <c r="AY132" s="25" t="s">
        <v>207</v>
      </c>
      <c r="BE132" s="215">
        <f>IF(N132="základní",J132,0)</f>
        <v>0</v>
      </c>
      <c r="BF132" s="215">
        <f>IF(N132="snížená",J132,0)</f>
        <v>0</v>
      </c>
      <c r="BG132" s="215">
        <f>IF(N132="zákl. přenesená",J132,0)</f>
        <v>0</v>
      </c>
      <c r="BH132" s="215">
        <f>IF(N132="sníž. přenesená",J132,0)</f>
        <v>0</v>
      </c>
      <c r="BI132" s="215">
        <f>IF(N132="nulová",J132,0)</f>
        <v>0</v>
      </c>
      <c r="BJ132" s="25" t="s">
        <v>80</v>
      </c>
      <c r="BK132" s="215">
        <f>ROUND(I132*H132,1)</f>
        <v>0</v>
      </c>
      <c r="BL132" s="25" t="s">
        <v>216</v>
      </c>
      <c r="BM132" s="25" t="s">
        <v>1634</v>
      </c>
    </row>
    <row r="133" spans="2:65" s="12" customFormat="1" ht="12">
      <c r="B133" s="216"/>
      <c r="C133" s="217"/>
      <c r="D133" s="218" t="s">
        <v>218</v>
      </c>
      <c r="E133" s="219" t="s">
        <v>23</v>
      </c>
      <c r="F133" s="220" t="s">
        <v>1635</v>
      </c>
      <c r="G133" s="217"/>
      <c r="H133" s="221">
        <v>23.5</v>
      </c>
      <c r="I133" s="222"/>
      <c r="J133" s="217"/>
      <c r="K133" s="217"/>
      <c r="L133" s="223"/>
      <c r="M133" s="224"/>
      <c r="N133" s="225"/>
      <c r="O133" s="225"/>
      <c r="P133" s="225"/>
      <c r="Q133" s="225"/>
      <c r="R133" s="225"/>
      <c r="S133" s="225"/>
      <c r="T133" s="226"/>
      <c r="AT133" s="227" t="s">
        <v>218</v>
      </c>
      <c r="AU133" s="227" t="s">
        <v>82</v>
      </c>
      <c r="AV133" s="12" t="s">
        <v>82</v>
      </c>
      <c r="AW133" s="12" t="s">
        <v>36</v>
      </c>
      <c r="AX133" s="12" t="s">
        <v>80</v>
      </c>
      <c r="AY133" s="227" t="s">
        <v>207</v>
      </c>
    </row>
    <row r="134" spans="2:65" s="1" customFormat="1" ht="34.200000000000003" customHeight="1">
      <c r="B134" s="42"/>
      <c r="C134" s="204" t="s">
        <v>335</v>
      </c>
      <c r="D134" s="204" t="s">
        <v>211</v>
      </c>
      <c r="E134" s="205" t="s">
        <v>976</v>
      </c>
      <c r="F134" s="206" t="s">
        <v>977</v>
      </c>
      <c r="G134" s="207" t="s">
        <v>285</v>
      </c>
      <c r="H134" s="208">
        <v>23.5</v>
      </c>
      <c r="I134" s="209"/>
      <c r="J134" s="210">
        <f>ROUND(I134*H134,1)</f>
        <v>0</v>
      </c>
      <c r="K134" s="206" t="s">
        <v>23</v>
      </c>
      <c r="L134" s="62"/>
      <c r="M134" s="211" t="s">
        <v>23</v>
      </c>
      <c r="N134" s="212" t="s">
        <v>44</v>
      </c>
      <c r="O134" s="43"/>
      <c r="P134" s="213">
        <f>O134*H134</f>
        <v>0</v>
      </c>
      <c r="Q134" s="213">
        <v>0</v>
      </c>
      <c r="R134" s="213">
        <f>Q134*H134</f>
        <v>0</v>
      </c>
      <c r="S134" s="213">
        <v>0</v>
      </c>
      <c r="T134" s="214">
        <f>S134*H134</f>
        <v>0</v>
      </c>
      <c r="AR134" s="25" t="s">
        <v>216</v>
      </c>
      <c r="AT134" s="25" t="s">
        <v>211</v>
      </c>
      <c r="AU134" s="25" t="s">
        <v>82</v>
      </c>
      <c r="AY134" s="25" t="s">
        <v>207</v>
      </c>
      <c r="BE134" s="215">
        <f>IF(N134="základní",J134,0)</f>
        <v>0</v>
      </c>
      <c r="BF134" s="215">
        <f>IF(N134="snížená",J134,0)</f>
        <v>0</v>
      </c>
      <c r="BG134" s="215">
        <f>IF(N134="zákl. přenesená",J134,0)</f>
        <v>0</v>
      </c>
      <c r="BH134" s="215">
        <f>IF(N134="sníž. přenesená",J134,0)</f>
        <v>0</v>
      </c>
      <c r="BI134" s="215">
        <f>IF(N134="nulová",J134,0)</f>
        <v>0</v>
      </c>
      <c r="BJ134" s="25" t="s">
        <v>80</v>
      </c>
      <c r="BK134" s="215">
        <f>ROUND(I134*H134,1)</f>
        <v>0</v>
      </c>
      <c r="BL134" s="25" t="s">
        <v>216</v>
      </c>
      <c r="BM134" s="25" t="s">
        <v>1636</v>
      </c>
    </row>
    <row r="135" spans="2:65" s="12" customFormat="1" ht="12">
      <c r="B135" s="216"/>
      <c r="C135" s="217"/>
      <c r="D135" s="218" t="s">
        <v>218</v>
      </c>
      <c r="E135" s="219" t="s">
        <v>23</v>
      </c>
      <c r="F135" s="220" t="s">
        <v>1635</v>
      </c>
      <c r="G135" s="217"/>
      <c r="H135" s="221">
        <v>23.5</v>
      </c>
      <c r="I135" s="222"/>
      <c r="J135" s="217"/>
      <c r="K135" s="217"/>
      <c r="L135" s="223"/>
      <c r="M135" s="224"/>
      <c r="N135" s="225"/>
      <c r="O135" s="225"/>
      <c r="P135" s="225"/>
      <c r="Q135" s="225"/>
      <c r="R135" s="225"/>
      <c r="S135" s="225"/>
      <c r="T135" s="226"/>
      <c r="AT135" s="227" t="s">
        <v>218</v>
      </c>
      <c r="AU135" s="227" t="s">
        <v>82</v>
      </c>
      <c r="AV135" s="12" t="s">
        <v>82</v>
      </c>
      <c r="AW135" s="12" t="s">
        <v>36</v>
      </c>
      <c r="AX135" s="12" t="s">
        <v>80</v>
      </c>
      <c r="AY135" s="227" t="s">
        <v>207</v>
      </c>
    </row>
    <row r="136" spans="2:65" s="1" customFormat="1" ht="45.6" customHeight="1">
      <c r="B136" s="42"/>
      <c r="C136" s="204" t="s">
        <v>342</v>
      </c>
      <c r="D136" s="204" t="s">
        <v>211</v>
      </c>
      <c r="E136" s="205" t="s">
        <v>854</v>
      </c>
      <c r="F136" s="206" t="s">
        <v>855</v>
      </c>
      <c r="G136" s="207" t="s">
        <v>214</v>
      </c>
      <c r="H136" s="208">
        <v>5.2</v>
      </c>
      <c r="I136" s="209"/>
      <c r="J136" s="210">
        <f>ROUND(I136*H136,1)</f>
        <v>0</v>
      </c>
      <c r="K136" s="206" t="s">
        <v>23</v>
      </c>
      <c r="L136" s="62"/>
      <c r="M136" s="211" t="s">
        <v>23</v>
      </c>
      <c r="N136" s="212" t="s">
        <v>44</v>
      </c>
      <c r="O136" s="43"/>
      <c r="P136" s="213">
        <f>O136*H136</f>
        <v>0</v>
      </c>
      <c r="Q136" s="213">
        <v>0</v>
      </c>
      <c r="R136" s="213">
        <f>Q136*H136</f>
        <v>0</v>
      </c>
      <c r="S136" s="213">
        <v>0</v>
      </c>
      <c r="T136" s="214">
        <f>S136*H136</f>
        <v>0</v>
      </c>
      <c r="AR136" s="25" t="s">
        <v>216</v>
      </c>
      <c r="AT136" s="25" t="s">
        <v>211</v>
      </c>
      <c r="AU136" s="25" t="s">
        <v>82</v>
      </c>
      <c r="AY136" s="25" t="s">
        <v>207</v>
      </c>
      <c r="BE136" s="215">
        <f>IF(N136="základní",J136,0)</f>
        <v>0</v>
      </c>
      <c r="BF136" s="215">
        <f>IF(N136="snížená",J136,0)</f>
        <v>0</v>
      </c>
      <c r="BG136" s="215">
        <f>IF(N136="zákl. přenesená",J136,0)</f>
        <v>0</v>
      </c>
      <c r="BH136" s="215">
        <f>IF(N136="sníž. přenesená",J136,0)</f>
        <v>0</v>
      </c>
      <c r="BI136" s="215">
        <f>IF(N136="nulová",J136,0)</f>
        <v>0</v>
      </c>
      <c r="BJ136" s="25" t="s">
        <v>80</v>
      </c>
      <c r="BK136" s="215">
        <f>ROUND(I136*H136,1)</f>
        <v>0</v>
      </c>
      <c r="BL136" s="25" t="s">
        <v>216</v>
      </c>
      <c r="BM136" s="25" t="s">
        <v>1637</v>
      </c>
    </row>
    <row r="137" spans="2:65" s="12" customFormat="1" ht="12">
      <c r="B137" s="216"/>
      <c r="C137" s="217"/>
      <c r="D137" s="218" t="s">
        <v>218</v>
      </c>
      <c r="E137" s="219" t="s">
        <v>23</v>
      </c>
      <c r="F137" s="220" t="s">
        <v>1638</v>
      </c>
      <c r="G137" s="217"/>
      <c r="H137" s="221">
        <v>5.2</v>
      </c>
      <c r="I137" s="222"/>
      <c r="J137" s="217"/>
      <c r="K137" s="217"/>
      <c r="L137" s="223"/>
      <c r="M137" s="224"/>
      <c r="N137" s="225"/>
      <c r="O137" s="225"/>
      <c r="P137" s="225"/>
      <c r="Q137" s="225"/>
      <c r="R137" s="225"/>
      <c r="S137" s="225"/>
      <c r="T137" s="226"/>
      <c r="AT137" s="227" t="s">
        <v>218</v>
      </c>
      <c r="AU137" s="227" t="s">
        <v>82</v>
      </c>
      <c r="AV137" s="12" t="s">
        <v>82</v>
      </c>
      <c r="AW137" s="12" t="s">
        <v>36</v>
      </c>
      <c r="AX137" s="12" t="s">
        <v>80</v>
      </c>
      <c r="AY137" s="227" t="s">
        <v>207</v>
      </c>
    </row>
    <row r="138" spans="2:65" s="1" customFormat="1" ht="45.6" customHeight="1">
      <c r="B138" s="42"/>
      <c r="C138" s="204" t="s">
        <v>348</v>
      </c>
      <c r="D138" s="204" t="s">
        <v>211</v>
      </c>
      <c r="E138" s="205" t="s">
        <v>1639</v>
      </c>
      <c r="F138" s="206" t="s">
        <v>1640</v>
      </c>
      <c r="G138" s="207" t="s">
        <v>214</v>
      </c>
      <c r="H138" s="208">
        <v>455.524</v>
      </c>
      <c r="I138" s="209"/>
      <c r="J138" s="210">
        <f>ROUND(I138*H138,1)</f>
        <v>0</v>
      </c>
      <c r="K138" s="206" t="s">
        <v>23</v>
      </c>
      <c r="L138" s="62"/>
      <c r="M138" s="211" t="s">
        <v>23</v>
      </c>
      <c r="N138" s="212" t="s">
        <v>44</v>
      </c>
      <c r="O138" s="43"/>
      <c r="P138" s="213">
        <f>O138*H138</f>
        <v>0</v>
      </c>
      <c r="Q138" s="213">
        <v>0</v>
      </c>
      <c r="R138" s="213">
        <f>Q138*H138</f>
        <v>0</v>
      </c>
      <c r="S138" s="213">
        <v>0</v>
      </c>
      <c r="T138" s="214">
        <f>S138*H138</f>
        <v>0</v>
      </c>
      <c r="AR138" s="25" t="s">
        <v>216</v>
      </c>
      <c r="AT138" s="25" t="s">
        <v>211</v>
      </c>
      <c r="AU138" s="25" t="s">
        <v>82</v>
      </c>
      <c r="AY138" s="25" t="s">
        <v>207</v>
      </c>
      <c r="BE138" s="215">
        <f>IF(N138="základní",J138,0)</f>
        <v>0</v>
      </c>
      <c r="BF138" s="215">
        <f>IF(N138="snížená",J138,0)</f>
        <v>0</v>
      </c>
      <c r="BG138" s="215">
        <f>IF(N138="zákl. přenesená",J138,0)</f>
        <v>0</v>
      </c>
      <c r="BH138" s="215">
        <f>IF(N138="sníž. přenesená",J138,0)</f>
        <v>0</v>
      </c>
      <c r="BI138" s="215">
        <f>IF(N138="nulová",J138,0)</f>
        <v>0</v>
      </c>
      <c r="BJ138" s="25" t="s">
        <v>80</v>
      </c>
      <c r="BK138" s="215">
        <f>ROUND(I138*H138,1)</f>
        <v>0</v>
      </c>
      <c r="BL138" s="25" t="s">
        <v>216</v>
      </c>
      <c r="BM138" s="25" t="s">
        <v>1641</v>
      </c>
    </row>
    <row r="139" spans="2:65" s="12" customFormat="1" ht="12">
      <c r="B139" s="216"/>
      <c r="C139" s="217"/>
      <c r="D139" s="218" t="s">
        <v>218</v>
      </c>
      <c r="E139" s="219" t="s">
        <v>23</v>
      </c>
      <c r="F139" s="220" t="s">
        <v>1642</v>
      </c>
      <c r="G139" s="217"/>
      <c r="H139" s="221">
        <v>455.524</v>
      </c>
      <c r="I139" s="222"/>
      <c r="J139" s="217"/>
      <c r="K139" s="217"/>
      <c r="L139" s="223"/>
      <c r="M139" s="224"/>
      <c r="N139" s="225"/>
      <c r="O139" s="225"/>
      <c r="P139" s="225"/>
      <c r="Q139" s="225"/>
      <c r="R139" s="225"/>
      <c r="S139" s="225"/>
      <c r="T139" s="226"/>
      <c r="AT139" s="227" t="s">
        <v>218</v>
      </c>
      <c r="AU139" s="227" t="s">
        <v>82</v>
      </c>
      <c r="AV139" s="12" t="s">
        <v>82</v>
      </c>
      <c r="AW139" s="12" t="s">
        <v>36</v>
      </c>
      <c r="AX139" s="12" t="s">
        <v>80</v>
      </c>
      <c r="AY139" s="227" t="s">
        <v>207</v>
      </c>
    </row>
    <row r="140" spans="2:65" s="1" customFormat="1" ht="34.200000000000003" customHeight="1">
      <c r="B140" s="42"/>
      <c r="C140" s="204" t="s">
        <v>352</v>
      </c>
      <c r="D140" s="204" t="s">
        <v>211</v>
      </c>
      <c r="E140" s="205" t="s">
        <v>1643</v>
      </c>
      <c r="F140" s="206" t="s">
        <v>1644</v>
      </c>
      <c r="G140" s="207" t="s">
        <v>317</v>
      </c>
      <c r="H140" s="208">
        <v>2</v>
      </c>
      <c r="I140" s="209"/>
      <c r="J140" s="210">
        <f>ROUND(I140*H140,1)</f>
        <v>0</v>
      </c>
      <c r="K140" s="206" t="s">
        <v>23</v>
      </c>
      <c r="L140" s="62"/>
      <c r="M140" s="211" t="s">
        <v>23</v>
      </c>
      <c r="N140" s="212" t="s">
        <v>44</v>
      </c>
      <c r="O140" s="43"/>
      <c r="P140" s="213">
        <f>O140*H140</f>
        <v>0</v>
      </c>
      <c r="Q140" s="213">
        <v>0</v>
      </c>
      <c r="R140" s="213">
        <f>Q140*H140</f>
        <v>0</v>
      </c>
      <c r="S140" s="213">
        <v>0</v>
      </c>
      <c r="T140" s="214">
        <f>S140*H140</f>
        <v>0</v>
      </c>
      <c r="AR140" s="25" t="s">
        <v>216</v>
      </c>
      <c r="AT140" s="25" t="s">
        <v>211</v>
      </c>
      <c r="AU140" s="25" t="s">
        <v>82</v>
      </c>
      <c r="AY140" s="25" t="s">
        <v>207</v>
      </c>
      <c r="BE140" s="215">
        <f>IF(N140="základní",J140,0)</f>
        <v>0</v>
      </c>
      <c r="BF140" s="215">
        <f>IF(N140="snížená",J140,0)</f>
        <v>0</v>
      </c>
      <c r="BG140" s="215">
        <f>IF(N140="zákl. přenesená",J140,0)</f>
        <v>0</v>
      </c>
      <c r="BH140" s="215">
        <f>IF(N140="sníž. přenesená",J140,0)</f>
        <v>0</v>
      </c>
      <c r="BI140" s="215">
        <f>IF(N140="nulová",J140,0)</f>
        <v>0</v>
      </c>
      <c r="BJ140" s="25" t="s">
        <v>80</v>
      </c>
      <c r="BK140" s="215">
        <f>ROUND(I140*H140,1)</f>
        <v>0</v>
      </c>
      <c r="BL140" s="25" t="s">
        <v>216</v>
      </c>
      <c r="BM140" s="25" t="s">
        <v>1645</v>
      </c>
    </row>
    <row r="141" spans="2:65" s="12" customFormat="1" ht="12">
      <c r="B141" s="216"/>
      <c r="C141" s="217"/>
      <c r="D141" s="218" t="s">
        <v>218</v>
      </c>
      <c r="E141" s="219" t="s">
        <v>23</v>
      </c>
      <c r="F141" s="220" t="s">
        <v>1574</v>
      </c>
      <c r="G141" s="217"/>
      <c r="H141" s="221">
        <v>2</v>
      </c>
      <c r="I141" s="222"/>
      <c r="J141" s="217"/>
      <c r="K141" s="217"/>
      <c r="L141" s="223"/>
      <c r="M141" s="224"/>
      <c r="N141" s="225"/>
      <c r="O141" s="225"/>
      <c r="P141" s="225"/>
      <c r="Q141" s="225"/>
      <c r="R141" s="225"/>
      <c r="S141" s="225"/>
      <c r="T141" s="226"/>
      <c r="AT141" s="227" t="s">
        <v>218</v>
      </c>
      <c r="AU141" s="227" t="s">
        <v>82</v>
      </c>
      <c r="AV141" s="12" t="s">
        <v>82</v>
      </c>
      <c r="AW141" s="12" t="s">
        <v>36</v>
      </c>
      <c r="AX141" s="12" t="s">
        <v>80</v>
      </c>
      <c r="AY141" s="227" t="s">
        <v>207</v>
      </c>
    </row>
    <row r="142" spans="2:65" s="1" customFormat="1" ht="34.200000000000003" customHeight="1">
      <c r="B142" s="42"/>
      <c r="C142" s="204" t="s">
        <v>360</v>
      </c>
      <c r="D142" s="204" t="s">
        <v>211</v>
      </c>
      <c r="E142" s="205" t="s">
        <v>1646</v>
      </c>
      <c r="F142" s="206" t="s">
        <v>1647</v>
      </c>
      <c r="G142" s="207" t="s">
        <v>317</v>
      </c>
      <c r="H142" s="208">
        <v>2</v>
      </c>
      <c r="I142" s="209"/>
      <c r="J142" s="210">
        <f>ROUND(I142*H142,1)</f>
        <v>0</v>
      </c>
      <c r="K142" s="206" t="s">
        <v>23</v>
      </c>
      <c r="L142" s="62"/>
      <c r="M142" s="211" t="s">
        <v>23</v>
      </c>
      <c r="N142" s="212" t="s">
        <v>44</v>
      </c>
      <c r="O142" s="43"/>
      <c r="P142" s="213">
        <f>O142*H142</f>
        <v>0</v>
      </c>
      <c r="Q142" s="213">
        <v>0</v>
      </c>
      <c r="R142" s="213">
        <f>Q142*H142</f>
        <v>0</v>
      </c>
      <c r="S142" s="213">
        <v>0</v>
      </c>
      <c r="T142" s="214">
        <f>S142*H142</f>
        <v>0</v>
      </c>
      <c r="AR142" s="25" t="s">
        <v>216</v>
      </c>
      <c r="AT142" s="25" t="s">
        <v>211</v>
      </c>
      <c r="AU142" s="25" t="s">
        <v>82</v>
      </c>
      <c r="AY142" s="25" t="s">
        <v>207</v>
      </c>
      <c r="BE142" s="215">
        <f>IF(N142="základní",J142,0)</f>
        <v>0</v>
      </c>
      <c r="BF142" s="215">
        <f>IF(N142="snížená",J142,0)</f>
        <v>0</v>
      </c>
      <c r="BG142" s="215">
        <f>IF(N142="zákl. přenesená",J142,0)</f>
        <v>0</v>
      </c>
      <c r="BH142" s="215">
        <f>IF(N142="sníž. přenesená",J142,0)</f>
        <v>0</v>
      </c>
      <c r="BI142" s="215">
        <f>IF(N142="nulová",J142,0)</f>
        <v>0</v>
      </c>
      <c r="BJ142" s="25" t="s">
        <v>80</v>
      </c>
      <c r="BK142" s="215">
        <f>ROUND(I142*H142,1)</f>
        <v>0</v>
      </c>
      <c r="BL142" s="25" t="s">
        <v>216</v>
      </c>
      <c r="BM142" s="25" t="s">
        <v>1648</v>
      </c>
    </row>
    <row r="143" spans="2:65" s="12" customFormat="1" ht="12">
      <c r="B143" s="216"/>
      <c r="C143" s="217"/>
      <c r="D143" s="218" t="s">
        <v>218</v>
      </c>
      <c r="E143" s="219" t="s">
        <v>23</v>
      </c>
      <c r="F143" s="220" t="s">
        <v>1574</v>
      </c>
      <c r="G143" s="217"/>
      <c r="H143" s="221">
        <v>2</v>
      </c>
      <c r="I143" s="222"/>
      <c r="J143" s="217"/>
      <c r="K143" s="217"/>
      <c r="L143" s="223"/>
      <c r="M143" s="224"/>
      <c r="N143" s="225"/>
      <c r="O143" s="225"/>
      <c r="P143" s="225"/>
      <c r="Q143" s="225"/>
      <c r="R143" s="225"/>
      <c r="S143" s="225"/>
      <c r="T143" s="226"/>
      <c r="AT143" s="227" t="s">
        <v>218</v>
      </c>
      <c r="AU143" s="227" t="s">
        <v>82</v>
      </c>
      <c r="AV143" s="12" t="s">
        <v>82</v>
      </c>
      <c r="AW143" s="12" t="s">
        <v>36</v>
      </c>
      <c r="AX143" s="12" t="s">
        <v>80</v>
      </c>
      <c r="AY143" s="227" t="s">
        <v>207</v>
      </c>
    </row>
    <row r="144" spans="2:65" s="1" customFormat="1" ht="34.200000000000003" customHeight="1">
      <c r="B144" s="42"/>
      <c r="C144" s="204" t="s">
        <v>365</v>
      </c>
      <c r="D144" s="204" t="s">
        <v>211</v>
      </c>
      <c r="E144" s="205" t="s">
        <v>1649</v>
      </c>
      <c r="F144" s="206" t="s">
        <v>1650</v>
      </c>
      <c r="G144" s="207" t="s">
        <v>317</v>
      </c>
      <c r="H144" s="208">
        <v>2</v>
      </c>
      <c r="I144" s="209"/>
      <c r="J144" s="210">
        <f>ROUND(I144*H144,1)</f>
        <v>0</v>
      </c>
      <c r="K144" s="206" t="s">
        <v>23</v>
      </c>
      <c r="L144" s="62"/>
      <c r="M144" s="211" t="s">
        <v>23</v>
      </c>
      <c r="N144" s="212" t="s">
        <v>44</v>
      </c>
      <c r="O144" s="43"/>
      <c r="P144" s="213">
        <f>O144*H144</f>
        <v>0</v>
      </c>
      <c r="Q144" s="213">
        <v>0</v>
      </c>
      <c r="R144" s="213">
        <f>Q144*H144</f>
        <v>0</v>
      </c>
      <c r="S144" s="213">
        <v>0</v>
      </c>
      <c r="T144" s="214">
        <f>S144*H144</f>
        <v>0</v>
      </c>
      <c r="AR144" s="25" t="s">
        <v>216</v>
      </c>
      <c r="AT144" s="25" t="s">
        <v>211</v>
      </c>
      <c r="AU144" s="25" t="s">
        <v>82</v>
      </c>
      <c r="AY144" s="25" t="s">
        <v>207</v>
      </c>
      <c r="BE144" s="215">
        <f>IF(N144="základní",J144,0)</f>
        <v>0</v>
      </c>
      <c r="BF144" s="215">
        <f>IF(N144="snížená",J144,0)</f>
        <v>0</v>
      </c>
      <c r="BG144" s="215">
        <f>IF(N144="zákl. přenesená",J144,0)</f>
        <v>0</v>
      </c>
      <c r="BH144" s="215">
        <f>IF(N144="sníž. přenesená",J144,0)</f>
        <v>0</v>
      </c>
      <c r="BI144" s="215">
        <f>IF(N144="nulová",J144,0)</f>
        <v>0</v>
      </c>
      <c r="BJ144" s="25" t="s">
        <v>80</v>
      </c>
      <c r="BK144" s="215">
        <f>ROUND(I144*H144,1)</f>
        <v>0</v>
      </c>
      <c r="BL144" s="25" t="s">
        <v>216</v>
      </c>
      <c r="BM144" s="25" t="s">
        <v>1651</v>
      </c>
    </row>
    <row r="145" spans="2:65" s="12" customFormat="1" ht="12">
      <c r="B145" s="216"/>
      <c r="C145" s="217"/>
      <c r="D145" s="218" t="s">
        <v>218</v>
      </c>
      <c r="E145" s="219" t="s">
        <v>23</v>
      </c>
      <c r="F145" s="220" t="s">
        <v>1574</v>
      </c>
      <c r="G145" s="217"/>
      <c r="H145" s="221">
        <v>2</v>
      </c>
      <c r="I145" s="222"/>
      <c r="J145" s="217"/>
      <c r="K145" s="217"/>
      <c r="L145" s="223"/>
      <c r="M145" s="224"/>
      <c r="N145" s="225"/>
      <c r="O145" s="225"/>
      <c r="P145" s="225"/>
      <c r="Q145" s="225"/>
      <c r="R145" s="225"/>
      <c r="S145" s="225"/>
      <c r="T145" s="226"/>
      <c r="AT145" s="227" t="s">
        <v>218</v>
      </c>
      <c r="AU145" s="227" t="s">
        <v>82</v>
      </c>
      <c r="AV145" s="12" t="s">
        <v>82</v>
      </c>
      <c r="AW145" s="12" t="s">
        <v>36</v>
      </c>
      <c r="AX145" s="12" t="s">
        <v>80</v>
      </c>
      <c r="AY145" s="227" t="s">
        <v>207</v>
      </c>
    </row>
    <row r="146" spans="2:65" s="1" customFormat="1" ht="45.6" customHeight="1">
      <c r="B146" s="42"/>
      <c r="C146" s="204" t="s">
        <v>369</v>
      </c>
      <c r="D146" s="204" t="s">
        <v>211</v>
      </c>
      <c r="E146" s="205" t="s">
        <v>1652</v>
      </c>
      <c r="F146" s="206" t="s">
        <v>1653</v>
      </c>
      <c r="G146" s="207" t="s">
        <v>214</v>
      </c>
      <c r="H146" s="208">
        <v>122.09</v>
      </c>
      <c r="I146" s="209"/>
      <c r="J146" s="210">
        <f>ROUND(I146*H146,1)</f>
        <v>0</v>
      </c>
      <c r="K146" s="206" t="s">
        <v>23</v>
      </c>
      <c r="L146" s="62"/>
      <c r="M146" s="211" t="s">
        <v>23</v>
      </c>
      <c r="N146" s="212" t="s">
        <v>44</v>
      </c>
      <c r="O146" s="43"/>
      <c r="P146" s="213">
        <f>O146*H146</f>
        <v>0</v>
      </c>
      <c r="Q146" s="213">
        <v>0</v>
      </c>
      <c r="R146" s="213">
        <f>Q146*H146</f>
        <v>0</v>
      </c>
      <c r="S146" s="213">
        <v>0</v>
      </c>
      <c r="T146" s="214">
        <f>S146*H146</f>
        <v>0</v>
      </c>
      <c r="AR146" s="25" t="s">
        <v>216</v>
      </c>
      <c r="AT146" s="25" t="s">
        <v>211</v>
      </c>
      <c r="AU146" s="25" t="s">
        <v>82</v>
      </c>
      <c r="AY146" s="25" t="s">
        <v>207</v>
      </c>
      <c r="BE146" s="215">
        <f>IF(N146="základní",J146,0)</f>
        <v>0</v>
      </c>
      <c r="BF146" s="215">
        <f>IF(N146="snížená",J146,0)</f>
        <v>0</v>
      </c>
      <c r="BG146" s="215">
        <f>IF(N146="zákl. přenesená",J146,0)</f>
        <v>0</v>
      </c>
      <c r="BH146" s="215">
        <f>IF(N146="sníž. přenesená",J146,0)</f>
        <v>0</v>
      </c>
      <c r="BI146" s="215">
        <f>IF(N146="nulová",J146,0)</f>
        <v>0</v>
      </c>
      <c r="BJ146" s="25" t="s">
        <v>80</v>
      </c>
      <c r="BK146" s="215">
        <f>ROUND(I146*H146,1)</f>
        <v>0</v>
      </c>
      <c r="BL146" s="25" t="s">
        <v>216</v>
      </c>
      <c r="BM146" s="25" t="s">
        <v>1654</v>
      </c>
    </row>
    <row r="147" spans="2:65" s="12" customFormat="1" ht="12">
      <c r="B147" s="216"/>
      <c r="C147" s="217"/>
      <c r="D147" s="218" t="s">
        <v>218</v>
      </c>
      <c r="E147" s="219" t="s">
        <v>23</v>
      </c>
      <c r="F147" s="220" t="s">
        <v>1655</v>
      </c>
      <c r="G147" s="217"/>
      <c r="H147" s="221">
        <v>88.647999999999996</v>
      </c>
      <c r="I147" s="222"/>
      <c r="J147" s="217"/>
      <c r="K147" s="217"/>
      <c r="L147" s="223"/>
      <c r="M147" s="224"/>
      <c r="N147" s="225"/>
      <c r="O147" s="225"/>
      <c r="P147" s="225"/>
      <c r="Q147" s="225"/>
      <c r="R147" s="225"/>
      <c r="S147" s="225"/>
      <c r="T147" s="226"/>
      <c r="AT147" s="227" t="s">
        <v>218</v>
      </c>
      <c r="AU147" s="227" t="s">
        <v>82</v>
      </c>
      <c r="AV147" s="12" t="s">
        <v>82</v>
      </c>
      <c r="AW147" s="12" t="s">
        <v>36</v>
      </c>
      <c r="AX147" s="12" t="s">
        <v>73</v>
      </c>
      <c r="AY147" s="227" t="s">
        <v>207</v>
      </c>
    </row>
    <row r="148" spans="2:65" s="12" customFormat="1" ht="12">
      <c r="B148" s="216"/>
      <c r="C148" s="217"/>
      <c r="D148" s="218" t="s">
        <v>218</v>
      </c>
      <c r="E148" s="219" t="s">
        <v>23</v>
      </c>
      <c r="F148" s="220" t="s">
        <v>1656</v>
      </c>
      <c r="G148" s="217"/>
      <c r="H148" s="221">
        <v>16.234999999999999</v>
      </c>
      <c r="I148" s="222"/>
      <c r="J148" s="217"/>
      <c r="K148" s="217"/>
      <c r="L148" s="223"/>
      <c r="M148" s="224"/>
      <c r="N148" s="225"/>
      <c r="O148" s="225"/>
      <c r="P148" s="225"/>
      <c r="Q148" s="225"/>
      <c r="R148" s="225"/>
      <c r="S148" s="225"/>
      <c r="T148" s="226"/>
      <c r="AT148" s="227" t="s">
        <v>218</v>
      </c>
      <c r="AU148" s="227" t="s">
        <v>82</v>
      </c>
      <c r="AV148" s="12" t="s">
        <v>82</v>
      </c>
      <c r="AW148" s="12" t="s">
        <v>36</v>
      </c>
      <c r="AX148" s="12" t="s">
        <v>73</v>
      </c>
      <c r="AY148" s="227" t="s">
        <v>207</v>
      </c>
    </row>
    <row r="149" spans="2:65" s="12" customFormat="1" ht="12">
      <c r="B149" s="216"/>
      <c r="C149" s="217"/>
      <c r="D149" s="218" t="s">
        <v>218</v>
      </c>
      <c r="E149" s="219" t="s">
        <v>23</v>
      </c>
      <c r="F149" s="220" t="s">
        <v>1657</v>
      </c>
      <c r="G149" s="217"/>
      <c r="H149" s="221">
        <v>2.2240000000000002</v>
      </c>
      <c r="I149" s="222"/>
      <c r="J149" s="217"/>
      <c r="K149" s="217"/>
      <c r="L149" s="223"/>
      <c r="M149" s="224"/>
      <c r="N149" s="225"/>
      <c r="O149" s="225"/>
      <c r="P149" s="225"/>
      <c r="Q149" s="225"/>
      <c r="R149" s="225"/>
      <c r="S149" s="225"/>
      <c r="T149" s="226"/>
      <c r="AT149" s="227" t="s">
        <v>218</v>
      </c>
      <c r="AU149" s="227" t="s">
        <v>82</v>
      </c>
      <c r="AV149" s="12" t="s">
        <v>82</v>
      </c>
      <c r="AW149" s="12" t="s">
        <v>36</v>
      </c>
      <c r="AX149" s="12" t="s">
        <v>73</v>
      </c>
      <c r="AY149" s="227" t="s">
        <v>207</v>
      </c>
    </row>
    <row r="150" spans="2:65" s="12" customFormat="1" ht="12">
      <c r="B150" s="216"/>
      <c r="C150" s="217"/>
      <c r="D150" s="218" t="s">
        <v>218</v>
      </c>
      <c r="E150" s="219" t="s">
        <v>23</v>
      </c>
      <c r="F150" s="220" t="s">
        <v>1658</v>
      </c>
      <c r="G150" s="217"/>
      <c r="H150" s="221">
        <v>14.983000000000001</v>
      </c>
      <c r="I150" s="222"/>
      <c r="J150" s="217"/>
      <c r="K150" s="217"/>
      <c r="L150" s="223"/>
      <c r="M150" s="224"/>
      <c r="N150" s="225"/>
      <c r="O150" s="225"/>
      <c r="P150" s="225"/>
      <c r="Q150" s="225"/>
      <c r="R150" s="225"/>
      <c r="S150" s="225"/>
      <c r="T150" s="226"/>
      <c r="AT150" s="227" t="s">
        <v>218</v>
      </c>
      <c r="AU150" s="227" t="s">
        <v>82</v>
      </c>
      <c r="AV150" s="12" t="s">
        <v>82</v>
      </c>
      <c r="AW150" s="12" t="s">
        <v>36</v>
      </c>
      <c r="AX150" s="12" t="s">
        <v>73</v>
      </c>
      <c r="AY150" s="227" t="s">
        <v>207</v>
      </c>
    </row>
    <row r="151" spans="2:65" s="13" customFormat="1" ht="12">
      <c r="B151" s="228"/>
      <c r="C151" s="229"/>
      <c r="D151" s="218" t="s">
        <v>218</v>
      </c>
      <c r="E151" s="230" t="s">
        <v>23</v>
      </c>
      <c r="F151" s="231" t="s">
        <v>236</v>
      </c>
      <c r="G151" s="229"/>
      <c r="H151" s="232">
        <v>122.09</v>
      </c>
      <c r="I151" s="233"/>
      <c r="J151" s="229"/>
      <c r="K151" s="229"/>
      <c r="L151" s="234"/>
      <c r="M151" s="235"/>
      <c r="N151" s="236"/>
      <c r="O151" s="236"/>
      <c r="P151" s="236"/>
      <c r="Q151" s="236"/>
      <c r="R151" s="236"/>
      <c r="S151" s="236"/>
      <c r="T151" s="237"/>
      <c r="AT151" s="238" t="s">
        <v>218</v>
      </c>
      <c r="AU151" s="238" t="s">
        <v>82</v>
      </c>
      <c r="AV151" s="13" t="s">
        <v>216</v>
      </c>
      <c r="AW151" s="13" t="s">
        <v>36</v>
      </c>
      <c r="AX151" s="13" t="s">
        <v>80</v>
      </c>
      <c r="AY151" s="238" t="s">
        <v>207</v>
      </c>
    </row>
    <row r="152" spans="2:65" s="1" customFormat="1" ht="45.6" customHeight="1">
      <c r="B152" s="42"/>
      <c r="C152" s="204" t="s">
        <v>375</v>
      </c>
      <c r="D152" s="204" t="s">
        <v>211</v>
      </c>
      <c r="E152" s="205" t="s">
        <v>1659</v>
      </c>
      <c r="F152" s="206" t="s">
        <v>1660</v>
      </c>
      <c r="G152" s="207" t="s">
        <v>214</v>
      </c>
      <c r="H152" s="208">
        <v>6.1020000000000003</v>
      </c>
      <c r="I152" s="209"/>
      <c r="J152" s="210">
        <f>ROUND(I152*H152,1)</f>
        <v>0</v>
      </c>
      <c r="K152" s="206" t="s">
        <v>23</v>
      </c>
      <c r="L152" s="62"/>
      <c r="M152" s="211" t="s">
        <v>23</v>
      </c>
      <c r="N152" s="212" t="s">
        <v>44</v>
      </c>
      <c r="O152" s="43"/>
      <c r="P152" s="213">
        <f>O152*H152</f>
        <v>0</v>
      </c>
      <c r="Q152" s="213">
        <v>0</v>
      </c>
      <c r="R152" s="213">
        <f>Q152*H152</f>
        <v>0</v>
      </c>
      <c r="S152" s="213">
        <v>0</v>
      </c>
      <c r="T152" s="214">
        <f>S152*H152</f>
        <v>0</v>
      </c>
      <c r="AR152" s="25" t="s">
        <v>216</v>
      </c>
      <c r="AT152" s="25" t="s">
        <v>211</v>
      </c>
      <c r="AU152" s="25" t="s">
        <v>82</v>
      </c>
      <c r="AY152" s="25" t="s">
        <v>207</v>
      </c>
      <c r="BE152" s="215">
        <f>IF(N152="základní",J152,0)</f>
        <v>0</v>
      </c>
      <c r="BF152" s="215">
        <f>IF(N152="snížená",J152,0)</f>
        <v>0</v>
      </c>
      <c r="BG152" s="215">
        <f>IF(N152="zákl. přenesená",J152,0)</f>
        <v>0</v>
      </c>
      <c r="BH152" s="215">
        <f>IF(N152="sníž. přenesená",J152,0)</f>
        <v>0</v>
      </c>
      <c r="BI152" s="215">
        <f>IF(N152="nulová",J152,0)</f>
        <v>0</v>
      </c>
      <c r="BJ152" s="25" t="s">
        <v>80</v>
      </c>
      <c r="BK152" s="215">
        <f>ROUND(I152*H152,1)</f>
        <v>0</v>
      </c>
      <c r="BL152" s="25" t="s">
        <v>216</v>
      </c>
      <c r="BM152" s="25" t="s">
        <v>1661</v>
      </c>
    </row>
    <row r="153" spans="2:65" s="12" customFormat="1" ht="12">
      <c r="B153" s="216"/>
      <c r="C153" s="217"/>
      <c r="D153" s="218" t="s">
        <v>218</v>
      </c>
      <c r="E153" s="219" t="s">
        <v>23</v>
      </c>
      <c r="F153" s="220" t="s">
        <v>1662</v>
      </c>
      <c r="G153" s="217"/>
      <c r="H153" s="221">
        <v>5.5</v>
      </c>
      <c r="I153" s="222"/>
      <c r="J153" s="217"/>
      <c r="K153" s="217"/>
      <c r="L153" s="223"/>
      <c r="M153" s="224"/>
      <c r="N153" s="225"/>
      <c r="O153" s="225"/>
      <c r="P153" s="225"/>
      <c r="Q153" s="225"/>
      <c r="R153" s="225"/>
      <c r="S153" s="225"/>
      <c r="T153" s="226"/>
      <c r="AT153" s="227" t="s">
        <v>218</v>
      </c>
      <c r="AU153" s="227" t="s">
        <v>82</v>
      </c>
      <c r="AV153" s="12" t="s">
        <v>82</v>
      </c>
      <c r="AW153" s="12" t="s">
        <v>36</v>
      </c>
      <c r="AX153" s="12" t="s">
        <v>73</v>
      </c>
      <c r="AY153" s="227" t="s">
        <v>207</v>
      </c>
    </row>
    <row r="154" spans="2:65" s="12" customFormat="1" ht="12">
      <c r="B154" s="216"/>
      <c r="C154" s="217"/>
      <c r="D154" s="218" t="s">
        <v>218</v>
      </c>
      <c r="E154" s="219" t="s">
        <v>23</v>
      </c>
      <c r="F154" s="220" t="s">
        <v>1663</v>
      </c>
      <c r="G154" s="217"/>
      <c r="H154" s="221">
        <v>0.4</v>
      </c>
      <c r="I154" s="222"/>
      <c r="J154" s="217"/>
      <c r="K154" s="217"/>
      <c r="L154" s="223"/>
      <c r="M154" s="224"/>
      <c r="N154" s="225"/>
      <c r="O154" s="225"/>
      <c r="P154" s="225"/>
      <c r="Q154" s="225"/>
      <c r="R154" s="225"/>
      <c r="S154" s="225"/>
      <c r="T154" s="226"/>
      <c r="AT154" s="227" t="s">
        <v>218</v>
      </c>
      <c r="AU154" s="227" t="s">
        <v>82</v>
      </c>
      <c r="AV154" s="12" t="s">
        <v>82</v>
      </c>
      <c r="AW154" s="12" t="s">
        <v>36</v>
      </c>
      <c r="AX154" s="12" t="s">
        <v>73</v>
      </c>
      <c r="AY154" s="227" t="s">
        <v>207</v>
      </c>
    </row>
    <row r="155" spans="2:65" s="12" customFormat="1" ht="12">
      <c r="B155" s="216"/>
      <c r="C155" s="217"/>
      <c r="D155" s="218" t="s">
        <v>218</v>
      </c>
      <c r="E155" s="219" t="s">
        <v>23</v>
      </c>
      <c r="F155" s="220" t="s">
        <v>1664</v>
      </c>
      <c r="G155" s="217"/>
      <c r="H155" s="221">
        <v>0.20200000000000001</v>
      </c>
      <c r="I155" s="222"/>
      <c r="J155" s="217"/>
      <c r="K155" s="217"/>
      <c r="L155" s="223"/>
      <c r="M155" s="224"/>
      <c r="N155" s="225"/>
      <c r="O155" s="225"/>
      <c r="P155" s="225"/>
      <c r="Q155" s="225"/>
      <c r="R155" s="225"/>
      <c r="S155" s="225"/>
      <c r="T155" s="226"/>
      <c r="AT155" s="227" t="s">
        <v>218</v>
      </c>
      <c r="AU155" s="227" t="s">
        <v>82</v>
      </c>
      <c r="AV155" s="12" t="s">
        <v>82</v>
      </c>
      <c r="AW155" s="12" t="s">
        <v>36</v>
      </c>
      <c r="AX155" s="12" t="s">
        <v>73</v>
      </c>
      <c r="AY155" s="227" t="s">
        <v>207</v>
      </c>
    </row>
    <row r="156" spans="2:65" s="13" customFormat="1" ht="12">
      <c r="B156" s="228"/>
      <c r="C156" s="229"/>
      <c r="D156" s="218" t="s">
        <v>218</v>
      </c>
      <c r="E156" s="230" t="s">
        <v>23</v>
      </c>
      <c r="F156" s="231" t="s">
        <v>236</v>
      </c>
      <c r="G156" s="229"/>
      <c r="H156" s="232">
        <v>6.1020000000000003</v>
      </c>
      <c r="I156" s="233"/>
      <c r="J156" s="229"/>
      <c r="K156" s="229"/>
      <c r="L156" s="234"/>
      <c r="M156" s="235"/>
      <c r="N156" s="236"/>
      <c r="O156" s="236"/>
      <c r="P156" s="236"/>
      <c r="Q156" s="236"/>
      <c r="R156" s="236"/>
      <c r="S156" s="236"/>
      <c r="T156" s="237"/>
      <c r="AT156" s="238" t="s">
        <v>218</v>
      </c>
      <c r="AU156" s="238" t="s">
        <v>82</v>
      </c>
      <c r="AV156" s="13" t="s">
        <v>216</v>
      </c>
      <c r="AW156" s="13" t="s">
        <v>36</v>
      </c>
      <c r="AX156" s="13" t="s">
        <v>80</v>
      </c>
      <c r="AY156" s="238" t="s">
        <v>207</v>
      </c>
    </row>
    <row r="157" spans="2:65" s="1" customFormat="1" ht="45.6" customHeight="1">
      <c r="B157" s="42"/>
      <c r="C157" s="204" t="s">
        <v>380</v>
      </c>
      <c r="D157" s="204" t="s">
        <v>211</v>
      </c>
      <c r="E157" s="205" t="s">
        <v>1665</v>
      </c>
      <c r="F157" s="206" t="s">
        <v>1666</v>
      </c>
      <c r="G157" s="207" t="s">
        <v>214</v>
      </c>
      <c r="H157" s="208">
        <v>976.27800000000002</v>
      </c>
      <c r="I157" s="209"/>
      <c r="J157" s="210">
        <f>ROUND(I157*H157,1)</f>
        <v>0</v>
      </c>
      <c r="K157" s="206" t="s">
        <v>23</v>
      </c>
      <c r="L157" s="62"/>
      <c r="M157" s="211" t="s">
        <v>23</v>
      </c>
      <c r="N157" s="212" t="s">
        <v>44</v>
      </c>
      <c r="O157" s="43"/>
      <c r="P157" s="213">
        <f>O157*H157</f>
        <v>0</v>
      </c>
      <c r="Q157" s="213">
        <v>0</v>
      </c>
      <c r="R157" s="213">
        <f>Q157*H157</f>
        <v>0</v>
      </c>
      <c r="S157" s="213">
        <v>0</v>
      </c>
      <c r="T157" s="214">
        <f>S157*H157</f>
        <v>0</v>
      </c>
      <c r="AR157" s="25" t="s">
        <v>216</v>
      </c>
      <c r="AT157" s="25" t="s">
        <v>211</v>
      </c>
      <c r="AU157" s="25" t="s">
        <v>82</v>
      </c>
      <c r="AY157" s="25" t="s">
        <v>207</v>
      </c>
      <c r="BE157" s="215">
        <f>IF(N157="základní",J157,0)</f>
        <v>0</v>
      </c>
      <c r="BF157" s="215">
        <f>IF(N157="snížená",J157,0)</f>
        <v>0</v>
      </c>
      <c r="BG157" s="215">
        <f>IF(N157="zákl. přenesená",J157,0)</f>
        <v>0</v>
      </c>
      <c r="BH157" s="215">
        <f>IF(N157="sníž. přenesená",J157,0)</f>
        <v>0</v>
      </c>
      <c r="BI157" s="215">
        <f>IF(N157="nulová",J157,0)</f>
        <v>0</v>
      </c>
      <c r="BJ157" s="25" t="s">
        <v>80</v>
      </c>
      <c r="BK157" s="215">
        <f>ROUND(I157*H157,1)</f>
        <v>0</v>
      </c>
      <c r="BL157" s="25" t="s">
        <v>216</v>
      </c>
      <c r="BM157" s="25" t="s">
        <v>1667</v>
      </c>
    </row>
    <row r="158" spans="2:65" s="12" customFormat="1" ht="12">
      <c r="B158" s="216"/>
      <c r="C158" s="217"/>
      <c r="D158" s="218" t="s">
        <v>218</v>
      </c>
      <c r="E158" s="219" t="s">
        <v>23</v>
      </c>
      <c r="F158" s="220" t="s">
        <v>1668</v>
      </c>
      <c r="G158" s="217"/>
      <c r="H158" s="221">
        <v>976.27800000000002</v>
      </c>
      <c r="I158" s="222"/>
      <c r="J158" s="217"/>
      <c r="K158" s="217"/>
      <c r="L158" s="223"/>
      <c r="M158" s="224"/>
      <c r="N158" s="225"/>
      <c r="O158" s="225"/>
      <c r="P158" s="225"/>
      <c r="Q158" s="225"/>
      <c r="R158" s="225"/>
      <c r="S158" s="225"/>
      <c r="T158" s="226"/>
      <c r="AT158" s="227" t="s">
        <v>218</v>
      </c>
      <c r="AU158" s="227" t="s">
        <v>82</v>
      </c>
      <c r="AV158" s="12" t="s">
        <v>82</v>
      </c>
      <c r="AW158" s="12" t="s">
        <v>36</v>
      </c>
      <c r="AX158" s="12" t="s">
        <v>80</v>
      </c>
      <c r="AY158" s="227" t="s">
        <v>207</v>
      </c>
    </row>
    <row r="159" spans="2:65" s="1" customFormat="1" ht="34.200000000000003" customHeight="1">
      <c r="B159" s="42"/>
      <c r="C159" s="204" t="s">
        <v>384</v>
      </c>
      <c r="D159" s="204" t="s">
        <v>211</v>
      </c>
      <c r="E159" s="205" t="s">
        <v>1669</v>
      </c>
      <c r="F159" s="206" t="s">
        <v>1670</v>
      </c>
      <c r="G159" s="207" t="s">
        <v>214</v>
      </c>
      <c r="H159" s="208">
        <v>976.27800000000002</v>
      </c>
      <c r="I159" s="209"/>
      <c r="J159" s="210">
        <f>ROUND(I159*H159,1)</f>
        <v>0</v>
      </c>
      <c r="K159" s="206" t="s">
        <v>23</v>
      </c>
      <c r="L159" s="62"/>
      <c r="M159" s="211" t="s">
        <v>23</v>
      </c>
      <c r="N159" s="212" t="s">
        <v>44</v>
      </c>
      <c r="O159" s="43"/>
      <c r="P159" s="213">
        <f>O159*H159</f>
        <v>0</v>
      </c>
      <c r="Q159" s="213">
        <v>0</v>
      </c>
      <c r="R159" s="213">
        <f>Q159*H159</f>
        <v>0</v>
      </c>
      <c r="S159" s="213">
        <v>0</v>
      </c>
      <c r="T159" s="214">
        <f>S159*H159</f>
        <v>0</v>
      </c>
      <c r="AR159" s="25" t="s">
        <v>216</v>
      </c>
      <c r="AT159" s="25" t="s">
        <v>211</v>
      </c>
      <c r="AU159" s="25" t="s">
        <v>82</v>
      </c>
      <c r="AY159" s="25" t="s">
        <v>207</v>
      </c>
      <c r="BE159" s="215">
        <f>IF(N159="základní",J159,0)</f>
        <v>0</v>
      </c>
      <c r="BF159" s="215">
        <f>IF(N159="snížená",J159,0)</f>
        <v>0</v>
      </c>
      <c r="BG159" s="215">
        <f>IF(N159="zákl. přenesená",J159,0)</f>
        <v>0</v>
      </c>
      <c r="BH159" s="215">
        <f>IF(N159="sníž. přenesená",J159,0)</f>
        <v>0</v>
      </c>
      <c r="BI159" s="215">
        <f>IF(N159="nulová",J159,0)</f>
        <v>0</v>
      </c>
      <c r="BJ159" s="25" t="s">
        <v>80</v>
      </c>
      <c r="BK159" s="215">
        <f>ROUND(I159*H159,1)</f>
        <v>0</v>
      </c>
      <c r="BL159" s="25" t="s">
        <v>216</v>
      </c>
      <c r="BM159" s="25" t="s">
        <v>1671</v>
      </c>
    </row>
    <row r="160" spans="2:65" s="12" customFormat="1" ht="12">
      <c r="B160" s="216"/>
      <c r="C160" s="217"/>
      <c r="D160" s="218" t="s">
        <v>218</v>
      </c>
      <c r="E160" s="219" t="s">
        <v>23</v>
      </c>
      <c r="F160" s="220" t="s">
        <v>1672</v>
      </c>
      <c r="G160" s="217"/>
      <c r="H160" s="221">
        <v>976.27800000000002</v>
      </c>
      <c r="I160" s="222"/>
      <c r="J160" s="217"/>
      <c r="K160" s="217"/>
      <c r="L160" s="223"/>
      <c r="M160" s="224"/>
      <c r="N160" s="225"/>
      <c r="O160" s="225"/>
      <c r="P160" s="225"/>
      <c r="Q160" s="225"/>
      <c r="R160" s="225"/>
      <c r="S160" s="225"/>
      <c r="T160" s="226"/>
      <c r="AT160" s="227" t="s">
        <v>218</v>
      </c>
      <c r="AU160" s="227" t="s">
        <v>82</v>
      </c>
      <c r="AV160" s="12" t="s">
        <v>82</v>
      </c>
      <c r="AW160" s="12" t="s">
        <v>36</v>
      </c>
      <c r="AX160" s="12" t="s">
        <v>80</v>
      </c>
      <c r="AY160" s="227" t="s">
        <v>207</v>
      </c>
    </row>
    <row r="161" spans="2:65" s="1" customFormat="1" ht="45.6" customHeight="1">
      <c r="B161" s="42"/>
      <c r="C161" s="204" t="s">
        <v>388</v>
      </c>
      <c r="D161" s="204" t="s">
        <v>211</v>
      </c>
      <c r="E161" s="205" t="s">
        <v>1673</v>
      </c>
      <c r="F161" s="206" t="s">
        <v>1674</v>
      </c>
      <c r="G161" s="207" t="s">
        <v>214</v>
      </c>
      <c r="H161" s="208">
        <v>708.27599999999995</v>
      </c>
      <c r="I161" s="209"/>
      <c r="J161" s="210">
        <f>ROUND(I161*H161,1)</f>
        <v>0</v>
      </c>
      <c r="K161" s="206" t="s">
        <v>23</v>
      </c>
      <c r="L161" s="62"/>
      <c r="M161" s="211" t="s">
        <v>23</v>
      </c>
      <c r="N161" s="212" t="s">
        <v>44</v>
      </c>
      <c r="O161" s="43"/>
      <c r="P161" s="213">
        <f>O161*H161</f>
        <v>0</v>
      </c>
      <c r="Q161" s="213">
        <v>0</v>
      </c>
      <c r="R161" s="213">
        <f>Q161*H161</f>
        <v>0</v>
      </c>
      <c r="S161" s="213">
        <v>0</v>
      </c>
      <c r="T161" s="214">
        <f>S161*H161</f>
        <v>0</v>
      </c>
      <c r="AR161" s="25" t="s">
        <v>216</v>
      </c>
      <c r="AT161" s="25" t="s">
        <v>211</v>
      </c>
      <c r="AU161" s="25" t="s">
        <v>82</v>
      </c>
      <c r="AY161" s="25" t="s">
        <v>207</v>
      </c>
      <c r="BE161" s="215">
        <f>IF(N161="základní",J161,0)</f>
        <v>0</v>
      </c>
      <c r="BF161" s="215">
        <f>IF(N161="snížená",J161,0)</f>
        <v>0</v>
      </c>
      <c r="BG161" s="215">
        <f>IF(N161="zákl. přenesená",J161,0)</f>
        <v>0</v>
      </c>
      <c r="BH161" s="215">
        <f>IF(N161="sníž. přenesená",J161,0)</f>
        <v>0</v>
      </c>
      <c r="BI161" s="215">
        <f>IF(N161="nulová",J161,0)</f>
        <v>0</v>
      </c>
      <c r="BJ161" s="25" t="s">
        <v>80</v>
      </c>
      <c r="BK161" s="215">
        <f>ROUND(I161*H161,1)</f>
        <v>0</v>
      </c>
      <c r="BL161" s="25" t="s">
        <v>216</v>
      </c>
      <c r="BM161" s="25" t="s">
        <v>1675</v>
      </c>
    </row>
    <row r="162" spans="2:65" s="12" customFormat="1" ht="12">
      <c r="B162" s="216"/>
      <c r="C162" s="217"/>
      <c r="D162" s="218" t="s">
        <v>218</v>
      </c>
      <c r="E162" s="219" t="s">
        <v>23</v>
      </c>
      <c r="F162" s="220" t="s">
        <v>1676</v>
      </c>
      <c r="G162" s="217"/>
      <c r="H162" s="221">
        <v>708.27599999999995</v>
      </c>
      <c r="I162" s="222"/>
      <c r="J162" s="217"/>
      <c r="K162" s="217"/>
      <c r="L162" s="223"/>
      <c r="M162" s="224"/>
      <c r="N162" s="225"/>
      <c r="O162" s="225"/>
      <c r="P162" s="225"/>
      <c r="Q162" s="225"/>
      <c r="R162" s="225"/>
      <c r="S162" s="225"/>
      <c r="T162" s="226"/>
      <c r="AT162" s="227" t="s">
        <v>218</v>
      </c>
      <c r="AU162" s="227" t="s">
        <v>82</v>
      </c>
      <c r="AV162" s="12" t="s">
        <v>82</v>
      </c>
      <c r="AW162" s="12" t="s">
        <v>36</v>
      </c>
      <c r="AX162" s="12" t="s">
        <v>80</v>
      </c>
      <c r="AY162" s="227" t="s">
        <v>207</v>
      </c>
    </row>
    <row r="163" spans="2:65" s="1" customFormat="1" ht="14.4" customHeight="1">
      <c r="B163" s="42"/>
      <c r="C163" s="204" t="s">
        <v>392</v>
      </c>
      <c r="D163" s="204" t="s">
        <v>211</v>
      </c>
      <c r="E163" s="205" t="s">
        <v>1677</v>
      </c>
      <c r="F163" s="206" t="s">
        <v>1678</v>
      </c>
      <c r="G163" s="207" t="s">
        <v>214</v>
      </c>
      <c r="H163" s="208">
        <v>128.19200000000001</v>
      </c>
      <c r="I163" s="209"/>
      <c r="J163" s="210">
        <f>ROUND(I163*H163,1)</f>
        <v>0</v>
      </c>
      <c r="K163" s="206" t="s">
        <v>23</v>
      </c>
      <c r="L163" s="62"/>
      <c r="M163" s="211" t="s">
        <v>23</v>
      </c>
      <c r="N163" s="212" t="s">
        <v>44</v>
      </c>
      <c r="O163" s="43"/>
      <c r="P163" s="213">
        <f>O163*H163</f>
        <v>0</v>
      </c>
      <c r="Q163" s="213">
        <v>0</v>
      </c>
      <c r="R163" s="213">
        <f>Q163*H163</f>
        <v>0</v>
      </c>
      <c r="S163" s="213">
        <v>0</v>
      </c>
      <c r="T163" s="214">
        <f>S163*H163</f>
        <v>0</v>
      </c>
      <c r="AR163" s="25" t="s">
        <v>216</v>
      </c>
      <c r="AT163" s="25" t="s">
        <v>211</v>
      </c>
      <c r="AU163" s="25" t="s">
        <v>82</v>
      </c>
      <c r="AY163" s="25" t="s">
        <v>207</v>
      </c>
      <c r="BE163" s="215">
        <f>IF(N163="základní",J163,0)</f>
        <v>0</v>
      </c>
      <c r="BF163" s="215">
        <f>IF(N163="snížená",J163,0)</f>
        <v>0</v>
      </c>
      <c r="BG163" s="215">
        <f>IF(N163="zákl. přenesená",J163,0)</f>
        <v>0</v>
      </c>
      <c r="BH163" s="215">
        <f>IF(N163="sníž. přenesená",J163,0)</f>
        <v>0</v>
      </c>
      <c r="BI163" s="215">
        <f>IF(N163="nulová",J163,0)</f>
        <v>0</v>
      </c>
      <c r="BJ163" s="25" t="s">
        <v>80</v>
      </c>
      <c r="BK163" s="215">
        <f>ROUND(I163*H163,1)</f>
        <v>0</v>
      </c>
      <c r="BL163" s="25" t="s">
        <v>216</v>
      </c>
      <c r="BM163" s="25" t="s">
        <v>1679</v>
      </c>
    </row>
    <row r="164" spans="2:65" s="12" customFormat="1" ht="12">
      <c r="B164" s="216"/>
      <c r="C164" s="217"/>
      <c r="D164" s="218" t="s">
        <v>218</v>
      </c>
      <c r="E164" s="219" t="s">
        <v>23</v>
      </c>
      <c r="F164" s="220" t="s">
        <v>1680</v>
      </c>
      <c r="G164" s="217"/>
      <c r="H164" s="221">
        <v>88.647999999999996</v>
      </c>
      <c r="I164" s="222"/>
      <c r="J164" s="217"/>
      <c r="K164" s="217"/>
      <c r="L164" s="223"/>
      <c r="M164" s="224"/>
      <c r="N164" s="225"/>
      <c r="O164" s="225"/>
      <c r="P164" s="225"/>
      <c r="Q164" s="225"/>
      <c r="R164" s="225"/>
      <c r="S164" s="225"/>
      <c r="T164" s="226"/>
      <c r="AT164" s="227" t="s">
        <v>218</v>
      </c>
      <c r="AU164" s="227" t="s">
        <v>82</v>
      </c>
      <c r="AV164" s="12" t="s">
        <v>82</v>
      </c>
      <c r="AW164" s="12" t="s">
        <v>36</v>
      </c>
      <c r="AX164" s="12" t="s">
        <v>73</v>
      </c>
      <c r="AY164" s="227" t="s">
        <v>207</v>
      </c>
    </row>
    <row r="165" spans="2:65" s="12" customFormat="1" ht="12">
      <c r="B165" s="216"/>
      <c r="C165" s="217"/>
      <c r="D165" s="218" t="s">
        <v>218</v>
      </c>
      <c r="E165" s="219" t="s">
        <v>23</v>
      </c>
      <c r="F165" s="220" t="s">
        <v>1681</v>
      </c>
      <c r="G165" s="217"/>
      <c r="H165" s="221">
        <v>16.234999999999999</v>
      </c>
      <c r="I165" s="222"/>
      <c r="J165" s="217"/>
      <c r="K165" s="217"/>
      <c r="L165" s="223"/>
      <c r="M165" s="224"/>
      <c r="N165" s="225"/>
      <c r="O165" s="225"/>
      <c r="P165" s="225"/>
      <c r="Q165" s="225"/>
      <c r="R165" s="225"/>
      <c r="S165" s="225"/>
      <c r="T165" s="226"/>
      <c r="AT165" s="227" t="s">
        <v>218</v>
      </c>
      <c r="AU165" s="227" t="s">
        <v>82</v>
      </c>
      <c r="AV165" s="12" t="s">
        <v>82</v>
      </c>
      <c r="AW165" s="12" t="s">
        <v>36</v>
      </c>
      <c r="AX165" s="12" t="s">
        <v>73</v>
      </c>
      <c r="AY165" s="227" t="s">
        <v>207</v>
      </c>
    </row>
    <row r="166" spans="2:65" s="12" customFormat="1" ht="12">
      <c r="B166" s="216"/>
      <c r="C166" s="217"/>
      <c r="D166" s="218" t="s">
        <v>218</v>
      </c>
      <c r="E166" s="219" t="s">
        <v>23</v>
      </c>
      <c r="F166" s="220" t="s">
        <v>1682</v>
      </c>
      <c r="G166" s="217"/>
      <c r="H166" s="221">
        <v>5.5</v>
      </c>
      <c r="I166" s="222"/>
      <c r="J166" s="217"/>
      <c r="K166" s="217"/>
      <c r="L166" s="223"/>
      <c r="M166" s="224"/>
      <c r="N166" s="225"/>
      <c r="O166" s="225"/>
      <c r="P166" s="225"/>
      <c r="Q166" s="225"/>
      <c r="R166" s="225"/>
      <c r="S166" s="225"/>
      <c r="T166" s="226"/>
      <c r="AT166" s="227" t="s">
        <v>218</v>
      </c>
      <c r="AU166" s="227" t="s">
        <v>82</v>
      </c>
      <c r="AV166" s="12" t="s">
        <v>82</v>
      </c>
      <c r="AW166" s="12" t="s">
        <v>36</v>
      </c>
      <c r="AX166" s="12" t="s">
        <v>73</v>
      </c>
      <c r="AY166" s="227" t="s">
        <v>207</v>
      </c>
    </row>
    <row r="167" spans="2:65" s="12" customFormat="1" ht="12">
      <c r="B167" s="216"/>
      <c r="C167" s="217"/>
      <c r="D167" s="218" t="s">
        <v>218</v>
      </c>
      <c r="E167" s="219" t="s">
        <v>23</v>
      </c>
      <c r="F167" s="220" t="s">
        <v>1683</v>
      </c>
      <c r="G167" s="217"/>
      <c r="H167" s="221">
        <v>0.4</v>
      </c>
      <c r="I167" s="222"/>
      <c r="J167" s="217"/>
      <c r="K167" s="217"/>
      <c r="L167" s="223"/>
      <c r="M167" s="224"/>
      <c r="N167" s="225"/>
      <c r="O167" s="225"/>
      <c r="P167" s="225"/>
      <c r="Q167" s="225"/>
      <c r="R167" s="225"/>
      <c r="S167" s="225"/>
      <c r="T167" s="226"/>
      <c r="AT167" s="227" t="s">
        <v>218</v>
      </c>
      <c r="AU167" s="227" t="s">
        <v>82</v>
      </c>
      <c r="AV167" s="12" t="s">
        <v>82</v>
      </c>
      <c r="AW167" s="12" t="s">
        <v>36</v>
      </c>
      <c r="AX167" s="12" t="s">
        <v>73</v>
      </c>
      <c r="AY167" s="227" t="s">
        <v>207</v>
      </c>
    </row>
    <row r="168" spans="2:65" s="12" customFormat="1" ht="12">
      <c r="B168" s="216"/>
      <c r="C168" s="217"/>
      <c r="D168" s="218" t="s">
        <v>218</v>
      </c>
      <c r="E168" s="219" t="s">
        <v>23</v>
      </c>
      <c r="F168" s="220" t="s">
        <v>1684</v>
      </c>
      <c r="G168" s="217"/>
      <c r="H168" s="221">
        <v>0.20200000000000001</v>
      </c>
      <c r="I168" s="222"/>
      <c r="J168" s="217"/>
      <c r="K168" s="217"/>
      <c r="L168" s="223"/>
      <c r="M168" s="224"/>
      <c r="N168" s="225"/>
      <c r="O168" s="225"/>
      <c r="P168" s="225"/>
      <c r="Q168" s="225"/>
      <c r="R168" s="225"/>
      <c r="S168" s="225"/>
      <c r="T168" s="226"/>
      <c r="AT168" s="227" t="s">
        <v>218</v>
      </c>
      <c r="AU168" s="227" t="s">
        <v>82</v>
      </c>
      <c r="AV168" s="12" t="s">
        <v>82</v>
      </c>
      <c r="AW168" s="12" t="s">
        <v>36</v>
      </c>
      <c r="AX168" s="12" t="s">
        <v>73</v>
      </c>
      <c r="AY168" s="227" t="s">
        <v>207</v>
      </c>
    </row>
    <row r="169" spans="2:65" s="12" customFormat="1" ht="12">
      <c r="B169" s="216"/>
      <c r="C169" s="217"/>
      <c r="D169" s="218" t="s">
        <v>218</v>
      </c>
      <c r="E169" s="219" t="s">
        <v>23</v>
      </c>
      <c r="F169" s="220" t="s">
        <v>1685</v>
      </c>
      <c r="G169" s="217"/>
      <c r="H169" s="221">
        <v>2.2240000000000002</v>
      </c>
      <c r="I169" s="222"/>
      <c r="J169" s="217"/>
      <c r="K169" s="217"/>
      <c r="L169" s="223"/>
      <c r="M169" s="224"/>
      <c r="N169" s="225"/>
      <c r="O169" s="225"/>
      <c r="P169" s="225"/>
      <c r="Q169" s="225"/>
      <c r="R169" s="225"/>
      <c r="S169" s="225"/>
      <c r="T169" s="226"/>
      <c r="AT169" s="227" t="s">
        <v>218</v>
      </c>
      <c r="AU169" s="227" t="s">
        <v>82</v>
      </c>
      <c r="AV169" s="12" t="s">
        <v>82</v>
      </c>
      <c r="AW169" s="12" t="s">
        <v>36</v>
      </c>
      <c r="AX169" s="12" t="s">
        <v>73</v>
      </c>
      <c r="AY169" s="227" t="s">
        <v>207</v>
      </c>
    </row>
    <row r="170" spans="2:65" s="12" customFormat="1" ht="12">
      <c r="B170" s="216"/>
      <c r="C170" s="217"/>
      <c r="D170" s="218" t="s">
        <v>218</v>
      </c>
      <c r="E170" s="219" t="s">
        <v>23</v>
      </c>
      <c r="F170" s="220" t="s">
        <v>1686</v>
      </c>
      <c r="G170" s="217"/>
      <c r="H170" s="221">
        <v>14.983000000000001</v>
      </c>
      <c r="I170" s="222"/>
      <c r="J170" s="217"/>
      <c r="K170" s="217"/>
      <c r="L170" s="223"/>
      <c r="M170" s="224"/>
      <c r="N170" s="225"/>
      <c r="O170" s="225"/>
      <c r="P170" s="225"/>
      <c r="Q170" s="225"/>
      <c r="R170" s="225"/>
      <c r="S170" s="225"/>
      <c r="T170" s="226"/>
      <c r="AT170" s="227" t="s">
        <v>218</v>
      </c>
      <c r="AU170" s="227" t="s">
        <v>82</v>
      </c>
      <c r="AV170" s="12" t="s">
        <v>82</v>
      </c>
      <c r="AW170" s="12" t="s">
        <v>36</v>
      </c>
      <c r="AX170" s="12" t="s">
        <v>73</v>
      </c>
      <c r="AY170" s="227" t="s">
        <v>207</v>
      </c>
    </row>
    <row r="171" spans="2:65" s="13" customFormat="1" ht="12">
      <c r="B171" s="228"/>
      <c r="C171" s="229"/>
      <c r="D171" s="218" t="s">
        <v>218</v>
      </c>
      <c r="E171" s="230" t="s">
        <v>23</v>
      </c>
      <c r="F171" s="231" t="s">
        <v>236</v>
      </c>
      <c r="G171" s="229"/>
      <c r="H171" s="232">
        <v>128.19200000000001</v>
      </c>
      <c r="I171" s="233"/>
      <c r="J171" s="229"/>
      <c r="K171" s="229"/>
      <c r="L171" s="234"/>
      <c r="M171" s="235"/>
      <c r="N171" s="236"/>
      <c r="O171" s="236"/>
      <c r="P171" s="236"/>
      <c r="Q171" s="236"/>
      <c r="R171" s="236"/>
      <c r="S171" s="236"/>
      <c r="T171" s="237"/>
      <c r="AT171" s="238" t="s">
        <v>218</v>
      </c>
      <c r="AU171" s="238" t="s">
        <v>82</v>
      </c>
      <c r="AV171" s="13" t="s">
        <v>216</v>
      </c>
      <c r="AW171" s="13" t="s">
        <v>36</v>
      </c>
      <c r="AX171" s="13" t="s">
        <v>80</v>
      </c>
      <c r="AY171" s="238" t="s">
        <v>207</v>
      </c>
    </row>
    <row r="172" spans="2:65" s="1" customFormat="1" ht="34.200000000000003" customHeight="1">
      <c r="B172" s="42"/>
      <c r="C172" s="204" t="s">
        <v>396</v>
      </c>
      <c r="D172" s="204" t="s">
        <v>211</v>
      </c>
      <c r="E172" s="205" t="s">
        <v>238</v>
      </c>
      <c r="F172" s="206" t="s">
        <v>239</v>
      </c>
      <c r="G172" s="207" t="s">
        <v>240</v>
      </c>
      <c r="H172" s="208">
        <v>226.43100000000001</v>
      </c>
      <c r="I172" s="209"/>
      <c r="J172" s="210">
        <f>ROUND(I172*H172,1)</f>
        <v>0</v>
      </c>
      <c r="K172" s="206" t="s">
        <v>23</v>
      </c>
      <c r="L172" s="62"/>
      <c r="M172" s="211" t="s">
        <v>23</v>
      </c>
      <c r="N172" s="212" t="s">
        <v>44</v>
      </c>
      <c r="O172" s="43"/>
      <c r="P172" s="213">
        <f>O172*H172</f>
        <v>0</v>
      </c>
      <c r="Q172" s="213">
        <v>0</v>
      </c>
      <c r="R172" s="213">
        <f>Q172*H172</f>
        <v>0</v>
      </c>
      <c r="S172" s="213">
        <v>0</v>
      </c>
      <c r="T172" s="214">
        <f>S172*H172</f>
        <v>0</v>
      </c>
      <c r="AR172" s="25" t="s">
        <v>216</v>
      </c>
      <c r="AT172" s="25" t="s">
        <v>211</v>
      </c>
      <c r="AU172" s="25" t="s">
        <v>82</v>
      </c>
      <c r="AY172" s="25" t="s">
        <v>207</v>
      </c>
      <c r="BE172" s="215">
        <f>IF(N172="základní",J172,0)</f>
        <v>0</v>
      </c>
      <c r="BF172" s="215">
        <f>IF(N172="snížená",J172,0)</f>
        <v>0</v>
      </c>
      <c r="BG172" s="215">
        <f>IF(N172="zákl. přenesená",J172,0)</f>
        <v>0</v>
      </c>
      <c r="BH172" s="215">
        <f>IF(N172="sníž. přenesená",J172,0)</f>
        <v>0</v>
      </c>
      <c r="BI172" s="215">
        <f>IF(N172="nulová",J172,0)</f>
        <v>0</v>
      </c>
      <c r="BJ172" s="25" t="s">
        <v>80</v>
      </c>
      <c r="BK172" s="215">
        <f>ROUND(I172*H172,1)</f>
        <v>0</v>
      </c>
      <c r="BL172" s="25" t="s">
        <v>216</v>
      </c>
      <c r="BM172" s="25" t="s">
        <v>1687</v>
      </c>
    </row>
    <row r="173" spans="2:65" s="12" customFormat="1" ht="12">
      <c r="B173" s="216"/>
      <c r="C173" s="217"/>
      <c r="D173" s="218" t="s">
        <v>218</v>
      </c>
      <c r="E173" s="219" t="s">
        <v>23</v>
      </c>
      <c r="F173" s="220" t="s">
        <v>1688</v>
      </c>
      <c r="G173" s="217"/>
      <c r="H173" s="221">
        <v>155.13399999999999</v>
      </c>
      <c r="I173" s="222"/>
      <c r="J173" s="217"/>
      <c r="K173" s="217"/>
      <c r="L173" s="223"/>
      <c r="M173" s="224"/>
      <c r="N173" s="225"/>
      <c r="O173" s="225"/>
      <c r="P173" s="225"/>
      <c r="Q173" s="225"/>
      <c r="R173" s="225"/>
      <c r="S173" s="225"/>
      <c r="T173" s="226"/>
      <c r="AT173" s="227" t="s">
        <v>218</v>
      </c>
      <c r="AU173" s="227" t="s">
        <v>82</v>
      </c>
      <c r="AV173" s="12" t="s">
        <v>82</v>
      </c>
      <c r="AW173" s="12" t="s">
        <v>36</v>
      </c>
      <c r="AX173" s="12" t="s">
        <v>73</v>
      </c>
      <c r="AY173" s="227" t="s">
        <v>207</v>
      </c>
    </row>
    <row r="174" spans="2:65" s="12" customFormat="1" ht="12">
      <c r="B174" s="216"/>
      <c r="C174" s="217"/>
      <c r="D174" s="218" t="s">
        <v>218</v>
      </c>
      <c r="E174" s="219" t="s">
        <v>23</v>
      </c>
      <c r="F174" s="220" t="s">
        <v>1689</v>
      </c>
      <c r="G174" s="217"/>
      <c r="H174" s="221">
        <v>28.411000000000001</v>
      </c>
      <c r="I174" s="222"/>
      <c r="J174" s="217"/>
      <c r="K174" s="217"/>
      <c r="L174" s="223"/>
      <c r="M174" s="224"/>
      <c r="N174" s="225"/>
      <c r="O174" s="225"/>
      <c r="P174" s="225"/>
      <c r="Q174" s="225"/>
      <c r="R174" s="225"/>
      <c r="S174" s="225"/>
      <c r="T174" s="226"/>
      <c r="AT174" s="227" t="s">
        <v>218</v>
      </c>
      <c r="AU174" s="227" t="s">
        <v>82</v>
      </c>
      <c r="AV174" s="12" t="s">
        <v>82</v>
      </c>
      <c r="AW174" s="12" t="s">
        <v>36</v>
      </c>
      <c r="AX174" s="12" t="s">
        <v>73</v>
      </c>
      <c r="AY174" s="227" t="s">
        <v>207</v>
      </c>
    </row>
    <row r="175" spans="2:65" s="12" customFormat="1" ht="12">
      <c r="B175" s="216"/>
      <c r="C175" s="217"/>
      <c r="D175" s="218" t="s">
        <v>218</v>
      </c>
      <c r="E175" s="219" t="s">
        <v>23</v>
      </c>
      <c r="F175" s="220" t="s">
        <v>1690</v>
      </c>
      <c r="G175" s="217"/>
      <c r="H175" s="221">
        <v>11.55</v>
      </c>
      <c r="I175" s="222"/>
      <c r="J175" s="217"/>
      <c r="K175" s="217"/>
      <c r="L175" s="223"/>
      <c r="M175" s="224"/>
      <c r="N175" s="225"/>
      <c r="O175" s="225"/>
      <c r="P175" s="225"/>
      <c r="Q175" s="225"/>
      <c r="R175" s="225"/>
      <c r="S175" s="225"/>
      <c r="T175" s="226"/>
      <c r="AT175" s="227" t="s">
        <v>218</v>
      </c>
      <c r="AU175" s="227" t="s">
        <v>82</v>
      </c>
      <c r="AV175" s="12" t="s">
        <v>82</v>
      </c>
      <c r="AW175" s="12" t="s">
        <v>36</v>
      </c>
      <c r="AX175" s="12" t="s">
        <v>73</v>
      </c>
      <c r="AY175" s="227" t="s">
        <v>207</v>
      </c>
    </row>
    <row r="176" spans="2:65" s="12" customFormat="1" ht="12">
      <c r="B176" s="216"/>
      <c r="C176" s="217"/>
      <c r="D176" s="218" t="s">
        <v>218</v>
      </c>
      <c r="E176" s="219" t="s">
        <v>23</v>
      </c>
      <c r="F176" s="220" t="s">
        <v>1691</v>
      </c>
      <c r="G176" s="217"/>
      <c r="H176" s="221">
        <v>0.84</v>
      </c>
      <c r="I176" s="222"/>
      <c r="J176" s="217"/>
      <c r="K176" s="217"/>
      <c r="L176" s="223"/>
      <c r="M176" s="224"/>
      <c r="N176" s="225"/>
      <c r="O176" s="225"/>
      <c r="P176" s="225"/>
      <c r="Q176" s="225"/>
      <c r="R176" s="225"/>
      <c r="S176" s="225"/>
      <c r="T176" s="226"/>
      <c r="AT176" s="227" t="s">
        <v>218</v>
      </c>
      <c r="AU176" s="227" t="s">
        <v>82</v>
      </c>
      <c r="AV176" s="12" t="s">
        <v>82</v>
      </c>
      <c r="AW176" s="12" t="s">
        <v>36</v>
      </c>
      <c r="AX176" s="12" t="s">
        <v>73</v>
      </c>
      <c r="AY176" s="227" t="s">
        <v>207</v>
      </c>
    </row>
    <row r="177" spans="2:65" s="12" customFormat="1" ht="12">
      <c r="B177" s="216"/>
      <c r="C177" s="217"/>
      <c r="D177" s="218" t="s">
        <v>218</v>
      </c>
      <c r="E177" s="219" t="s">
        <v>23</v>
      </c>
      <c r="F177" s="220" t="s">
        <v>1692</v>
      </c>
      <c r="G177" s="217"/>
      <c r="H177" s="221">
        <v>0.38400000000000001</v>
      </c>
      <c r="I177" s="222"/>
      <c r="J177" s="217"/>
      <c r="K177" s="217"/>
      <c r="L177" s="223"/>
      <c r="M177" s="224"/>
      <c r="N177" s="225"/>
      <c r="O177" s="225"/>
      <c r="P177" s="225"/>
      <c r="Q177" s="225"/>
      <c r="R177" s="225"/>
      <c r="S177" s="225"/>
      <c r="T177" s="226"/>
      <c r="AT177" s="227" t="s">
        <v>218</v>
      </c>
      <c r="AU177" s="227" t="s">
        <v>82</v>
      </c>
      <c r="AV177" s="12" t="s">
        <v>82</v>
      </c>
      <c r="AW177" s="12" t="s">
        <v>36</v>
      </c>
      <c r="AX177" s="12" t="s">
        <v>73</v>
      </c>
      <c r="AY177" s="227" t="s">
        <v>207</v>
      </c>
    </row>
    <row r="178" spans="2:65" s="12" customFormat="1" ht="12">
      <c r="B178" s="216"/>
      <c r="C178" s="217"/>
      <c r="D178" s="218" t="s">
        <v>218</v>
      </c>
      <c r="E178" s="219" t="s">
        <v>23</v>
      </c>
      <c r="F178" s="220" t="s">
        <v>1693</v>
      </c>
      <c r="G178" s="217"/>
      <c r="H178" s="221">
        <v>3.8919999999999999</v>
      </c>
      <c r="I178" s="222"/>
      <c r="J178" s="217"/>
      <c r="K178" s="217"/>
      <c r="L178" s="223"/>
      <c r="M178" s="224"/>
      <c r="N178" s="225"/>
      <c r="O178" s="225"/>
      <c r="P178" s="225"/>
      <c r="Q178" s="225"/>
      <c r="R178" s="225"/>
      <c r="S178" s="225"/>
      <c r="T178" s="226"/>
      <c r="AT178" s="227" t="s">
        <v>218</v>
      </c>
      <c r="AU178" s="227" t="s">
        <v>82</v>
      </c>
      <c r="AV178" s="12" t="s">
        <v>82</v>
      </c>
      <c r="AW178" s="12" t="s">
        <v>36</v>
      </c>
      <c r="AX178" s="12" t="s">
        <v>73</v>
      </c>
      <c r="AY178" s="227" t="s">
        <v>207</v>
      </c>
    </row>
    <row r="179" spans="2:65" s="12" customFormat="1" ht="12">
      <c r="B179" s="216"/>
      <c r="C179" s="217"/>
      <c r="D179" s="218" t="s">
        <v>218</v>
      </c>
      <c r="E179" s="219" t="s">
        <v>23</v>
      </c>
      <c r="F179" s="220" t="s">
        <v>1694</v>
      </c>
      <c r="G179" s="217"/>
      <c r="H179" s="221">
        <v>26.22</v>
      </c>
      <c r="I179" s="222"/>
      <c r="J179" s="217"/>
      <c r="K179" s="217"/>
      <c r="L179" s="223"/>
      <c r="M179" s="224"/>
      <c r="N179" s="225"/>
      <c r="O179" s="225"/>
      <c r="P179" s="225"/>
      <c r="Q179" s="225"/>
      <c r="R179" s="225"/>
      <c r="S179" s="225"/>
      <c r="T179" s="226"/>
      <c r="AT179" s="227" t="s">
        <v>218</v>
      </c>
      <c r="AU179" s="227" t="s">
        <v>82</v>
      </c>
      <c r="AV179" s="12" t="s">
        <v>82</v>
      </c>
      <c r="AW179" s="12" t="s">
        <v>36</v>
      </c>
      <c r="AX179" s="12" t="s">
        <v>73</v>
      </c>
      <c r="AY179" s="227" t="s">
        <v>207</v>
      </c>
    </row>
    <row r="180" spans="2:65" s="13" customFormat="1" ht="12">
      <c r="B180" s="228"/>
      <c r="C180" s="229"/>
      <c r="D180" s="218" t="s">
        <v>218</v>
      </c>
      <c r="E180" s="230" t="s">
        <v>23</v>
      </c>
      <c r="F180" s="231" t="s">
        <v>236</v>
      </c>
      <c r="G180" s="229"/>
      <c r="H180" s="232">
        <v>226.43100000000001</v>
      </c>
      <c r="I180" s="233"/>
      <c r="J180" s="229"/>
      <c r="K180" s="229"/>
      <c r="L180" s="234"/>
      <c r="M180" s="235"/>
      <c r="N180" s="236"/>
      <c r="O180" s="236"/>
      <c r="P180" s="236"/>
      <c r="Q180" s="236"/>
      <c r="R180" s="236"/>
      <c r="S180" s="236"/>
      <c r="T180" s="237"/>
      <c r="AT180" s="238" t="s">
        <v>218</v>
      </c>
      <c r="AU180" s="238" t="s">
        <v>82</v>
      </c>
      <c r="AV180" s="13" t="s">
        <v>216</v>
      </c>
      <c r="AW180" s="13" t="s">
        <v>36</v>
      </c>
      <c r="AX180" s="13" t="s">
        <v>80</v>
      </c>
      <c r="AY180" s="238" t="s">
        <v>207</v>
      </c>
    </row>
    <row r="181" spans="2:65" s="1" customFormat="1" ht="34.200000000000003" customHeight="1">
      <c r="B181" s="42"/>
      <c r="C181" s="204" t="s">
        <v>400</v>
      </c>
      <c r="D181" s="204" t="s">
        <v>211</v>
      </c>
      <c r="E181" s="205" t="s">
        <v>246</v>
      </c>
      <c r="F181" s="206" t="s">
        <v>247</v>
      </c>
      <c r="G181" s="207" t="s">
        <v>214</v>
      </c>
      <c r="H181" s="208">
        <v>4.8140000000000001</v>
      </c>
      <c r="I181" s="209"/>
      <c r="J181" s="210">
        <f>ROUND(I181*H181,1)</f>
        <v>0</v>
      </c>
      <c r="K181" s="206" t="s">
        <v>23</v>
      </c>
      <c r="L181" s="62"/>
      <c r="M181" s="211" t="s">
        <v>23</v>
      </c>
      <c r="N181" s="212" t="s">
        <v>44</v>
      </c>
      <c r="O181" s="43"/>
      <c r="P181" s="213">
        <f>O181*H181</f>
        <v>0</v>
      </c>
      <c r="Q181" s="213">
        <v>0</v>
      </c>
      <c r="R181" s="213">
        <f>Q181*H181</f>
        <v>0</v>
      </c>
      <c r="S181" s="213">
        <v>0</v>
      </c>
      <c r="T181" s="214">
        <f>S181*H181</f>
        <v>0</v>
      </c>
      <c r="AR181" s="25" t="s">
        <v>216</v>
      </c>
      <c r="AT181" s="25" t="s">
        <v>211</v>
      </c>
      <c r="AU181" s="25" t="s">
        <v>82</v>
      </c>
      <c r="AY181" s="25" t="s">
        <v>207</v>
      </c>
      <c r="BE181" s="215">
        <f>IF(N181="základní",J181,0)</f>
        <v>0</v>
      </c>
      <c r="BF181" s="215">
        <f>IF(N181="snížená",J181,0)</f>
        <v>0</v>
      </c>
      <c r="BG181" s="215">
        <f>IF(N181="zákl. přenesená",J181,0)</f>
        <v>0</v>
      </c>
      <c r="BH181" s="215">
        <f>IF(N181="sníž. přenesená",J181,0)</f>
        <v>0</v>
      </c>
      <c r="BI181" s="215">
        <f>IF(N181="nulová",J181,0)</f>
        <v>0</v>
      </c>
      <c r="BJ181" s="25" t="s">
        <v>80</v>
      </c>
      <c r="BK181" s="215">
        <f>ROUND(I181*H181,1)</f>
        <v>0</v>
      </c>
      <c r="BL181" s="25" t="s">
        <v>216</v>
      </c>
      <c r="BM181" s="25" t="s">
        <v>1695</v>
      </c>
    </row>
    <row r="182" spans="2:65" s="12" customFormat="1" ht="12">
      <c r="B182" s="216"/>
      <c r="C182" s="217"/>
      <c r="D182" s="218" t="s">
        <v>218</v>
      </c>
      <c r="E182" s="219" t="s">
        <v>23</v>
      </c>
      <c r="F182" s="220" t="s">
        <v>1696</v>
      </c>
      <c r="G182" s="217"/>
      <c r="H182" s="221">
        <v>4.8140000000000001</v>
      </c>
      <c r="I182" s="222"/>
      <c r="J182" s="217"/>
      <c r="K182" s="217"/>
      <c r="L182" s="223"/>
      <c r="M182" s="224"/>
      <c r="N182" s="225"/>
      <c r="O182" s="225"/>
      <c r="P182" s="225"/>
      <c r="Q182" s="225"/>
      <c r="R182" s="225"/>
      <c r="S182" s="225"/>
      <c r="T182" s="226"/>
      <c r="AT182" s="227" t="s">
        <v>218</v>
      </c>
      <c r="AU182" s="227" t="s">
        <v>82</v>
      </c>
      <c r="AV182" s="12" t="s">
        <v>82</v>
      </c>
      <c r="AW182" s="12" t="s">
        <v>36</v>
      </c>
      <c r="AX182" s="12" t="s">
        <v>80</v>
      </c>
      <c r="AY182" s="227" t="s">
        <v>207</v>
      </c>
    </row>
    <row r="183" spans="2:65" s="1" customFormat="1" ht="34.200000000000003" customHeight="1">
      <c r="B183" s="42"/>
      <c r="C183" s="204" t="s">
        <v>404</v>
      </c>
      <c r="D183" s="204" t="s">
        <v>211</v>
      </c>
      <c r="E183" s="205" t="s">
        <v>1697</v>
      </c>
      <c r="F183" s="206" t="s">
        <v>1698</v>
      </c>
      <c r="G183" s="207" t="s">
        <v>317</v>
      </c>
      <c r="H183" s="208">
        <v>2</v>
      </c>
      <c r="I183" s="209"/>
      <c r="J183" s="210">
        <f>ROUND(I183*H183,1)</f>
        <v>0</v>
      </c>
      <c r="K183" s="206" t="s">
        <v>23</v>
      </c>
      <c r="L183" s="62"/>
      <c r="M183" s="211" t="s">
        <v>23</v>
      </c>
      <c r="N183" s="212" t="s">
        <v>44</v>
      </c>
      <c r="O183" s="43"/>
      <c r="P183" s="213">
        <f>O183*H183</f>
        <v>0</v>
      </c>
      <c r="Q183" s="213">
        <v>0</v>
      </c>
      <c r="R183" s="213">
        <f>Q183*H183</f>
        <v>0</v>
      </c>
      <c r="S183" s="213">
        <v>0</v>
      </c>
      <c r="T183" s="214">
        <f>S183*H183</f>
        <v>0</v>
      </c>
      <c r="AR183" s="25" t="s">
        <v>216</v>
      </c>
      <c r="AT183" s="25" t="s">
        <v>211</v>
      </c>
      <c r="AU183" s="25" t="s">
        <v>82</v>
      </c>
      <c r="AY183" s="25" t="s">
        <v>207</v>
      </c>
      <c r="BE183" s="215">
        <f>IF(N183="základní",J183,0)</f>
        <v>0</v>
      </c>
      <c r="BF183" s="215">
        <f>IF(N183="snížená",J183,0)</f>
        <v>0</v>
      </c>
      <c r="BG183" s="215">
        <f>IF(N183="zákl. přenesená",J183,0)</f>
        <v>0</v>
      </c>
      <c r="BH183" s="215">
        <f>IF(N183="sníž. přenesená",J183,0)</f>
        <v>0</v>
      </c>
      <c r="BI183" s="215">
        <f>IF(N183="nulová",J183,0)</f>
        <v>0</v>
      </c>
      <c r="BJ183" s="25" t="s">
        <v>80</v>
      </c>
      <c r="BK183" s="215">
        <f>ROUND(I183*H183,1)</f>
        <v>0</v>
      </c>
      <c r="BL183" s="25" t="s">
        <v>216</v>
      </c>
      <c r="BM183" s="25" t="s">
        <v>1699</v>
      </c>
    </row>
    <row r="184" spans="2:65" s="12" customFormat="1" ht="12">
      <c r="B184" s="216"/>
      <c r="C184" s="217"/>
      <c r="D184" s="218" t="s">
        <v>218</v>
      </c>
      <c r="E184" s="219" t="s">
        <v>23</v>
      </c>
      <c r="F184" s="220" t="s">
        <v>1574</v>
      </c>
      <c r="G184" s="217"/>
      <c r="H184" s="221">
        <v>2</v>
      </c>
      <c r="I184" s="222"/>
      <c r="J184" s="217"/>
      <c r="K184" s="217"/>
      <c r="L184" s="223"/>
      <c r="M184" s="224"/>
      <c r="N184" s="225"/>
      <c r="O184" s="225"/>
      <c r="P184" s="225"/>
      <c r="Q184" s="225"/>
      <c r="R184" s="225"/>
      <c r="S184" s="225"/>
      <c r="T184" s="226"/>
      <c r="AT184" s="227" t="s">
        <v>218</v>
      </c>
      <c r="AU184" s="227" t="s">
        <v>82</v>
      </c>
      <c r="AV184" s="12" t="s">
        <v>82</v>
      </c>
      <c r="AW184" s="12" t="s">
        <v>36</v>
      </c>
      <c r="AX184" s="12" t="s">
        <v>80</v>
      </c>
      <c r="AY184" s="227" t="s">
        <v>207</v>
      </c>
    </row>
    <row r="185" spans="2:65" s="1" customFormat="1" ht="45.6" customHeight="1">
      <c r="B185" s="42"/>
      <c r="C185" s="204" t="s">
        <v>255</v>
      </c>
      <c r="D185" s="204" t="s">
        <v>211</v>
      </c>
      <c r="E185" s="205" t="s">
        <v>1700</v>
      </c>
      <c r="F185" s="206" t="s">
        <v>1701</v>
      </c>
      <c r="G185" s="207" t="s">
        <v>214</v>
      </c>
      <c r="H185" s="208">
        <v>7.8970000000000002</v>
      </c>
      <c r="I185" s="209"/>
      <c r="J185" s="210">
        <f>ROUND(I185*H185,1)</f>
        <v>0</v>
      </c>
      <c r="K185" s="206" t="s">
        <v>23</v>
      </c>
      <c r="L185" s="62"/>
      <c r="M185" s="211" t="s">
        <v>23</v>
      </c>
      <c r="N185" s="212" t="s">
        <v>44</v>
      </c>
      <c r="O185" s="43"/>
      <c r="P185" s="213">
        <f>O185*H185</f>
        <v>0</v>
      </c>
      <c r="Q185" s="213">
        <v>0</v>
      </c>
      <c r="R185" s="213">
        <f>Q185*H185</f>
        <v>0</v>
      </c>
      <c r="S185" s="213">
        <v>0</v>
      </c>
      <c r="T185" s="214">
        <f>S185*H185</f>
        <v>0</v>
      </c>
      <c r="AR185" s="25" t="s">
        <v>216</v>
      </c>
      <c r="AT185" s="25" t="s">
        <v>211</v>
      </c>
      <c r="AU185" s="25" t="s">
        <v>82</v>
      </c>
      <c r="AY185" s="25" t="s">
        <v>207</v>
      </c>
      <c r="BE185" s="215">
        <f>IF(N185="základní",J185,0)</f>
        <v>0</v>
      </c>
      <c r="BF185" s="215">
        <f>IF(N185="snížená",J185,0)</f>
        <v>0</v>
      </c>
      <c r="BG185" s="215">
        <f>IF(N185="zákl. přenesená",J185,0)</f>
        <v>0</v>
      </c>
      <c r="BH185" s="215">
        <f>IF(N185="sníž. přenesená",J185,0)</f>
        <v>0</v>
      </c>
      <c r="BI185" s="215">
        <f>IF(N185="nulová",J185,0)</f>
        <v>0</v>
      </c>
      <c r="BJ185" s="25" t="s">
        <v>80</v>
      </c>
      <c r="BK185" s="215">
        <f>ROUND(I185*H185,1)</f>
        <v>0</v>
      </c>
      <c r="BL185" s="25" t="s">
        <v>216</v>
      </c>
      <c r="BM185" s="25" t="s">
        <v>1702</v>
      </c>
    </row>
    <row r="186" spans="2:65" s="12" customFormat="1" ht="12">
      <c r="B186" s="216"/>
      <c r="C186" s="217"/>
      <c r="D186" s="218" t="s">
        <v>218</v>
      </c>
      <c r="E186" s="219" t="s">
        <v>23</v>
      </c>
      <c r="F186" s="220" t="s">
        <v>1703</v>
      </c>
      <c r="G186" s="217"/>
      <c r="H186" s="221">
        <v>7.8970000000000002</v>
      </c>
      <c r="I186" s="222"/>
      <c r="J186" s="217"/>
      <c r="K186" s="217"/>
      <c r="L186" s="223"/>
      <c r="M186" s="224"/>
      <c r="N186" s="225"/>
      <c r="O186" s="225"/>
      <c r="P186" s="225"/>
      <c r="Q186" s="225"/>
      <c r="R186" s="225"/>
      <c r="S186" s="225"/>
      <c r="T186" s="226"/>
      <c r="AT186" s="227" t="s">
        <v>218</v>
      </c>
      <c r="AU186" s="227" t="s">
        <v>82</v>
      </c>
      <c r="AV186" s="12" t="s">
        <v>82</v>
      </c>
      <c r="AW186" s="12" t="s">
        <v>36</v>
      </c>
      <c r="AX186" s="12" t="s">
        <v>80</v>
      </c>
      <c r="AY186" s="227" t="s">
        <v>207</v>
      </c>
    </row>
    <row r="187" spans="2:65" s="1" customFormat="1" ht="22.8" customHeight="1">
      <c r="B187" s="42"/>
      <c r="C187" s="204" t="s">
        <v>411</v>
      </c>
      <c r="D187" s="204" t="s">
        <v>211</v>
      </c>
      <c r="E187" s="205" t="s">
        <v>1704</v>
      </c>
      <c r="F187" s="206" t="s">
        <v>1705</v>
      </c>
      <c r="G187" s="207" t="s">
        <v>285</v>
      </c>
      <c r="H187" s="208">
        <v>31.82</v>
      </c>
      <c r="I187" s="209"/>
      <c r="J187" s="210">
        <f>ROUND(I187*H187,1)</f>
        <v>0</v>
      </c>
      <c r="K187" s="206" t="s">
        <v>23</v>
      </c>
      <c r="L187" s="62"/>
      <c r="M187" s="211" t="s">
        <v>23</v>
      </c>
      <c r="N187" s="212" t="s">
        <v>44</v>
      </c>
      <c r="O187" s="43"/>
      <c r="P187" s="213">
        <f>O187*H187</f>
        <v>0</v>
      </c>
      <c r="Q187" s="213">
        <v>0</v>
      </c>
      <c r="R187" s="213">
        <f>Q187*H187</f>
        <v>0</v>
      </c>
      <c r="S187" s="213">
        <v>0</v>
      </c>
      <c r="T187" s="214">
        <f>S187*H187</f>
        <v>0</v>
      </c>
      <c r="AR187" s="25" t="s">
        <v>216</v>
      </c>
      <c r="AT187" s="25" t="s">
        <v>211</v>
      </c>
      <c r="AU187" s="25" t="s">
        <v>82</v>
      </c>
      <c r="AY187" s="25" t="s">
        <v>207</v>
      </c>
      <c r="BE187" s="215">
        <f>IF(N187="základní",J187,0)</f>
        <v>0</v>
      </c>
      <c r="BF187" s="215">
        <f>IF(N187="snížená",J187,0)</f>
        <v>0</v>
      </c>
      <c r="BG187" s="215">
        <f>IF(N187="zákl. přenesená",J187,0)</f>
        <v>0</v>
      </c>
      <c r="BH187" s="215">
        <f>IF(N187="sníž. přenesená",J187,0)</f>
        <v>0</v>
      </c>
      <c r="BI187" s="215">
        <f>IF(N187="nulová",J187,0)</f>
        <v>0</v>
      </c>
      <c r="BJ187" s="25" t="s">
        <v>80</v>
      </c>
      <c r="BK187" s="215">
        <f>ROUND(I187*H187,1)</f>
        <v>0</v>
      </c>
      <c r="BL187" s="25" t="s">
        <v>216</v>
      </c>
      <c r="BM187" s="25" t="s">
        <v>1706</v>
      </c>
    </row>
    <row r="188" spans="2:65" s="12" customFormat="1" ht="12">
      <c r="B188" s="216"/>
      <c r="C188" s="217"/>
      <c r="D188" s="218" t="s">
        <v>218</v>
      </c>
      <c r="E188" s="219" t="s">
        <v>23</v>
      </c>
      <c r="F188" s="220" t="s">
        <v>1707</v>
      </c>
      <c r="G188" s="217"/>
      <c r="H188" s="221">
        <v>31.82</v>
      </c>
      <c r="I188" s="222"/>
      <c r="J188" s="217"/>
      <c r="K188" s="217"/>
      <c r="L188" s="223"/>
      <c r="M188" s="224"/>
      <c r="N188" s="225"/>
      <c r="O188" s="225"/>
      <c r="P188" s="225"/>
      <c r="Q188" s="225"/>
      <c r="R188" s="225"/>
      <c r="S188" s="225"/>
      <c r="T188" s="226"/>
      <c r="AT188" s="227" t="s">
        <v>218</v>
      </c>
      <c r="AU188" s="227" t="s">
        <v>82</v>
      </c>
      <c r="AV188" s="12" t="s">
        <v>82</v>
      </c>
      <c r="AW188" s="12" t="s">
        <v>36</v>
      </c>
      <c r="AX188" s="12" t="s">
        <v>80</v>
      </c>
      <c r="AY188" s="227" t="s">
        <v>207</v>
      </c>
    </row>
    <row r="189" spans="2:65" s="1" customFormat="1" ht="34.200000000000003" customHeight="1">
      <c r="B189" s="42"/>
      <c r="C189" s="204" t="s">
        <v>417</v>
      </c>
      <c r="D189" s="204" t="s">
        <v>211</v>
      </c>
      <c r="E189" s="205" t="s">
        <v>1708</v>
      </c>
      <c r="F189" s="206" t="s">
        <v>1709</v>
      </c>
      <c r="G189" s="207" t="s">
        <v>285</v>
      </c>
      <c r="H189" s="208">
        <v>6508.52</v>
      </c>
      <c r="I189" s="209"/>
      <c r="J189" s="210">
        <f>ROUND(I189*H189,1)</f>
        <v>0</v>
      </c>
      <c r="K189" s="206" t="s">
        <v>23</v>
      </c>
      <c r="L189" s="62"/>
      <c r="M189" s="211" t="s">
        <v>23</v>
      </c>
      <c r="N189" s="212" t="s">
        <v>44</v>
      </c>
      <c r="O189" s="43"/>
      <c r="P189" s="213">
        <f>O189*H189</f>
        <v>0</v>
      </c>
      <c r="Q189" s="213">
        <v>0</v>
      </c>
      <c r="R189" s="213">
        <f>Q189*H189</f>
        <v>0</v>
      </c>
      <c r="S189" s="213">
        <v>0</v>
      </c>
      <c r="T189" s="214">
        <f>S189*H189</f>
        <v>0</v>
      </c>
      <c r="AR189" s="25" t="s">
        <v>216</v>
      </c>
      <c r="AT189" s="25" t="s">
        <v>211</v>
      </c>
      <c r="AU189" s="25" t="s">
        <v>82</v>
      </c>
      <c r="AY189" s="25" t="s">
        <v>207</v>
      </c>
      <c r="BE189" s="215">
        <f>IF(N189="základní",J189,0)</f>
        <v>0</v>
      </c>
      <c r="BF189" s="215">
        <f>IF(N189="snížená",J189,0)</f>
        <v>0</v>
      </c>
      <c r="BG189" s="215">
        <f>IF(N189="zákl. přenesená",J189,0)</f>
        <v>0</v>
      </c>
      <c r="BH189" s="215">
        <f>IF(N189="sníž. přenesená",J189,0)</f>
        <v>0</v>
      </c>
      <c r="BI189" s="215">
        <f>IF(N189="nulová",J189,0)</f>
        <v>0</v>
      </c>
      <c r="BJ189" s="25" t="s">
        <v>80</v>
      </c>
      <c r="BK189" s="215">
        <f>ROUND(I189*H189,1)</f>
        <v>0</v>
      </c>
      <c r="BL189" s="25" t="s">
        <v>216</v>
      </c>
      <c r="BM189" s="25" t="s">
        <v>1710</v>
      </c>
    </row>
    <row r="190" spans="2:65" s="12" customFormat="1" ht="12">
      <c r="B190" s="216"/>
      <c r="C190" s="217"/>
      <c r="D190" s="218" t="s">
        <v>218</v>
      </c>
      <c r="E190" s="219" t="s">
        <v>23</v>
      </c>
      <c r="F190" s="220" t="s">
        <v>1711</v>
      </c>
      <c r="G190" s="217"/>
      <c r="H190" s="221">
        <v>6508.52</v>
      </c>
      <c r="I190" s="222"/>
      <c r="J190" s="217"/>
      <c r="K190" s="217"/>
      <c r="L190" s="223"/>
      <c r="M190" s="224"/>
      <c r="N190" s="225"/>
      <c r="O190" s="225"/>
      <c r="P190" s="225"/>
      <c r="Q190" s="225"/>
      <c r="R190" s="225"/>
      <c r="S190" s="225"/>
      <c r="T190" s="226"/>
      <c r="AT190" s="227" t="s">
        <v>218</v>
      </c>
      <c r="AU190" s="227" t="s">
        <v>82</v>
      </c>
      <c r="AV190" s="12" t="s">
        <v>82</v>
      </c>
      <c r="AW190" s="12" t="s">
        <v>36</v>
      </c>
      <c r="AX190" s="12" t="s">
        <v>80</v>
      </c>
      <c r="AY190" s="227" t="s">
        <v>207</v>
      </c>
    </row>
    <row r="191" spans="2:65" s="1" customFormat="1" ht="22.8" customHeight="1">
      <c r="B191" s="42"/>
      <c r="C191" s="204" t="s">
        <v>421</v>
      </c>
      <c r="D191" s="204" t="s">
        <v>211</v>
      </c>
      <c r="E191" s="205" t="s">
        <v>1712</v>
      </c>
      <c r="F191" s="206" t="s">
        <v>1713</v>
      </c>
      <c r="G191" s="207" t="s">
        <v>285</v>
      </c>
      <c r="H191" s="208">
        <v>6508.52</v>
      </c>
      <c r="I191" s="209"/>
      <c r="J191" s="210">
        <f>ROUND(I191*H191,1)</f>
        <v>0</v>
      </c>
      <c r="K191" s="206" t="s">
        <v>23</v>
      </c>
      <c r="L191" s="62"/>
      <c r="M191" s="211" t="s">
        <v>23</v>
      </c>
      <c r="N191" s="212" t="s">
        <v>44</v>
      </c>
      <c r="O191" s="43"/>
      <c r="P191" s="213">
        <f>O191*H191</f>
        <v>0</v>
      </c>
      <c r="Q191" s="213">
        <v>0</v>
      </c>
      <c r="R191" s="213">
        <f>Q191*H191</f>
        <v>0</v>
      </c>
      <c r="S191" s="213">
        <v>0</v>
      </c>
      <c r="T191" s="214">
        <f>S191*H191</f>
        <v>0</v>
      </c>
      <c r="AR191" s="25" t="s">
        <v>216</v>
      </c>
      <c r="AT191" s="25" t="s">
        <v>211</v>
      </c>
      <c r="AU191" s="25" t="s">
        <v>82</v>
      </c>
      <c r="AY191" s="25" t="s">
        <v>207</v>
      </c>
      <c r="BE191" s="215">
        <f>IF(N191="základní",J191,0)</f>
        <v>0</v>
      </c>
      <c r="BF191" s="215">
        <f>IF(N191="snížená",J191,0)</f>
        <v>0</v>
      </c>
      <c r="BG191" s="215">
        <f>IF(N191="zákl. přenesená",J191,0)</f>
        <v>0</v>
      </c>
      <c r="BH191" s="215">
        <f>IF(N191="sníž. přenesená",J191,0)</f>
        <v>0</v>
      </c>
      <c r="BI191" s="215">
        <f>IF(N191="nulová",J191,0)</f>
        <v>0</v>
      </c>
      <c r="BJ191" s="25" t="s">
        <v>80</v>
      </c>
      <c r="BK191" s="215">
        <f>ROUND(I191*H191,1)</f>
        <v>0</v>
      </c>
      <c r="BL191" s="25" t="s">
        <v>216</v>
      </c>
      <c r="BM191" s="25" t="s">
        <v>1714</v>
      </c>
    </row>
    <row r="192" spans="2:65" s="12" customFormat="1" ht="12">
      <c r="B192" s="216"/>
      <c r="C192" s="217"/>
      <c r="D192" s="218" t="s">
        <v>218</v>
      </c>
      <c r="E192" s="219" t="s">
        <v>23</v>
      </c>
      <c r="F192" s="220" t="s">
        <v>1715</v>
      </c>
      <c r="G192" s="217"/>
      <c r="H192" s="221">
        <v>6508.52</v>
      </c>
      <c r="I192" s="222"/>
      <c r="J192" s="217"/>
      <c r="K192" s="217"/>
      <c r="L192" s="223"/>
      <c r="M192" s="224"/>
      <c r="N192" s="225"/>
      <c r="O192" s="225"/>
      <c r="P192" s="225"/>
      <c r="Q192" s="225"/>
      <c r="R192" s="225"/>
      <c r="S192" s="225"/>
      <c r="T192" s="226"/>
      <c r="AT192" s="227" t="s">
        <v>218</v>
      </c>
      <c r="AU192" s="227" t="s">
        <v>82</v>
      </c>
      <c r="AV192" s="12" t="s">
        <v>82</v>
      </c>
      <c r="AW192" s="12" t="s">
        <v>36</v>
      </c>
      <c r="AX192" s="12" t="s">
        <v>80</v>
      </c>
      <c r="AY192" s="227" t="s">
        <v>207</v>
      </c>
    </row>
    <row r="193" spans="2:65" s="1" customFormat="1" ht="22.8" customHeight="1">
      <c r="B193" s="42"/>
      <c r="C193" s="204" t="s">
        <v>429</v>
      </c>
      <c r="D193" s="204" t="s">
        <v>211</v>
      </c>
      <c r="E193" s="205" t="s">
        <v>1716</v>
      </c>
      <c r="F193" s="206" t="s">
        <v>1717</v>
      </c>
      <c r="G193" s="207" t="s">
        <v>285</v>
      </c>
      <c r="H193" s="208">
        <v>2153.8159999999998</v>
      </c>
      <c r="I193" s="209"/>
      <c r="J193" s="210">
        <f>ROUND(I193*H193,1)</f>
        <v>0</v>
      </c>
      <c r="K193" s="206" t="s">
        <v>23</v>
      </c>
      <c r="L193" s="62"/>
      <c r="M193" s="211" t="s">
        <v>23</v>
      </c>
      <c r="N193" s="212" t="s">
        <v>44</v>
      </c>
      <c r="O193" s="43"/>
      <c r="P193" s="213">
        <f>O193*H193</f>
        <v>0</v>
      </c>
      <c r="Q193" s="213">
        <v>0</v>
      </c>
      <c r="R193" s="213">
        <f>Q193*H193</f>
        <v>0</v>
      </c>
      <c r="S193" s="213">
        <v>0</v>
      </c>
      <c r="T193" s="214">
        <f>S193*H193</f>
        <v>0</v>
      </c>
      <c r="AR193" s="25" t="s">
        <v>216</v>
      </c>
      <c r="AT193" s="25" t="s">
        <v>211</v>
      </c>
      <c r="AU193" s="25" t="s">
        <v>82</v>
      </c>
      <c r="AY193" s="25" t="s">
        <v>207</v>
      </c>
      <c r="BE193" s="215">
        <f>IF(N193="základní",J193,0)</f>
        <v>0</v>
      </c>
      <c r="BF193" s="215">
        <f>IF(N193="snížená",J193,0)</f>
        <v>0</v>
      </c>
      <c r="BG193" s="215">
        <f>IF(N193="zákl. přenesená",J193,0)</f>
        <v>0</v>
      </c>
      <c r="BH193" s="215">
        <f>IF(N193="sníž. přenesená",J193,0)</f>
        <v>0</v>
      </c>
      <c r="BI193" s="215">
        <f>IF(N193="nulová",J193,0)</f>
        <v>0</v>
      </c>
      <c r="BJ193" s="25" t="s">
        <v>80</v>
      </c>
      <c r="BK193" s="215">
        <f>ROUND(I193*H193,1)</f>
        <v>0</v>
      </c>
      <c r="BL193" s="25" t="s">
        <v>216</v>
      </c>
      <c r="BM193" s="25" t="s">
        <v>1718</v>
      </c>
    </row>
    <row r="194" spans="2:65" s="12" customFormat="1" ht="24">
      <c r="B194" s="216"/>
      <c r="C194" s="217"/>
      <c r="D194" s="218" t="s">
        <v>218</v>
      </c>
      <c r="E194" s="219" t="s">
        <v>23</v>
      </c>
      <c r="F194" s="220" t="s">
        <v>1719</v>
      </c>
      <c r="G194" s="217"/>
      <c r="H194" s="221">
        <v>1940.37</v>
      </c>
      <c r="I194" s="222"/>
      <c r="J194" s="217"/>
      <c r="K194" s="217"/>
      <c r="L194" s="223"/>
      <c r="M194" s="224"/>
      <c r="N194" s="225"/>
      <c r="O194" s="225"/>
      <c r="P194" s="225"/>
      <c r="Q194" s="225"/>
      <c r="R194" s="225"/>
      <c r="S194" s="225"/>
      <c r="T194" s="226"/>
      <c r="AT194" s="227" t="s">
        <v>218</v>
      </c>
      <c r="AU194" s="227" t="s">
        <v>82</v>
      </c>
      <c r="AV194" s="12" t="s">
        <v>82</v>
      </c>
      <c r="AW194" s="12" t="s">
        <v>36</v>
      </c>
      <c r="AX194" s="12" t="s">
        <v>73</v>
      </c>
      <c r="AY194" s="227" t="s">
        <v>207</v>
      </c>
    </row>
    <row r="195" spans="2:65" s="12" customFormat="1" ht="12">
      <c r="B195" s="216"/>
      <c r="C195" s="217"/>
      <c r="D195" s="218" t="s">
        <v>218</v>
      </c>
      <c r="E195" s="219" t="s">
        <v>23</v>
      </c>
      <c r="F195" s="220" t="s">
        <v>1720</v>
      </c>
      <c r="G195" s="217"/>
      <c r="H195" s="221">
        <v>213.446</v>
      </c>
      <c r="I195" s="222"/>
      <c r="J195" s="217"/>
      <c r="K195" s="217"/>
      <c r="L195" s="223"/>
      <c r="M195" s="224"/>
      <c r="N195" s="225"/>
      <c r="O195" s="225"/>
      <c r="P195" s="225"/>
      <c r="Q195" s="225"/>
      <c r="R195" s="225"/>
      <c r="S195" s="225"/>
      <c r="T195" s="226"/>
      <c r="AT195" s="227" t="s">
        <v>218</v>
      </c>
      <c r="AU195" s="227" t="s">
        <v>82</v>
      </c>
      <c r="AV195" s="12" t="s">
        <v>82</v>
      </c>
      <c r="AW195" s="12" t="s">
        <v>36</v>
      </c>
      <c r="AX195" s="12" t="s">
        <v>73</v>
      </c>
      <c r="AY195" s="227" t="s">
        <v>207</v>
      </c>
    </row>
    <row r="196" spans="2:65" s="13" customFormat="1" ht="12">
      <c r="B196" s="228"/>
      <c r="C196" s="229"/>
      <c r="D196" s="218" t="s">
        <v>218</v>
      </c>
      <c r="E196" s="230" t="s">
        <v>23</v>
      </c>
      <c r="F196" s="231" t="s">
        <v>236</v>
      </c>
      <c r="G196" s="229"/>
      <c r="H196" s="232">
        <v>2153.8159999999998</v>
      </c>
      <c r="I196" s="233"/>
      <c r="J196" s="229"/>
      <c r="K196" s="229"/>
      <c r="L196" s="234"/>
      <c r="M196" s="235"/>
      <c r="N196" s="236"/>
      <c r="O196" s="236"/>
      <c r="P196" s="236"/>
      <c r="Q196" s="236"/>
      <c r="R196" s="236"/>
      <c r="S196" s="236"/>
      <c r="T196" s="237"/>
      <c r="AT196" s="238" t="s">
        <v>218</v>
      </c>
      <c r="AU196" s="238" t="s">
        <v>82</v>
      </c>
      <c r="AV196" s="13" t="s">
        <v>216</v>
      </c>
      <c r="AW196" s="13" t="s">
        <v>36</v>
      </c>
      <c r="AX196" s="13" t="s">
        <v>80</v>
      </c>
      <c r="AY196" s="238" t="s">
        <v>207</v>
      </c>
    </row>
    <row r="197" spans="2:65" s="1" customFormat="1" ht="14.4" customHeight="1">
      <c r="B197" s="42"/>
      <c r="C197" s="260" t="s">
        <v>447</v>
      </c>
      <c r="D197" s="260" t="s">
        <v>314</v>
      </c>
      <c r="E197" s="261" t="s">
        <v>1721</v>
      </c>
      <c r="F197" s="262" t="s">
        <v>1722</v>
      </c>
      <c r="G197" s="263" t="s">
        <v>240</v>
      </c>
      <c r="H197" s="264">
        <v>13.16</v>
      </c>
      <c r="I197" s="265"/>
      <c r="J197" s="266">
        <f>ROUND(I197*H197,1)</f>
        <v>0</v>
      </c>
      <c r="K197" s="262" t="s">
        <v>23</v>
      </c>
      <c r="L197" s="267"/>
      <c r="M197" s="268" t="s">
        <v>23</v>
      </c>
      <c r="N197" s="269" t="s">
        <v>44</v>
      </c>
      <c r="O197" s="43"/>
      <c r="P197" s="213">
        <f>O197*H197</f>
        <v>0</v>
      </c>
      <c r="Q197" s="213">
        <v>1</v>
      </c>
      <c r="R197" s="213">
        <f>Q197*H197</f>
        <v>13.16</v>
      </c>
      <c r="S197" s="213">
        <v>0</v>
      </c>
      <c r="T197" s="214">
        <f>S197*H197</f>
        <v>0</v>
      </c>
      <c r="AR197" s="25" t="s">
        <v>262</v>
      </c>
      <c r="AT197" s="25" t="s">
        <v>314</v>
      </c>
      <c r="AU197" s="25" t="s">
        <v>82</v>
      </c>
      <c r="AY197" s="25" t="s">
        <v>207</v>
      </c>
      <c r="BE197" s="215">
        <f>IF(N197="základní",J197,0)</f>
        <v>0</v>
      </c>
      <c r="BF197" s="215">
        <f>IF(N197="snížená",J197,0)</f>
        <v>0</v>
      </c>
      <c r="BG197" s="215">
        <f>IF(N197="zákl. přenesená",J197,0)</f>
        <v>0</v>
      </c>
      <c r="BH197" s="215">
        <f>IF(N197="sníž. přenesená",J197,0)</f>
        <v>0</v>
      </c>
      <c r="BI197" s="215">
        <f>IF(N197="nulová",J197,0)</f>
        <v>0</v>
      </c>
      <c r="BJ197" s="25" t="s">
        <v>80</v>
      </c>
      <c r="BK197" s="215">
        <f>ROUND(I197*H197,1)</f>
        <v>0</v>
      </c>
      <c r="BL197" s="25" t="s">
        <v>216</v>
      </c>
      <c r="BM197" s="25" t="s">
        <v>1723</v>
      </c>
    </row>
    <row r="198" spans="2:65" s="12" customFormat="1" ht="12">
      <c r="B198" s="216"/>
      <c r="C198" s="217"/>
      <c r="D198" s="218" t="s">
        <v>218</v>
      </c>
      <c r="E198" s="219" t="s">
        <v>23</v>
      </c>
      <c r="F198" s="220" t="s">
        <v>1724</v>
      </c>
      <c r="G198" s="217"/>
      <c r="H198" s="221">
        <v>13.16</v>
      </c>
      <c r="I198" s="222"/>
      <c r="J198" s="217"/>
      <c r="K198" s="217"/>
      <c r="L198" s="223"/>
      <c r="M198" s="224"/>
      <c r="N198" s="225"/>
      <c r="O198" s="225"/>
      <c r="P198" s="225"/>
      <c r="Q198" s="225"/>
      <c r="R198" s="225"/>
      <c r="S198" s="225"/>
      <c r="T198" s="226"/>
      <c r="AT198" s="227" t="s">
        <v>218</v>
      </c>
      <c r="AU198" s="227" t="s">
        <v>82</v>
      </c>
      <c r="AV198" s="12" t="s">
        <v>82</v>
      </c>
      <c r="AW198" s="12" t="s">
        <v>36</v>
      </c>
      <c r="AX198" s="12" t="s">
        <v>80</v>
      </c>
      <c r="AY198" s="227" t="s">
        <v>207</v>
      </c>
    </row>
    <row r="199" spans="2:65" s="11" customFormat="1" ht="29.85" customHeight="1">
      <c r="B199" s="188"/>
      <c r="C199" s="189"/>
      <c r="D199" s="190" t="s">
        <v>72</v>
      </c>
      <c r="E199" s="202" t="s">
        <v>1725</v>
      </c>
      <c r="F199" s="202" t="s">
        <v>1726</v>
      </c>
      <c r="G199" s="189"/>
      <c r="H199" s="189"/>
      <c r="I199" s="192"/>
      <c r="J199" s="203">
        <f>BK199</f>
        <v>0</v>
      </c>
      <c r="K199" s="189"/>
      <c r="L199" s="194"/>
      <c r="M199" s="195"/>
      <c r="N199" s="196"/>
      <c r="O199" s="196"/>
      <c r="P199" s="197">
        <f>SUM(P200:P213)</f>
        <v>0</v>
      </c>
      <c r="Q199" s="196"/>
      <c r="R199" s="197">
        <f>SUM(R200:R213)</f>
        <v>27.288711969999994</v>
      </c>
      <c r="S199" s="196"/>
      <c r="T199" s="198">
        <f>SUM(T200:T213)</f>
        <v>0</v>
      </c>
      <c r="AR199" s="199" t="s">
        <v>80</v>
      </c>
      <c r="AT199" s="200" t="s">
        <v>72</v>
      </c>
      <c r="AU199" s="200" t="s">
        <v>80</v>
      </c>
      <c r="AY199" s="199" t="s">
        <v>207</v>
      </c>
      <c r="BK199" s="201">
        <f>SUM(BK200:BK213)</f>
        <v>0</v>
      </c>
    </row>
    <row r="200" spans="2:65" s="1" customFormat="1" ht="34.200000000000003" customHeight="1">
      <c r="B200" s="42"/>
      <c r="C200" s="204" t="s">
        <v>449</v>
      </c>
      <c r="D200" s="204" t="s">
        <v>211</v>
      </c>
      <c r="E200" s="205" t="s">
        <v>1727</v>
      </c>
      <c r="F200" s="206" t="s">
        <v>1728</v>
      </c>
      <c r="G200" s="207" t="s">
        <v>214</v>
      </c>
      <c r="H200" s="208">
        <v>12.893000000000001</v>
      </c>
      <c r="I200" s="209"/>
      <c r="J200" s="210">
        <f>ROUND(I200*H200,1)</f>
        <v>0</v>
      </c>
      <c r="K200" s="206" t="s">
        <v>23</v>
      </c>
      <c r="L200" s="62"/>
      <c r="M200" s="211" t="s">
        <v>23</v>
      </c>
      <c r="N200" s="212" t="s">
        <v>44</v>
      </c>
      <c r="O200" s="43"/>
      <c r="P200" s="213">
        <f>O200*H200</f>
        <v>0</v>
      </c>
      <c r="Q200" s="213">
        <v>1.63</v>
      </c>
      <c r="R200" s="213">
        <f>Q200*H200</f>
        <v>21.01559</v>
      </c>
      <c r="S200" s="213">
        <v>0</v>
      </c>
      <c r="T200" s="214">
        <f>S200*H200</f>
        <v>0</v>
      </c>
      <c r="AR200" s="25" t="s">
        <v>216</v>
      </c>
      <c r="AT200" s="25" t="s">
        <v>211</v>
      </c>
      <c r="AU200" s="25" t="s">
        <v>82</v>
      </c>
      <c r="AY200" s="25" t="s">
        <v>207</v>
      </c>
      <c r="BE200" s="215">
        <f>IF(N200="základní",J200,0)</f>
        <v>0</v>
      </c>
      <c r="BF200" s="215">
        <f>IF(N200="snížená",J200,0)</f>
        <v>0</v>
      </c>
      <c r="BG200" s="215">
        <f>IF(N200="zákl. přenesená",J200,0)</f>
        <v>0</v>
      </c>
      <c r="BH200" s="215">
        <f>IF(N200="sníž. přenesená",J200,0)</f>
        <v>0</v>
      </c>
      <c r="BI200" s="215">
        <f>IF(N200="nulová",J200,0)</f>
        <v>0</v>
      </c>
      <c r="BJ200" s="25" t="s">
        <v>80</v>
      </c>
      <c r="BK200" s="215">
        <f>ROUND(I200*H200,1)</f>
        <v>0</v>
      </c>
      <c r="BL200" s="25" t="s">
        <v>216</v>
      </c>
      <c r="BM200" s="25" t="s">
        <v>1729</v>
      </c>
    </row>
    <row r="201" spans="2:65" s="12" customFormat="1" ht="12">
      <c r="B201" s="216"/>
      <c r="C201" s="217"/>
      <c r="D201" s="218" t="s">
        <v>218</v>
      </c>
      <c r="E201" s="219" t="s">
        <v>23</v>
      </c>
      <c r="F201" s="220" t="s">
        <v>1730</v>
      </c>
      <c r="G201" s="217"/>
      <c r="H201" s="221">
        <v>12.893000000000001</v>
      </c>
      <c r="I201" s="222"/>
      <c r="J201" s="217"/>
      <c r="K201" s="217"/>
      <c r="L201" s="223"/>
      <c r="M201" s="224"/>
      <c r="N201" s="225"/>
      <c r="O201" s="225"/>
      <c r="P201" s="225"/>
      <c r="Q201" s="225"/>
      <c r="R201" s="225"/>
      <c r="S201" s="225"/>
      <c r="T201" s="226"/>
      <c r="AT201" s="227" t="s">
        <v>218</v>
      </c>
      <c r="AU201" s="227" t="s">
        <v>82</v>
      </c>
      <c r="AV201" s="12" t="s">
        <v>82</v>
      </c>
      <c r="AW201" s="12" t="s">
        <v>36</v>
      </c>
      <c r="AX201" s="12" t="s">
        <v>80</v>
      </c>
      <c r="AY201" s="227" t="s">
        <v>207</v>
      </c>
    </row>
    <row r="202" spans="2:65" s="1" customFormat="1" ht="45.6" customHeight="1">
      <c r="B202" s="42"/>
      <c r="C202" s="204" t="s">
        <v>451</v>
      </c>
      <c r="D202" s="204" t="s">
        <v>211</v>
      </c>
      <c r="E202" s="205" t="s">
        <v>1731</v>
      </c>
      <c r="F202" s="206" t="s">
        <v>1732</v>
      </c>
      <c r="G202" s="207" t="s">
        <v>285</v>
      </c>
      <c r="H202" s="208">
        <v>167.125</v>
      </c>
      <c r="I202" s="209"/>
      <c r="J202" s="210">
        <f>ROUND(I202*H202,1)</f>
        <v>0</v>
      </c>
      <c r="K202" s="206" t="s">
        <v>23</v>
      </c>
      <c r="L202" s="62"/>
      <c r="M202" s="211" t="s">
        <v>23</v>
      </c>
      <c r="N202" s="212" t="s">
        <v>44</v>
      </c>
      <c r="O202" s="43"/>
      <c r="P202" s="213">
        <f>O202*H202</f>
        <v>0</v>
      </c>
      <c r="Q202" s="213">
        <v>3.1E-4</v>
      </c>
      <c r="R202" s="213">
        <f>Q202*H202</f>
        <v>5.1808750000000001E-2</v>
      </c>
      <c r="S202" s="213">
        <v>0</v>
      </c>
      <c r="T202" s="214">
        <f>S202*H202</f>
        <v>0</v>
      </c>
      <c r="AR202" s="25" t="s">
        <v>216</v>
      </c>
      <c r="AT202" s="25" t="s">
        <v>211</v>
      </c>
      <c r="AU202" s="25" t="s">
        <v>82</v>
      </c>
      <c r="AY202" s="25" t="s">
        <v>207</v>
      </c>
      <c r="BE202" s="215">
        <f>IF(N202="základní",J202,0)</f>
        <v>0</v>
      </c>
      <c r="BF202" s="215">
        <f>IF(N202="snížená",J202,0)</f>
        <v>0</v>
      </c>
      <c r="BG202" s="215">
        <f>IF(N202="zákl. přenesená",J202,0)</f>
        <v>0</v>
      </c>
      <c r="BH202" s="215">
        <f>IF(N202="sníž. přenesená",J202,0)</f>
        <v>0</v>
      </c>
      <c r="BI202" s="215">
        <f>IF(N202="nulová",J202,0)</f>
        <v>0</v>
      </c>
      <c r="BJ202" s="25" t="s">
        <v>80</v>
      </c>
      <c r="BK202" s="215">
        <f>ROUND(I202*H202,1)</f>
        <v>0</v>
      </c>
      <c r="BL202" s="25" t="s">
        <v>216</v>
      </c>
      <c r="BM202" s="25" t="s">
        <v>1733</v>
      </c>
    </row>
    <row r="203" spans="2:65" s="12" customFormat="1" ht="12">
      <c r="B203" s="216"/>
      <c r="C203" s="217"/>
      <c r="D203" s="218" t="s">
        <v>218</v>
      </c>
      <c r="E203" s="219" t="s">
        <v>23</v>
      </c>
      <c r="F203" s="220" t="s">
        <v>1734</v>
      </c>
      <c r="G203" s="217"/>
      <c r="H203" s="221">
        <v>167.125</v>
      </c>
      <c r="I203" s="222"/>
      <c r="J203" s="217"/>
      <c r="K203" s="217"/>
      <c r="L203" s="223"/>
      <c r="M203" s="224"/>
      <c r="N203" s="225"/>
      <c r="O203" s="225"/>
      <c r="P203" s="225"/>
      <c r="Q203" s="225"/>
      <c r="R203" s="225"/>
      <c r="S203" s="225"/>
      <c r="T203" s="226"/>
      <c r="AT203" s="227" t="s">
        <v>218</v>
      </c>
      <c r="AU203" s="227" t="s">
        <v>82</v>
      </c>
      <c r="AV203" s="12" t="s">
        <v>82</v>
      </c>
      <c r="AW203" s="12" t="s">
        <v>36</v>
      </c>
      <c r="AX203" s="12" t="s">
        <v>80</v>
      </c>
      <c r="AY203" s="227" t="s">
        <v>207</v>
      </c>
    </row>
    <row r="204" spans="2:65" s="1" customFormat="1" ht="14.4" customHeight="1">
      <c r="B204" s="42"/>
      <c r="C204" s="204" t="s">
        <v>453</v>
      </c>
      <c r="D204" s="204" t="s">
        <v>211</v>
      </c>
      <c r="E204" s="205" t="s">
        <v>1735</v>
      </c>
      <c r="F204" s="206" t="s">
        <v>1736</v>
      </c>
      <c r="G204" s="207" t="s">
        <v>214</v>
      </c>
      <c r="H204" s="208">
        <v>1.0509999999999999</v>
      </c>
      <c r="I204" s="209"/>
      <c r="J204" s="210">
        <f>ROUND(I204*H204,1)</f>
        <v>0</v>
      </c>
      <c r="K204" s="206" t="s">
        <v>23</v>
      </c>
      <c r="L204" s="62"/>
      <c r="M204" s="211" t="s">
        <v>23</v>
      </c>
      <c r="N204" s="212" t="s">
        <v>44</v>
      </c>
      <c r="O204" s="43"/>
      <c r="P204" s="213">
        <f>O204*H204</f>
        <v>0</v>
      </c>
      <c r="Q204" s="213">
        <v>1.9205000000000001</v>
      </c>
      <c r="R204" s="213">
        <f>Q204*H204</f>
        <v>2.0184454999999999</v>
      </c>
      <c r="S204" s="213">
        <v>0</v>
      </c>
      <c r="T204" s="214">
        <f>S204*H204</f>
        <v>0</v>
      </c>
      <c r="AR204" s="25" t="s">
        <v>216</v>
      </c>
      <c r="AT204" s="25" t="s">
        <v>211</v>
      </c>
      <c r="AU204" s="25" t="s">
        <v>82</v>
      </c>
      <c r="AY204" s="25" t="s">
        <v>207</v>
      </c>
      <c r="BE204" s="215">
        <f>IF(N204="základní",J204,0)</f>
        <v>0</v>
      </c>
      <c r="BF204" s="215">
        <f>IF(N204="snížená",J204,0)</f>
        <v>0</v>
      </c>
      <c r="BG204" s="215">
        <f>IF(N204="zákl. přenesená",J204,0)</f>
        <v>0</v>
      </c>
      <c r="BH204" s="215">
        <f>IF(N204="sníž. přenesená",J204,0)</f>
        <v>0</v>
      </c>
      <c r="BI204" s="215">
        <f>IF(N204="nulová",J204,0)</f>
        <v>0</v>
      </c>
      <c r="BJ204" s="25" t="s">
        <v>80</v>
      </c>
      <c r="BK204" s="215">
        <f>ROUND(I204*H204,1)</f>
        <v>0</v>
      </c>
      <c r="BL204" s="25" t="s">
        <v>216</v>
      </c>
      <c r="BM204" s="25" t="s">
        <v>1737</v>
      </c>
    </row>
    <row r="205" spans="2:65" s="12" customFormat="1" ht="12">
      <c r="B205" s="216"/>
      <c r="C205" s="217"/>
      <c r="D205" s="218" t="s">
        <v>218</v>
      </c>
      <c r="E205" s="219" t="s">
        <v>23</v>
      </c>
      <c r="F205" s="220" t="s">
        <v>1738</v>
      </c>
      <c r="G205" s="217"/>
      <c r="H205" s="221">
        <v>1.0509999999999999</v>
      </c>
      <c r="I205" s="222"/>
      <c r="J205" s="217"/>
      <c r="K205" s="217"/>
      <c r="L205" s="223"/>
      <c r="M205" s="224"/>
      <c r="N205" s="225"/>
      <c r="O205" s="225"/>
      <c r="P205" s="225"/>
      <c r="Q205" s="225"/>
      <c r="R205" s="225"/>
      <c r="S205" s="225"/>
      <c r="T205" s="226"/>
      <c r="AT205" s="227" t="s">
        <v>218</v>
      </c>
      <c r="AU205" s="227" t="s">
        <v>82</v>
      </c>
      <c r="AV205" s="12" t="s">
        <v>82</v>
      </c>
      <c r="AW205" s="12" t="s">
        <v>36</v>
      </c>
      <c r="AX205" s="12" t="s">
        <v>80</v>
      </c>
      <c r="AY205" s="227" t="s">
        <v>207</v>
      </c>
    </row>
    <row r="206" spans="2:65" s="1" customFormat="1" ht="22.8" customHeight="1">
      <c r="B206" s="42"/>
      <c r="C206" s="204" t="s">
        <v>455</v>
      </c>
      <c r="D206" s="204" t="s">
        <v>211</v>
      </c>
      <c r="E206" s="205" t="s">
        <v>1739</v>
      </c>
      <c r="F206" s="206" t="s">
        <v>1740</v>
      </c>
      <c r="G206" s="207" t="s">
        <v>322</v>
      </c>
      <c r="H206" s="208">
        <v>95.5</v>
      </c>
      <c r="I206" s="209"/>
      <c r="J206" s="210">
        <f>ROUND(I206*H206,1)</f>
        <v>0</v>
      </c>
      <c r="K206" s="206" t="s">
        <v>23</v>
      </c>
      <c r="L206" s="62"/>
      <c r="M206" s="211" t="s">
        <v>23</v>
      </c>
      <c r="N206" s="212" t="s">
        <v>44</v>
      </c>
      <c r="O206" s="43"/>
      <c r="P206" s="213">
        <f>O206*H206</f>
        <v>0</v>
      </c>
      <c r="Q206" s="213">
        <v>1.16E-3</v>
      </c>
      <c r="R206" s="213">
        <f>Q206*H206</f>
        <v>0.11078</v>
      </c>
      <c r="S206" s="213">
        <v>0</v>
      </c>
      <c r="T206" s="214">
        <f>S206*H206</f>
        <v>0</v>
      </c>
      <c r="AR206" s="25" t="s">
        <v>216</v>
      </c>
      <c r="AT206" s="25" t="s">
        <v>211</v>
      </c>
      <c r="AU206" s="25" t="s">
        <v>82</v>
      </c>
      <c r="AY206" s="25" t="s">
        <v>207</v>
      </c>
      <c r="BE206" s="215">
        <f>IF(N206="základní",J206,0)</f>
        <v>0</v>
      </c>
      <c r="BF206" s="215">
        <f>IF(N206="snížená",J206,0)</f>
        <v>0</v>
      </c>
      <c r="BG206" s="215">
        <f>IF(N206="zákl. přenesená",J206,0)</f>
        <v>0</v>
      </c>
      <c r="BH206" s="215">
        <f>IF(N206="sníž. přenesená",J206,0)</f>
        <v>0</v>
      </c>
      <c r="BI206" s="215">
        <f>IF(N206="nulová",J206,0)</f>
        <v>0</v>
      </c>
      <c r="BJ206" s="25" t="s">
        <v>80</v>
      </c>
      <c r="BK206" s="215">
        <f>ROUND(I206*H206,1)</f>
        <v>0</v>
      </c>
      <c r="BL206" s="25" t="s">
        <v>216</v>
      </c>
      <c r="BM206" s="25" t="s">
        <v>1741</v>
      </c>
    </row>
    <row r="207" spans="2:65" s="12" customFormat="1" ht="12">
      <c r="B207" s="216"/>
      <c r="C207" s="217"/>
      <c r="D207" s="218" t="s">
        <v>218</v>
      </c>
      <c r="E207" s="219" t="s">
        <v>23</v>
      </c>
      <c r="F207" s="220" t="s">
        <v>1742</v>
      </c>
      <c r="G207" s="217"/>
      <c r="H207" s="221">
        <v>95.5</v>
      </c>
      <c r="I207" s="222"/>
      <c r="J207" s="217"/>
      <c r="K207" s="217"/>
      <c r="L207" s="223"/>
      <c r="M207" s="224"/>
      <c r="N207" s="225"/>
      <c r="O207" s="225"/>
      <c r="P207" s="225"/>
      <c r="Q207" s="225"/>
      <c r="R207" s="225"/>
      <c r="S207" s="225"/>
      <c r="T207" s="226"/>
      <c r="AT207" s="227" t="s">
        <v>218</v>
      </c>
      <c r="AU207" s="227" t="s">
        <v>82</v>
      </c>
      <c r="AV207" s="12" t="s">
        <v>82</v>
      </c>
      <c r="AW207" s="12" t="s">
        <v>36</v>
      </c>
      <c r="AX207" s="12" t="s">
        <v>80</v>
      </c>
      <c r="AY207" s="227" t="s">
        <v>207</v>
      </c>
    </row>
    <row r="208" spans="2:65" s="1" customFormat="1" ht="14.4" customHeight="1">
      <c r="B208" s="42"/>
      <c r="C208" s="204" t="s">
        <v>459</v>
      </c>
      <c r="D208" s="204" t="s">
        <v>211</v>
      </c>
      <c r="E208" s="205" t="s">
        <v>1743</v>
      </c>
      <c r="F208" s="206" t="s">
        <v>1744</v>
      </c>
      <c r="G208" s="207" t="s">
        <v>214</v>
      </c>
      <c r="H208" s="208">
        <v>0.27800000000000002</v>
      </c>
      <c r="I208" s="209"/>
      <c r="J208" s="210">
        <f>ROUND(I208*H208,1)</f>
        <v>0</v>
      </c>
      <c r="K208" s="206" t="s">
        <v>23</v>
      </c>
      <c r="L208" s="62"/>
      <c r="M208" s="211" t="s">
        <v>23</v>
      </c>
      <c r="N208" s="212" t="s">
        <v>44</v>
      </c>
      <c r="O208" s="43"/>
      <c r="P208" s="213">
        <f>O208*H208</f>
        <v>0</v>
      </c>
      <c r="Q208" s="213">
        <v>0</v>
      </c>
      <c r="R208" s="213">
        <f>Q208*H208</f>
        <v>0</v>
      </c>
      <c r="S208" s="213">
        <v>0</v>
      </c>
      <c r="T208" s="214">
        <f>S208*H208</f>
        <v>0</v>
      </c>
      <c r="AR208" s="25" t="s">
        <v>216</v>
      </c>
      <c r="AT208" s="25" t="s">
        <v>211</v>
      </c>
      <c r="AU208" s="25" t="s">
        <v>82</v>
      </c>
      <c r="AY208" s="25" t="s">
        <v>207</v>
      </c>
      <c r="BE208" s="215">
        <f>IF(N208="základní",J208,0)</f>
        <v>0</v>
      </c>
      <c r="BF208" s="215">
        <f>IF(N208="snížená",J208,0)</f>
        <v>0</v>
      </c>
      <c r="BG208" s="215">
        <f>IF(N208="zákl. přenesená",J208,0)</f>
        <v>0</v>
      </c>
      <c r="BH208" s="215">
        <f>IF(N208="sníž. přenesená",J208,0)</f>
        <v>0</v>
      </c>
      <c r="BI208" s="215">
        <f>IF(N208="nulová",J208,0)</f>
        <v>0</v>
      </c>
      <c r="BJ208" s="25" t="s">
        <v>80</v>
      </c>
      <c r="BK208" s="215">
        <f>ROUND(I208*H208,1)</f>
        <v>0</v>
      </c>
      <c r="BL208" s="25" t="s">
        <v>216</v>
      </c>
      <c r="BM208" s="25" t="s">
        <v>1745</v>
      </c>
    </row>
    <row r="209" spans="2:65" s="12" customFormat="1" ht="12">
      <c r="B209" s="216"/>
      <c r="C209" s="217"/>
      <c r="D209" s="218" t="s">
        <v>218</v>
      </c>
      <c r="E209" s="219" t="s">
        <v>23</v>
      </c>
      <c r="F209" s="220" t="s">
        <v>1746</v>
      </c>
      <c r="G209" s="217"/>
      <c r="H209" s="221">
        <v>0.27800000000000002</v>
      </c>
      <c r="I209" s="222"/>
      <c r="J209" s="217"/>
      <c r="K209" s="217"/>
      <c r="L209" s="223"/>
      <c r="M209" s="224"/>
      <c r="N209" s="225"/>
      <c r="O209" s="225"/>
      <c r="P209" s="225"/>
      <c r="Q209" s="225"/>
      <c r="R209" s="225"/>
      <c r="S209" s="225"/>
      <c r="T209" s="226"/>
      <c r="AT209" s="227" t="s">
        <v>218</v>
      </c>
      <c r="AU209" s="227" t="s">
        <v>82</v>
      </c>
      <c r="AV209" s="12" t="s">
        <v>82</v>
      </c>
      <c r="AW209" s="12" t="s">
        <v>36</v>
      </c>
      <c r="AX209" s="12" t="s">
        <v>80</v>
      </c>
      <c r="AY209" s="227" t="s">
        <v>207</v>
      </c>
    </row>
    <row r="210" spans="2:65" s="1" customFormat="1" ht="22.8" customHeight="1">
      <c r="B210" s="42"/>
      <c r="C210" s="204" t="s">
        <v>463</v>
      </c>
      <c r="D210" s="204" t="s">
        <v>211</v>
      </c>
      <c r="E210" s="205" t="s">
        <v>1747</v>
      </c>
      <c r="F210" s="206" t="s">
        <v>1748</v>
      </c>
      <c r="G210" s="207" t="s">
        <v>214</v>
      </c>
      <c r="H210" s="208">
        <v>1.6679999999999999</v>
      </c>
      <c r="I210" s="209"/>
      <c r="J210" s="210">
        <f>ROUND(I210*H210,1)</f>
        <v>0</v>
      </c>
      <c r="K210" s="206" t="s">
        <v>23</v>
      </c>
      <c r="L210" s="62"/>
      <c r="M210" s="211" t="s">
        <v>23</v>
      </c>
      <c r="N210" s="212" t="s">
        <v>44</v>
      </c>
      <c r="O210" s="43"/>
      <c r="P210" s="213">
        <f>O210*H210</f>
        <v>0</v>
      </c>
      <c r="Q210" s="213">
        <v>2.45329</v>
      </c>
      <c r="R210" s="213">
        <f>Q210*H210</f>
        <v>4.0920877199999994</v>
      </c>
      <c r="S210" s="213">
        <v>0</v>
      </c>
      <c r="T210" s="214">
        <f>S210*H210</f>
        <v>0</v>
      </c>
      <c r="AR210" s="25" t="s">
        <v>216</v>
      </c>
      <c r="AT210" s="25" t="s">
        <v>211</v>
      </c>
      <c r="AU210" s="25" t="s">
        <v>82</v>
      </c>
      <c r="AY210" s="25" t="s">
        <v>207</v>
      </c>
      <c r="BE210" s="215">
        <f>IF(N210="základní",J210,0)</f>
        <v>0</v>
      </c>
      <c r="BF210" s="215">
        <f>IF(N210="snížená",J210,0)</f>
        <v>0</v>
      </c>
      <c r="BG210" s="215">
        <f>IF(N210="zákl. přenesená",J210,0)</f>
        <v>0</v>
      </c>
      <c r="BH210" s="215">
        <f>IF(N210="sníž. přenesená",J210,0)</f>
        <v>0</v>
      </c>
      <c r="BI210" s="215">
        <f>IF(N210="nulová",J210,0)</f>
        <v>0</v>
      </c>
      <c r="BJ210" s="25" t="s">
        <v>80</v>
      </c>
      <c r="BK210" s="215">
        <f>ROUND(I210*H210,1)</f>
        <v>0</v>
      </c>
      <c r="BL210" s="25" t="s">
        <v>216</v>
      </c>
      <c r="BM210" s="25" t="s">
        <v>1749</v>
      </c>
    </row>
    <row r="211" spans="2:65" s="12" customFormat="1" ht="12">
      <c r="B211" s="216"/>
      <c r="C211" s="217"/>
      <c r="D211" s="218" t="s">
        <v>218</v>
      </c>
      <c r="E211" s="219" t="s">
        <v>23</v>
      </c>
      <c r="F211" s="220" t="s">
        <v>1750</v>
      </c>
      <c r="G211" s="217"/>
      <c r="H211" s="221">
        <v>1.6679999999999999</v>
      </c>
      <c r="I211" s="222"/>
      <c r="J211" s="217"/>
      <c r="K211" s="217"/>
      <c r="L211" s="223"/>
      <c r="M211" s="224"/>
      <c r="N211" s="225"/>
      <c r="O211" s="225"/>
      <c r="P211" s="225"/>
      <c r="Q211" s="225"/>
      <c r="R211" s="225"/>
      <c r="S211" s="225"/>
      <c r="T211" s="226"/>
      <c r="AT211" s="227" t="s">
        <v>218</v>
      </c>
      <c r="AU211" s="227" t="s">
        <v>82</v>
      </c>
      <c r="AV211" s="12" t="s">
        <v>82</v>
      </c>
      <c r="AW211" s="12" t="s">
        <v>36</v>
      </c>
      <c r="AX211" s="12" t="s">
        <v>80</v>
      </c>
      <c r="AY211" s="227" t="s">
        <v>207</v>
      </c>
    </row>
    <row r="212" spans="2:65" s="1" customFormat="1" ht="14.4" customHeight="1">
      <c r="B212" s="42"/>
      <c r="C212" s="260" t="s">
        <v>467</v>
      </c>
      <c r="D212" s="260" t="s">
        <v>314</v>
      </c>
      <c r="E212" s="261" t="s">
        <v>1751</v>
      </c>
      <c r="F212" s="262" t="s">
        <v>1752</v>
      </c>
      <c r="G212" s="263" t="s">
        <v>285</v>
      </c>
      <c r="H212" s="264">
        <v>170.46799999999999</v>
      </c>
      <c r="I212" s="265"/>
      <c r="J212" s="266">
        <f>ROUND(I212*H212,1)</f>
        <v>0</v>
      </c>
      <c r="K212" s="262" t="s">
        <v>23</v>
      </c>
      <c r="L212" s="267"/>
      <c r="M212" s="268" t="s">
        <v>23</v>
      </c>
      <c r="N212" s="269" t="s">
        <v>44</v>
      </c>
      <c r="O212" s="43"/>
      <c r="P212" s="213">
        <f>O212*H212</f>
        <v>0</v>
      </c>
      <c r="Q212" s="213">
        <v>0</v>
      </c>
      <c r="R212" s="213">
        <f>Q212*H212</f>
        <v>0</v>
      </c>
      <c r="S212" s="213">
        <v>0</v>
      </c>
      <c r="T212" s="214">
        <f>S212*H212</f>
        <v>0</v>
      </c>
      <c r="AR212" s="25" t="s">
        <v>262</v>
      </c>
      <c r="AT212" s="25" t="s">
        <v>314</v>
      </c>
      <c r="AU212" s="25" t="s">
        <v>82</v>
      </c>
      <c r="AY212" s="25" t="s">
        <v>207</v>
      </c>
      <c r="BE212" s="215">
        <f>IF(N212="základní",J212,0)</f>
        <v>0</v>
      </c>
      <c r="BF212" s="215">
        <f>IF(N212="snížená",J212,0)</f>
        <v>0</v>
      </c>
      <c r="BG212" s="215">
        <f>IF(N212="zákl. přenesená",J212,0)</f>
        <v>0</v>
      </c>
      <c r="BH212" s="215">
        <f>IF(N212="sníž. přenesená",J212,0)</f>
        <v>0</v>
      </c>
      <c r="BI212" s="215">
        <f>IF(N212="nulová",J212,0)</f>
        <v>0</v>
      </c>
      <c r="BJ212" s="25" t="s">
        <v>80</v>
      </c>
      <c r="BK212" s="215">
        <f>ROUND(I212*H212,1)</f>
        <v>0</v>
      </c>
      <c r="BL212" s="25" t="s">
        <v>216</v>
      </c>
      <c r="BM212" s="25" t="s">
        <v>1753</v>
      </c>
    </row>
    <row r="213" spans="2:65" s="12" customFormat="1" ht="12">
      <c r="B213" s="216"/>
      <c r="C213" s="217"/>
      <c r="D213" s="218" t="s">
        <v>218</v>
      </c>
      <c r="E213" s="219" t="s">
        <v>23</v>
      </c>
      <c r="F213" s="220" t="s">
        <v>1754</v>
      </c>
      <c r="G213" s="217"/>
      <c r="H213" s="221">
        <v>170.46799999999999</v>
      </c>
      <c r="I213" s="222"/>
      <c r="J213" s="217"/>
      <c r="K213" s="217"/>
      <c r="L213" s="223"/>
      <c r="M213" s="224"/>
      <c r="N213" s="225"/>
      <c r="O213" s="225"/>
      <c r="P213" s="225"/>
      <c r="Q213" s="225"/>
      <c r="R213" s="225"/>
      <c r="S213" s="225"/>
      <c r="T213" s="226"/>
      <c r="AT213" s="227" t="s">
        <v>218</v>
      </c>
      <c r="AU213" s="227" t="s">
        <v>82</v>
      </c>
      <c r="AV213" s="12" t="s">
        <v>82</v>
      </c>
      <c r="AW213" s="12" t="s">
        <v>36</v>
      </c>
      <c r="AX213" s="12" t="s">
        <v>80</v>
      </c>
      <c r="AY213" s="227" t="s">
        <v>207</v>
      </c>
    </row>
    <row r="214" spans="2:65" s="11" customFormat="1" ht="29.85" customHeight="1">
      <c r="B214" s="188"/>
      <c r="C214" s="189"/>
      <c r="D214" s="190" t="s">
        <v>72</v>
      </c>
      <c r="E214" s="202" t="s">
        <v>1755</v>
      </c>
      <c r="F214" s="202" t="s">
        <v>881</v>
      </c>
      <c r="G214" s="189"/>
      <c r="H214" s="189"/>
      <c r="I214" s="192"/>
      <c r="J214" s="203">
        <f>BK214</f>
        <v>0</v>
      </c>
      <c r="K214" s="189"/>
      <c r="L214" s="194"/>
      <c r="M214" s="195"/>
      <c r="N214" s="196"/>
      <c r="O214" s="196"/>
      <c r="P214" s="197">
        <f>SUM(P215:P228)</f>
        <v>0</v>
      </c>
      <c r="Q214" s="196"/>
      <c r="R214" s="197">
        <f>SUM(R215:R228)</f>
        <v>5.0024039299999998</v>
      </c>
      <c r="S214" s="196"/>
      <c r="T214" s="198">
        <f>SUM(T215:T228)</f>
        <v>0</v>
      </c>
      <c r="AR214" s="199" t="s">
        <v>80</v>
      </c>
      <c r="AT214" s="200" t="s">
        <v>72</v>
      </c>
      <c r="AU214" s="200" t="s">
        <v>80</v>
      </c>
      <c r="AY214" s="199" t="s">
        <v>207</v>
      </c>
      <c r="BK214" s="201">
        <f>SUM(BK215:BK228)</f>
        <v>0</v>
      </c>
    </row>
    <row r="215" spans="2:65" s="1" customFormat="1" ht="45.6" customHeight="1">
      <c r="B215" s="42"/>
      <c r="C215" s="204" t="s">
        <v>471</v>
      </c>
      <c r="D215" s="204" t="s">
        <v>211</v>
      </c>
      <c r="E215" s="205" t="s">
        <v>1250</v>
      </c>
      <c r="F215" s="206" t="s">
        <v>1251</v>
      </c>
      <c r="G215" s="207" t="s">
        <v>322</v>
      </c>
      <c r="H215" s="208">
        <v>7.5</v>
      </c>
      <c r="I215" s="209"/>
      <c r="J215" s="210">
        <f>ROUND(I215*H215,1)</f>
        <v>0</v>
      </c>
      <c r="K215" s="206" t="s">
        <v>23</v>
      </c>
      <c r="L215" s="62"/>
      <c r="M215" s="211" t="s">
        <v>23</v>
      </c>
      <c r="N215" s="212" t="s">
        <v>44</v>
      </c>
      <c r="O215" s="43"/>
      <c r="P215" s="213">
        <f>O215*H215</f>
        <v>0</v>
      </c>
      <c r="Q215" s="213">
        <v>3.465E-2</v>
      </c>
      <c r="R215" s="213">
        <f>Q215*H215</f>
        <v>0.25987500000000002</v>
      </c>
      <c r="S215" s="213">
        <v>0</v>
      </c>
      <c r="T215" s="214">
        <f>S215*H215</f>
        <v>0</v>
      </c>
      <c r="AR215" s="25" t="s">
        <v>216</v>
      </c>
      <c r="AT215" s="25" t="s">
        <v>211</v>
      </c>
      <c r="AU215" s="25" t="s">
        <v>82</v>
      </c>
      <c r="AY215" s="25" t="s">
        <v>207</v>
      </c>
      <c r="BE215" s="215">
        <f>IF(N215="základní",J215,0)</f>
        <v>0</v>
      </c>
      <c r="BF215" s="215">
        <f>IF(N215="snížená",J215,0)</f>
        <v>0</v>
      </c>
      <c r="BG215" s="215">
        <f>IF(N215="zákl. přenesená",J215,0)</f>
        <v>0</v>
      </c>
      <c r="BH215" s="215">
        <f>IF(N215="sníž. přenesená",J215,0)</f>
        <v>0</v>
      </c>
      <c r="BI215" s="215">
        <f>IF(N215="nulová",J215,0)</f>
        <v>0</v>
      </c>
      <c r="BJ215" s="25" t="s">
        <v>80</v>
      </c>
      <c r="BK215" s="215">
        <f>ROUND(I215*H215,1)</f>
        <v>0</v>
      </c>
      <c r="BL215" s="25" t="s">
        <v>216</v>
      </c>
      <c r="BM215" s="25" t="s">
        <v>1756</v>
      </c>
    </row>
    <row r="216" spans="2:65" s="12" customFormat="1" ht="12">
      <c r="B216" s="216"/>
      <c r="C216" s="217"/>
      <c r="D216" s="218" t="s">
        <v>218</v>
      </c>
      <c r="E216" s="219" t="s">
        <v>23</v>
      </c>
      <c r="F216" s="220" t="s">
        <v>1757</v>
      </c>
      <c r="G216" s="217"/>
      <c r="H216" s="221">
        <v>7.5</v>
      </c>
      <c r="I216" s="222"/>
      <c r="J216" s="217"/>
      <c r="K216" s="217"/>
      <c r="L216" s="223"/>
      <c r="M216" s="224"/>
      <c r="N216" s="225"/>
      <c r="O216" s="225"/>
      <c r="P216" s="225"/>
      <c r="Q216" s="225"/>
      <c r="R216" s="225"/>
      <c r="S216" s="225"/>
      <c r="T216" s="226"/>
      <c r="AT216" s="227" t="s">
        <v>218</v>
      </c>
      <c r="AU216" s="227" t="s">
        <v>82</v>
      </c>
      <c r="AV216" s="12" t="s">
        <v>82</v>
      </c>
      <c r="AW216" s="12" t="s">
        <v>36</v>
      </c>
      <c r="AX216" s="12" t="s">
        <v>80</v>
      </c>
      <c r="AY216" s="227" t="s">
        <v>207</v>
      </c>
    </row>
    <row r="217" spans="2:65" s="1" customFormat="1" ht="34.200000000000003" customHeight="1">
      <c r="B217" s="42"/>
      <c r="C217" s="204" t="s">
        <v>479</v>
      </c>
      <c r="D217" s="204" t="s">
        <v>211</v>
      </c>
      <c r="E217" s="205" t="s">
        <v>1758</v>
      </c>
      <c r="F217" s="206" t="s">
        <v>1759</v>
      </c>
      <c r="G217" s="207" t="s">
        <v>322</v>
      </c>
      <c r="H217" s="208">
        <v>7.5</v>
      </c>
      <c r="I217" s="209"/>
      <c r="J217" s="210">
        <f>ROUND(I217*H217,1)</f>
        <v>0</v>
      </c>
      <c r="K217" s="206" t="s">
        <v>23</v>
      </c>
      <c r="L217" s="62"/>
      <c r="M217" s="211" t="s">
        <v>23</v>
      </c>
      <c r="N217" s="212" t="s">
        <v>44</v>
      </c>
      <c r="O217" s="43"/>
      <c r="P217" s="213">
        <f>O217*H217</f>
        <v>0</v>
      </c>
      <c r="Q217" s="213">
        <v>0.1016</v>
      </c>
      <c r="R217" s="213">
        <f>Q217*H217</f>
        <v>0.76200000000000001</v>
      </c>
      <c r="S217" s="213">
        <v>0</v>
      </c>
      <c r="T217" s="214">
        <f>S217*H217</f>
        <v>0</v>
      </c>
      <c r="AR217" s="25" t="s">
        <v>216</v>
      </c>
      <c r="AT217" s="25" t="s">
        <v>211</v>
      </c>
      <c r="AU217" s="25" t="s">
        <v>82</v>
      </c>
      <c r="AY217" s="25" t="s">
        <v>207</v>
      </c>
      <c r="BE217" s="215">
        <f>IF(N217="základní",J217,0)</f>
        <v>0</v>
      </c>
      <c r="BF217" s="215">
        <f>IF(N217="snížená",J217,0)</f>
        <v>0</v>
      </c>
      <c r="BG217" s="215">
        <f>IF(N217="zákl. přenesená",J217,0)</f>
        <v>0</v>
      </c>
      <c r="BH217" s="215">
        <f>IF(N217="sníž. přenesená",J217,0)</f>
        <v>0</v>
      </c>
      <c r="BI217" s="215">
        <f>IF(N217="nulová",J217,0)</f>
        <v>0</v>
      </c>
      <c r="BJ217" s="25" t="s">
        <v>80</v>
      </c>
      <c r="BK217" s="215">
        <f>ROUND(I217*H217,1)</f>
        <v>0</v>
      </c>
      <c r="BL217" s="25" t="s">
        <v>216</v>
      </c>
      <c r="BM217" s="25" t="s">
        <v>1760</v>
      </c>
    </row>
    <row r="218" spans="2:65" s="12" customFormat="1" ht="12">
      <c r="B218" s="216"/>
      <c r="C218" s="217"/>
      <c r="D218" s="218" t="s">
        <v>218</v>
      </c>
      <c r="E218" s="219" t="s">
        <v>23</v>
      </c>
      <c r="F218" s="220" t="s">
        <v>1761</v>
      </c>
      <c r="G218" s="217"/>
      <c r="H218" s="221">
        <v>7.5</v>
      </c>
      <c r="I218" s="222"/>
      <c r="J218" s="217"/>
      <c r="K218" s="217"/>
      <c r="L218" s="223"/>
      <c r="M218" s="224"/>
      <c r="N218" s="225"/>
      <c r="O218" s="225"/>
      <c r="P218" s="225"/>
      <c r="Q218" s="225"/>
      <c r="R218" s="225"/>
      <c r="S218" s="225"/>
      <c r="T218" s="226"/>
      <c r="AT218" s="227" t="s">
        <v>218</v>
      </c>
      <c r="AU218" s="227" t="s">
        <v>82</v>
      </c>
      <c r="AV218" s="12" t="s">
        <v>82</v>
      </c>
      <c r="AW218" s="12" t="s">
        <v>36</v>
      </c>
      <c r="AX218" s="12" t="s">
        <v>80</v>
      </c>
      <c r="AY218" s="227" t="s">
        <v>207</v>
      </c>
    </row>
    <row r="219" spans="2:65" s="1" customFormat="1" ht="22.8" customHeight="1">
      <c r="B219" s="42"/>
      <c r="C219" s="204" t="s">
        <v>484</v>
      </c>
      <c r="D219" s="204" t="s">
        <v>211</v>
      </c>
      <c r="E219" s="205" t="s">
        <v>1762</v>
      </c>
      <c r="F219" s="206" t="s">
        <v>1763</v>
      </c>
      <c r="G219" s="207" t="s">
        <v>317</v>
      </c>
      <c r="H219" s="208">
        <v>1</v>
      </c>
      <c r="I219" s="209"/>
      <c r="J219" s="210">
        <f>ROUND(I219*H219,1)</f>
        <v>0</v>
      </c>
      <c r="K219" s="206" t="s">
        <v>23</v>
      </c>
      <c r="L219" s="62"/>
      <c r="M219" s="211" t="s">
        <v>23</v>
      </c>
      <c r="N219" s="212" t="s">
        <v>44</v>
      </c>
      <c r="O219" s="43"/>
      <c r="P219" s="213">
        <f>O219*H219</f>
        <v>0</v>
      </c>
      <c r="Q219" s="213">
        <v>0</v>
      </c>
      <c r="R219" s="213">
        <f>Q219*H219</f>
        <v>0</v>
      </c>
      <c r="S219" s="213">
        <v>0</v>
      </c>
      <c r="T219" s="214">
        <f>S219*H219</f>
        <v>0</v>
      </c>
      <c r="AR219" s="25" t="s">
        <v>216</v>
      </c>
      <c r="AT219" s="25" t="s">
        <v>211</v>
      </c>
      <c r="AU219" s="25" t="s">
        <v>82</v>
      </c>
      <c r="AY219" s="25" t="s">
        <v>207</v>
      </c>
      <c r="BE219" s="215">
        <f>IF(N219="základní",J219,0)</f>
        <v>0</v>
      </c>
      <c r="BF219" s="215">
        <f>IF(N219="snížená",J219,0)</f>
        <v>0</v>
      </c>
      <c r="BG219" s="215">
        <f>IF(N219="zákl. přenesená",J219,0)</f>
        <v>0</v>
      </c>
      <c r="BH219" s="215">
        <f>IF(N219="sníž. přenesená",J219,0)</f>
        <v>0</v>
      </c>
      <c r="BI219" s="215">
        <f>IF(N219="nulová",J219,0)</f>
        <v>0</v>
      </c>
      <c r="BJ219" s="25" t="s">
        <v>80</v>
      </c>
      <c r="BK219" s="215">
        <f>ROUND(I219*H219,1)</f>
        <v>0</v>
      </c>
      <c r="BL219" s="25" t="s">
        <v>216</v>
      </c>
      <c r="BM219" s="25" t="s">
        <v>1764</v>
      </c>
    </row>
    <row r="220" spans="2:65" s="12" customFormat="1" ht="12">
      <c r="B220" s="216"/>
      <c r="C220" s="217"/>
      <c r="D220" s="218" t="s">
        <v>218</v>
      </c>
      <c r="E220" s="219" t="s">
        <v>23</v>
      </c>
      <c r="F220" s="220" t="s">
        <v>1765</v>
      </c>
      <c r="G220" s="217"/>
      <c r="H220" s="221">
        <v>1</v>
      </c>
      <c r="I220" s="222"/>
      <c r="J220" s="217"/>
      <c r="K220" s="217"/>
      <c r="L220" s="223"/>
      <c r="M220" s="224"/>
      <c r="N220" s="225"/>
      <c r="O220" s="225"/>
      <c r="P220" s="225"/>
      <c r="Q220" s="225"/>
      <c r="R220" s="225"/>
      <c r="S220" s="225"/>
      <c r="T220" s="226"/>
      <c r="AT220" s="227" t="s">
        <v>218</v>
      </c>
      <c r="AU220" s="227" t="s">
        <v>82</v>
      </c>
      <c r="AV220" s="12" t="s">
        <v>82</v>
      </c>
      <c r="AW220" s="12" t="s">
        <v>36</v>
      </c>
      <c r="AX220" s="12" t="s">
        <v>80</v>
      </c>
      <c r="AY220" s="227" t="s">
        <v>207</v>
      </c>
    </row>
    <row r="221" spans="2:65" s="1" customFormat="1" ht="22.8" customHeight="1">
      <c r="B221" s="42"/>
      <c r="C221" s="260" t="s">
        <v>488</v>
      </c>
      <c r="D221" s="260" t="s">
        <v>314</v>
      </c>
      <c r="E221" s="261" t="s">
        <v>1766</v>
      </c>
      <c r="F221" s="262" t="s">
        <v>1767</v>
      </c>
      <c r="G221" s="263" t="s">
        <v>317</v>
      </c>
      <c r="H221" s="264">
        <v>1</v>
      </c>
      <c r="I221" s="265"/>
      <c r="J221" s="266">
        <f>ROUND(I221*H221,1)</f>
        <v>0</v>
      </c>
      <c r="K221" s="262" t="s">
        <v>23</v>
      </c>
      <c r="L221" s="267"/>
      <c r="M221" s="268" t="s">
        <v>23</v>
      </c>
      <c r="N221" s="269" t="s">
        <v>44</v>
      </c>
      <c r="O221" s="43"/>
      <c r="P221" s="213">
        <f>O221*H221</f>
        <v>0</v>
      </c>
      <c r="Q221" s="213">
        <v>0</v>
      </c>
      <c r="R221" s="213">
        <f>Q221*H221</f>
        <v>0</v>
      </c>
      <c r="S221" s="213">
        <v>0</v>
      </c>
      <c r="T221" s="214">
        <f>S221*H221</f>
        <v>0</v>
      </c>
      <c r="AR221" s="25" t="s">
        <v>262</v>
      </c>
      <c r="AT221" s="25" t="s">
        <v>314</v>
      </c>
      <c r="AU221" s="25" t="s">
        <v>82</v>
      </c>
      <c r="AY221" s="25" t="s">
        <v>207</v>
      </c>
      <c r="BE221" s="215">
        <f>IF(N221="základní",J221,0)</f>
        <v>0</v>
      </c>
      <c r="BF221" s="215">
        <f>IF(N221="snížená",J221,0)</f>
        <v>0</v>
      </c>
      <c r="BG221" s="215">
        <f>IF(N221="zákl. přenesená",J221,0)</f>
        <v>0</v>
      </c>
      <c r="BH221" s="215">
        <f>IF(N221="sníž. přenesená",J221,0)</f>
        <v>0</v>
      </c>
      <c r="BI221" s="215">
        <f>IF(N221="nulová",J221,0)</f>
        <v>0</v>
      </c>
      <c r="BJ221" s="25" t="s">
        <v>80</v>
      </c>
      <c r="BK221" s="215">
        <f>ROUND(I221*H221,1)</f>
        <v>0</v>
      </c>
      <c r="BL221" s="25" t="s">
        <v>216</v>
      </c>
      <c r="BM221" s="25" t="s">
        <v>1768</v>
      </c>
    </row>
    <row r="222" spans="2:65" s="12" customFormat="1" ht="12">
      <c r="B222" s="216"/>
      <c r="C222" s="217"/>
      <c r="D222" s="218" t="s">
        <v>218</v>
      </c>
      <c r="E222" s="219" t="s">
        <v>23</v>
      </c>
      <c r="F222" s="220" t="s">
        <v>1765</v>
      </c>
      <c r="G222" s="217"/>
      <c r="H222" s="221">
        <v>1</v>
      </c>
      <c r="I222" s="222"/>
      <c r="J222" s="217"/>
      <c r="K222" s="217"/>
      <c r="L222" s="223"/>
      <c r="M222" s="224"/>
      <c r="N222" s="225"/>
      <c r="O222" s="225"/>
      <c r="P222" s="225"/>
      <c r="Q222" s="225"/>
      <c r="R222" s="225"/>
      <c r="S222" s="225"/>
      <c r="T222" s="226"/>
      <c r="AT222" s="227" t="s">
        <v>218</v>
      </c>
      <c r="AU222" s="227" t="s">
        <v>82</v>
      </c>
      <c r="AV222" s="12" t="s">
        <v>82</v>
      </c>
      <c r="AW222" s="12" t="s">
        <v>36</v>
      </c>
      <c r="AX222" s="12" t="s">
        <v>80</v>
      </c>
      <c r="AY222" s="227" t="s">
        <v>207</v>
      </c>
    </row>
    <row r="223" spans="2:65" s="1" customFormat="1" ht="14.4" customHeight="1">
      <c r="B223" s="42"/>
      <c r="C223" s="260" t="s">
        <v>493</v>
      </c>
      <c r="D223" s="260" t="s">
        <v>314</v>
      </c>
      <c r="E223" s="261" t="s">
        <v>1769</v>
      </c>
      <c r="F223" s="262" t="s">
        <v>1770</v>
      </c>
      <c r="G223" s="263" t="s">
        <v>317</v>
      </c>
      <c r="H223" s="264">
        <v>1</v>
      </c>
      <c r="I223" s="265"/>
      <c r="J223" s="266">
        <f>ROUND(I223*H223,1)</f>
        <v>0</v>
      </c>
      <c r="K223" s="262" t="s">
        <v>23</v>
      </c>
      <c r="L223" s="267"/>
      <c r="M223" s="268" t="s">
        <v>23</v>
      </c>
      <c r="N223" s="269" t="s">
        <v>44</v>
      </c>
      <c r="O223" s="43"/>
      <c r="P223" s="213">
        <f>O223*H223</f>
        <v>0</v>
      </c>
      <c r="Q223" s="213">
        <v>0</v>
      </c>
      <c r="R223" s="213">
        <f>Q223*H223</f>
        <v>0</v>
      </c>
      <c r="S223" s="213">
        <v>0</v>
      </c>
      <c r="T223" s="214">
        <f>S223*H223</f>
        <v>0</v>
      </c>
      <c r="AR223" s="25" t="s">
        <v>262</v>
      </c>
      <c r="AT223" s="25" t="s">
        <v>314</v>
      </c>
      <c r="AU223" s="25" t="s">
        <v>82</v>
      </c>
      <c r="AY223" s="25" t="s">
        <v>207</v>
      </c>
      <c r="BE223" s="215">
        <f>IF(N223="základní",J223,0)</f>
        <v>0</v>
      </c>
      <c r="BF223" s="215">
        <f>IF(N223="snížená",J223,0)</f>
        <v>0</v>
      </c>
      <c r="BG223" s="215">
        <f>IF(N223="zákl. přenesená",J223,0)</f>
        <v>0</v>
      </c>
      <c r="BH223" s="215">
        <f>IF(N223="sníž. přenesená",J223,0)</f>
        <v>0</v>
      </c>
      <c r="BI223" s="215">
        <f>IF(N223="nulová",J223,0)</f>
        <v>0</v>
      </c>
      <c r="BJ223" s="25" t="s">
        <v>80</v>
      </c>
      <c r="BK223" s="215">
        <f>ROUND(I223*H223,1)</f>
        <v>0</v>
      </c>
      <c r="BL223" s="25" t="s">
        <v>216</v>
      </c>
      <c r="BM223" s="25" t="s">
        <v>1771</v>
      </c>
    </row>
    <row r="224" spans="2:65" s="12" customFormat="1" ht="12">
      <c r="B224" s="216"/>
      <c r="C224" s="217"/>
      <c r="D224" s="218" t="s">
        <v>218</v>
      </c>
      <c r="E224" s="219" t="s">
        <v>23</v>
      </c>
      <c r="F224" s="220" t="s">
        <v>1765</v>
      </c>
      <c r="G224" s="217"/>
      <c r="H224" s="221">
        <v>1</v>
      </c>
      <c r="I224" s="222"/>
      <c r="J224" s="217"/>
      <c r="K224" s="217"/>
      <c r="L224" s="223"/>
      <c r="M224" s="224"/>
      <c r="N224" s="225"/>
      <c r="O224" s="225"/>
      <c r="P224" s="225"/>
      <c r="Q224" s="225"/>
      <c r="R224" s="225"/>
      <c r="S224" s="225"/>
      <c r="T224" s="226"/>
      <c r="AT224" s="227" t="s">
        <v>218</v>
      </c>
      <c r="AU224" s="227" t="s">
        <v>82</v>
      </c>
      <c r="AV224" s="12" t="s">
        <v>82</v>
      </c>
      <c r="AW224" s="12" t="s">
        <v>36</v>
      </c>
      <c r="AX224" s="12" t="s">
        <v>80</v>
      </c>
      <c r="AY224" s="227" t="s">
        <v>207</v>
      </c>
    </row>
    <row r="225" spans="2:65" s="1" customFormat="1" ht="22.8" customHeight="1">
      <c r="B225" s="42"/>
      <c r="C225" s="204" t="s">
        <v>499</v>
      </c>
      <c r="D225" s="204" t="s">
        <v>211</v>
      </c>
      <c r="E225" s="205" t="s">
        <v>480</v>
      </c>
      <c r="F225" s="206" t="s">
        <v>481</v>
      </c>
      <c r="G225" s="207" t="s">
        <v>214</v>
      </c>
      <c r="H225" s="208">
        <v>1.609</v>
      </c>
      <c r="I225" s="209"/>
      <c r="J225" s="210">
        <f>ROUND(I225*H225,1)</f>
        <v>0</v>
      </c>
      <c r="K225" s="206" t="s">
        <v>23</v>
      </c>
      <c r="L225" s="62"/>
      <c r="M225" s="211" t="s">
        <v>23</v>
      </c>
      <c r="N225" s="212" t="s">
        <v>44</v>
      </c>
      <c r="O225" s="43"/>
      <c r="P225" s="213">
        <f>O225*H225</f>
        <v>0</v>
      </c>
      <c r="Q225" s="213">
        <v>1.8907700000000001</v>
      </c>
      <c r="R225" s="213">
        <f>Q225*H225</f>
        <v>3.04224893</v>
      </c>
      <c r="S225" s="213">
        <v>0</v>
      </c>
      <c r="T225" s="214">
        <f>S225*H225</f>
        <v>0</v>
      </c>
      <c r="AR225" s="25" t="s">
        <v>216</v>
      </c>
      <c r="AT225" s="25" t="s">
        <v>211</v>
      </c>
      <c r="AU225" s="25" t="s">
        <v>82</v>
      </c>
      <c r="AY225" s="25" t="s">
        <v>207</v>
      </c>
      <c r="BE225" s="215">
        <f>IF(N225="základní",J225,0)</f>
        <v>0</v>
      </c>
      <c r="BF225" s="215">
        <f>IF(N225="snížená",J225,0)</f>
        <v>0</v>
      </c>
      <c r="BG225" s="215">
        <f>IF(N225="zákl. přenesená",J225,0)</f>
        <v>0</v>
      </c>
      <c r="BH225" s="215">
        <f>IF(N225="sníž. přenesená",J225,0)</f>
        <v>0</v>
      </c>
      <c r="BI225" s="215">
        <f>IF(N225="nulová",J225,0)</f>
        <v>0</v>
      </c>
      <c r="BJ225" s="25" t="s">
        <v>80</v>
      </c>
      <c r="BK225" s="215">
        <f>ROUND(I225*H225,1)</f>
        <v>0</v>
      </c>
      <c r="BL225" s="25" t="s">
        <v>216</v>
      </c>
      <c r="BM225" s="25" t="s">
        <v>1772</v>
      </c>
    </row>
    <row r="226" spans="2:65" s="12" customFormat="1" ht="12">
      <c r="B226" s="216"/>
      <c r="C226" s="217"/>
      <c r="D226" s="218" t="s">
        <v>218</v>
      </c>
      <c r="E226" s="219" t="s">
        <v>23</v>
      </c>
      <c r="F226" s="220" t="s">
        <v>1773</v>
      </c>
      <c r="G226" s="217"/>
      <c r="H226" s="221">
        <v>1.609</v>
      </c>
      <c r="I226" s="222"/>
      <c r="J226" s="217"/>
      <c r="K226" s="217"/>
      <c r="L226" s="223"/>
      <c r="M226" s="224"/>
      <c r="N226" s="225"/>
      <c r="O226" s="225"/>
      <c r="P226" s="225"/>
      <c r="Q226" s="225"/>
      <c r="R226" s="225"/>
      <c r="S226" s="225"/>
      <c r="T226" s="226"/>
      <c r="AT226" s="227" t="s">
        <v>218</v>
      </c>
      <c r="AU226" s="227" t="s">
        <v>82</v>
      </c>
      <c r="AV226" s="12" t="s">
        <v>82</v>
      </c>
      <c r="AW226" s="12" t="s">
        <v>36</v>
      </c>
      <c r="AX226" s="12" t="s">
        <v>80</v>
      </c>
      <c r="AY226" s="227" t="s">
        <v>207</v>
      </c>
    </row>
    <row r="227" spans="2:65" s="1" customFormat="1" ht="34.200000000000003" customHeight="1">
      <c r="B227" s="42"/>
      <c r="C227" s="204" t="s">
        <v>503</v>
      </c>
      <c r="D227" s="204" t="s">
        <v>211</v>
      </c>
      <c r="E227" s="205" t="s">
        <v>1774</v>
      </c>
      <c r="F227" s="206" t="s">
        <v>1775</v>
      </c>
      <c r="G227" s="207" t="s">
        <v>214</v>
      </c>
      <c r="H227" s="208">
        <v>0.42</v>
      </c>
      <c r="I227" s="209"/>
      <c r="J227" s="210">
        <f>ROUND(I227*H227,1)</f>
        <v>0</v>
      </c>
      <c r="K227" s="206" t="s">
        <v>23</v>
      </c>
      <c r="L227" s="62"/>
      <c r="M227" s="211" t="s">
        <v>23</v>
      </c>
      <c r="N227" s="212" t="s">
        <v>44</v>
      </c>
      <c r="O227" s="43"/>
      <c r="P227" s="213">
        <f>O227*H227</f>
        <v>0</v>
      </c>
      <c r="Q227" s="213">
        <v>2.234</v>
      </c>
      <c r="R227" s="213">
        <f>Q227*H227</f>
        <v>0.93828</v>
      </c>
      <c r="S227" s="213">
        <v>0</v>
      </c>
      <c r="T227" s="214">
        <f>S227*H227</f>
        <v>0</v>
      </c>
      <c r="AR227" s="25" t="s">
        <v>216</v>
      </c>
      <c r="AT227" s="25" t="s">
        <v>211</v>
      </c>
      <c r="AU227" s="25" t="s">
        <v>82</v>
      </c>
      <c r="AY227" s="25" t="s">
        <v>207</v>
      </c>
      <c r="BE227" s="215">
        <f>IF(N227="základní",J227,0)</f>
        <v>0</v>
      </c>
      <c r="BF227" s="215">
        <f>IF(N227="snížená",J227,0)</f>
        <v>0</v>
      </c>
      <c r="BG227" s="215">
        <f>IF(N227="zákl. přenesená",J227,0)</f>
        <v>0</v>
      </c>
      <c r="BH227" s="215">
        <f>IF(N227="sníž. přenesená",J227,0)</f>
        <v>0</v>
      </c>
      <c r="BI227" s="215">
        <f>IF(N227="nulová",J227,0)</f>
        <v>0</v>
      </c>
      <c r="BJ227" s="25" t="s">
        <v>80</v>
      </c>
      <c r="BK227" s="215">
        <f>ROUND(I227*H227,1)</f>
        <v>0</v>
      </c>
      <c r="BL227" s="25" t="s">
        <v>216</v>
      </c>
      <c r="BM227" s="25" t="s">
        <v>1776</v>
      </c>
    </row>
    <row r="228" spans="2:65" s="12" customFormat="1" ht="12">
      <c r="B228" s="216"/>
      <c r="C228" s="217"/>
      <c r="D228" s="218" t="s">
        <v>218</v>
      </c>
      <c r="E228" s="219" t="s">
        <v>23</v>
      </c>
      <c r="F228" s="220" t="s">
        <v>1777</v>
      </c>
      <c r="G228" s="217"/>
      <c r="H228" s="221">
        <v>0.42</v>
      </c>
      <c r="I228" s="222"/>
      <c r="J228" s="217"/>
      <c r="K228" s="217"/>
      <c r="L228" s="223"/>
      <c r="M228" s="224"/>
      <c r="N228" s="225"/>
      <c r="O228" s="225"/>
      <c r="P228" s="225"/>
      <c r="Q228" s="225"/>
      <c r="R228" s="225"/>
      <c r="S228" s="225"/>
      <c r="T228" s="226"/>
      <c r="AT228" s="227" t="s">
        <v>218</v>
      </c>
      <c r="AU228" s="227" t="s">
        <v>82</v>
      </c>
      <c r="AV228" s="12" t="s">
        <v>82</v>
      </c>
      <c r="AW228" s="12" t="s">
        <v>36</v>
      </c>
      <c r="AX228" s="12" t="s">
        <v>80</v>
      </c>
      <c r="AY228" s="227" t="s">
        <v>207</v>
      </c>
    </row>
    <row r="229" spans="2:65" s="11" customFormat="1" ht="29.85" customHeight="1">
      <c r="B229" s="188"/>
      <c r="C229" s="189"/>
      <c r="D229" s="190" t="s">
        <v>72</v>
      </c>
      <c r="E229" s="202" t="s">
        <v>1778</v>
      </c>
      <c r="F229" s="202" t="s">
        <v>1779</v>
      </c>
      <c r="G229" s="189"/>
      <c r="H229" s="189"/>
      <c r="I229" s="192"/>
      <c r="J229" s="203">
        <f>BK229</f>
        <v>0</v>
      </c>
      <c r="K229" s="189"/>
      <c r="L229" s="194"/>
      <c r="M229" s="195"/>
      <c r="N229" s="196"/>
      <c r="O229" s="196"/>
      <c r="P229" s="197">
        <f>SUM(P230:P298)</f>
        <v>0</v>
      </c>
      <c r="Q229" s="196"/>
      <c r="R229" s="197">
        <f>SUM(R230:R298)</f>
        <v>1156.3532588999997</v>
      </c>
      <c r="S229" s="196"/>
      <c r="T229" s="198">
        <f>SUM(T230:T298)</f>
        <v>0</v>
      </c>
      <c r="AR229" s="199" t="s">
        <v>80</v>
      </c>
      <c r="AT229" s="200" t="s">
        <v>72</v>
      </c>
      <c r="AU229" s="200" t="s">
        <v>80</v>
      </c>
      <c r="AY229" s="199" t="s">
        <v>207</v>
      </c>
      <c r="BK229" s="201">
        <f>SUM(BK230:BK298)</f>
        <v>0</v>
      </c>
    </row>
    <row r="230" spans="2:65" s="1" customFormat="1" ht="22.8" customHeight="1">
      <c r="B230" s="42"/>
      <c r="C230" s="204" t="s">
        <v>507</v>
      </c>
      <c r="D230" s="204" t="s">
        <v>211</v>
      </c>
      <c r="E230" s="205" t="s">
        <v>1780</v>
      </c>
      <c r="F230" s="206" t="s">
        <v>1781</v>
      </c>
      <c r="G230" s="207" t="s">
        <v>285</v>
      </c>
      <c r="H230" s="208">
        <v>1443.98</v>
      </c>
      <c r="I230" s="209"/>
      <c r="J230" s="210">
        <f>ROUND(I230*H230,1)</f>
        <v>0</v>
      </c>
      <c r="K230" s="206" t="s">
        <v>23</v>
      </c>
      <c r="L230" s="62"/>
      <c r="M230" s="211" t="s">
        <v>23</v>
      </c>
      <c r="N230" s="212" t="s">
        <v>44</v>
      </c>
      <c r="O230" s="43"/>
      <c r="P230" s="213">
        <f>O230*H230</f>
        <v>0</v>
      </c>
      <c r="Q230" s="213">
        <v>0.27994000000000002</v>
      </c>
      <c r="R230" s="213">
        <f>Q230*H230</f>
        <v>404.22776120000003</v>
      </c>
      <c r="S230" s="213">
        <v>0</v>
      </c>
      <c r="T230" s="214">
        <f>S230*H230</f>
        <v>0</v>
      </c>
      <c r="AR230" s="25" t="s">
        <v>216</v>
      </c>
      <c r="AT230" s="25" t="s">
        <v>211</v>
      </c>
      <c r="AU230" s="25" t="s">
        <v>82</v>
      </c>
      <c r="AY230" s="25" t="s">
        <v>207</v>
      </c>
      <c r="BE230" s="215">
        <f>IF(N230="základní",J230,0)</f>
        <v>0</v>
      </c>
      <c r="BF230" s="215">
        <f>IF(N230="snížená",J230,0)</f>
        <v>0</v>
      </c>
      <c r="BG230" s="215">
        <f>IF(N230="zákl. přenesená",J230,0)</f>
        <v>0</v>
      </c>
      <c r="BH230" s="215">
        <f>IF(N230="sníž. přenesená",J230,0)</f>
        <v>0</v>
      </c>
      <c r="BI230" s="215">
        <f>IF(N230="nulová",J230,0)</f>
        <v>0</v>
      </c>
      <c r="BJ230" s="25" t="s">
        <v>80</v>
      </c>
      <c r="BK230" s="215">
        <f>ROUND(I230*H230,1)</f>
        <v>0</v>
      </c>
      <c r="BL230" s="25" t="s">
        <v>216</v>
      </c>
      <c r="BM230" s="25" t="s">
        <v>1782</v>
      </c>
    </row>
    <row r="231" spans="2:65" s="12" customFormat="1" ht="12">
      <c r="B231" s="216"/>
      <c r="C231" s="217"/>
      <c r="D231" s="218" t="s">
        <v>218</v>
      </c>
      <c r="E231" s="219" t="s">
        <v>23</v>
      </c>
      <c r="F231" s="220" t="s">
        <v>1783</v>
      </c>
      <c r="G231" s="217"/>
      <c r="H231" s="221">
        <v>662.25</v>
      </c>
      <c r="I231" s="222"/>
      <c r="J231" s="217"/>
      <c r="K231" s="217"/>
      <c r="L231" s="223"/>
      <c r="M231" s="224"/>
      <c r="N231" s="225"/>
      <c r="O231" s="225"/>
      <c r="P231" s="225"/>
      <c r="Q231" s="225"/>
      <c r="R231" s="225"/>
      <c r="S231" s="225"/>
      <c r="T231" s="226"/>
      <c r="AT231" s="227" t="s">
        <v>218</v>
      </c>
      <c r="AU231" s="227" t="s">
        <v>82</v>
      </c>
      <c r="AV231" s="12" t="s">
        <v>82</v>
      </c>
      <c r="AW231" s="12" t="s">
        <v>36</v>
      </c>
      <c r="AX231" s="12" t="s">
        <v>73</v>
      </c>
      <c r="AY231" s="227" t="s">
        <v>207</v>
      </c>
    </row>
    <row r="232" spans="2:65" s="12" customFormat="1" ht="12">
      <c r="B232" s="216"/>
      <c r="C232" s="217"/>
      <c r="D232" s="218" t="s">
        <v>218</v>
      </c>
      <c r="E232" s="219" t="s">
        <v>23</v>
      </c>
      <c r="F232" s="220" t="s">
        <v>1784</v>
      </c>
      <c r="G232" s="217"/>
      <c r="H232" s="221">
        <v>582.73</v>
      </c>
      <c r="I232" s="222"/>
      <c r="J232" s="217"/>
      <c r="K232" s="217"/>
      <c r="L232" s="223"/>
      <c r="M232" s="224"/>
      <c r="N232" s="225"/>
      <c r="O232" s="225"/>
      <c r="P232" s="225"/>
      <c r="Q232" s="225"/>
      <c r="R232" s="225"/>
      <c r="S232" s="225"/>
      <c r="T232" s="226"/>
      <c r="AT232" s="227" t="s">
        <v>218</v>
      </c>
      <c r="AU232" s="227" t="s">
        <v>82</v>
      </c>
      <c r="AV232" s="12" t="s">
        <v>82</v>
      </c>
      <c r="AW232" s="12" t="s">
        <v>36</v>
      </c>
      <c r="AX232" s="12" t="s">
        <v>73</v>
      </c>
      <c r="AY232" s="227" t="s">
        <v>207</v>
      </c>
    </row>
    <row r="233" spans="2:65" s="12" customFormat="1" ht="12">
      <c r="B233" s="216"/>
      <c r="C233" s="217"/>
      <c r="D233" s="218" t="s">
        <v>218</v>
      </c>
      <c r="E233" s="219" t="s">
        <v>23</v>
      </c>
      <c r="F233" s="220" t="s">
        <v>1785</v>
      </c>
      <c r="G233" s="217"/>
      <c r="H233" s="221">
        <v>26.82</v>
      </c>
      <c r="I233" s="222"/>
      <c r="J233" s="217"/>
      <c r="K233" s="217"/>
      <c r="L233" s="223"/>
      <c r="M233" s="224"/>
      <c r="N233" s="225"/>
      <c r="O233" s="225"/>
      <c r="P233" s="225"/>
      <c r="Q233" s="225"/>
      <c r="R233" s="225"/>
      <c r="S233" s="225"/>
      <c r="T233" s="226"/>
      <c r="AT233" s="227" t="s">
        <v>218</v>
      </c>
      <c r="AU233" s="227" t="s">
        <v>82</v>
      </c>
      <c r="AV233" s="12" t="s">
        <v>82</v>
      </c>
      <c r="AW233" s="12" t="s">
        <v>36</v>
      </c>
      <c r="AX233" s="12" t="s">
        <v>73</v>
      </c>
      <c r="AY233" s="227" t="s">
        <v>207</v>
      </c>
    </row>
    <row r="234" spans="2:65" s="12" customFormat="1" ht="12">
      <c r="B234" s="216"/>
      <c r="C234" s="217"/>
      <c r="D234" s="218" t="s">
        <v>218</v>
      </c>
      <c r="E234" s="219" t="s">
        <v>23</v>
      </c>
      <c r="F234" s="220" t="s">
        <v>1786</v>
      </c>
      <c r="G234" s="217"/>
      <c r="H234" s="221">
        <v>164.77</v>
      </c>
      <c r="I234" s="222"/>
      <c r="J234" s="217"/>
      <c r="K234" s="217"/>
      <c r="L234" s="223"/>
      <c r="M234" s="224"/>
      <c r="N234" s="225"/>
      <c r="O234" s="225"/>
      <c r="P234" s="225"/>
      <c r="Q234" s="225"/>
      <c r="R234" s="225"/>
      <c r="S234" s="225"/>
      <c r="T234" s="226"/>
      <c r="AT234" s="227" t="s">
        <v>218</v>
      </c>
      <c r="AU234" s="227" t="s">
        <v>82</v>
      </c>
      <c r="AV234" s="12" t="s">
        <v>82</v>
      </c>
      <c r="AW234" s="12" t="s">
        <v>36</v>
      </c>
      <c r="AX234" s="12" t="s">
        <v>73</v>
      </c>
      <c r="AY234" s="227" t="s">
        <v>207</v>
      </c>
    </row>
    <row r="235" spans="2:65" s="12" customFormat="1" ht="12">
      <c r="B235" s="216"/>
      <c r="C235" s="217"/>
      <c r="D235" s="218" t="s">
        <v>218</v>
      </c>
      <c r="E235" s="219" t="s">
        <v>23</v>
      </c>
      <c r="F235" s="220" t="s">
        <v>1787</v>
      </c>
      <c r="G235" s="217"/>
      <c r="H235" s="221">
        <v>7.41</v>
      </c>
      <c r="I235" s="222"/>
      <c r="J235" s="217"/>
      <c r="K235" s="217"/>
      <c r="L235" s="223"/>
      <c r="M235" s="224"/>
      <c r="N235" s="225"/>
      <c r="O235" s="225"/>
      <c r="P235" s="225"/>
      <c r="Q235" s="225"/>
      <c r="R235" s="225"/>
      <c r="S235" s="225"/>
      <c r="T235" s="226"/>
      <c r="AT235" s="227" t="s">
        <v>218</v>
      </c>
      <c r="AU235" s="227" t="s">
        <v>82</v>
      </c>
      <c r="AV235" s="12" t="s">
        <v>82</v>
      </c>
      <c r="AW235" s="12" t="s">
        <v>36</v>
      </c>
      <c r="AX235" s="12" t="s">
        <v>73</v>
      </c>
      <c r="AY235" s="227" t="s">
        <v>207</v>
      </c>
    </row>
    <row r="236" spans="2:65" s="13" customFormat="1" ht="12">
      <c r="B236" s="228"/>
      <c r="C236" s="229"/>
      <c r="D236" s="218" t="s">
        <v>218</v>
      </c>
      <c r="E236" s="230" t="s">
        <v>23</v>
      </c>
      <c r="F236" s="231" t="s">
        <v>236</v>
      </c>
      <c r="G236" s="229"/>
      <c r="H236" s="232">
        <v>1443.98</v>
      </c>
      <c r="I236" s="233"/>
      <c r="J236" s="229"/>
      <c r="K236" s="229"/>
      <c r="L236" s="234"/>
      <c r="M236" s="235"/>
      <c r="N236" s="236"/>
      <c r="O236" s="236"/>
      <c r="P236" s="236"/>
      <c r="Q236" s="236"/>
      <c r="R236" s="236"/>
      <c r="S236" s="236"/>
      <c r="T236" s="237"/>
      <c r="AT236" s="238" t="s">
        <v>218</v>
      </c>
      <c r="AU236" s="238" t="s">
        <v>82</v>
      </c>
      <c r="AV236" s="13" t="s">
        <v>216</v>
      </c>
      <c r="AW236" s="13" t="s">
        <v>36</v>
      </c>
      <c r="AX236" s="13" t="s">
        <v>80</v>
      </c>
      <c r="AY236" s="238" t="s">
        <v>207</v>
      </c>
    </row>
    <row r="237" spans="2:65" s="1" customFormat="1" ht="22.8" customHeight="1">
      <c r="B237" s="42"/>
      <c r="C237" s="204" t="s">
        <v>511</v>
      </c>
      <c r="D237" s="204" t="s">
        <v>211</v>
      </c>
      <c r="E237" s="205" t="s">
        <v>1788</v>
      </c>
      <c r="F237" s="206" t="s">
        <v>1789</v>
      </c>
      <c r="G237" s="207" t="s">
        <v>285</v>
      </c>
      <c r="H237" s="208">
        <v>723.63</v>
      </c>
      <c r="I237" s="209"/>
      <c r="J237" s="210">
        <f>ROUND(I237*H237,1)</f>
        <v>0</v>
      </c>
      <c r="K237" s="206" t="s">
        <v>23</v>
      </c>
      <c r="L237" s="62"/>
      <c r="M237" s="211" t="s">
        <v>23</v>
      </c>
      <c r="N237" s="212" t="s">
        <v>44</v>
      </c>
      <c r="O237" s="43"/>
      <c r="P237" s="213">
        <f>O237*H237</f>
        <v>0</v>
      </c>
      <c r="Q237" s="213">
        <v>0.29810999999999999</v>
      </c>
      <c r="R237" s="213">
        <f>Q237*H237</f>
        <v>215.72133929999998</v>
      </c>
      <c r="S237" s="213">
        <v>0</v>
      </c>
      <c r="T237" s="214">
        <f>S237*H237</f>
        <v>0</v>
      </c>
      <c r="AR237" s="25" t="s">
        <v>216</v>
      </c>
      <c r="AT237" s="25" t="s">
        <v>211</v>
      </c>
      <c r="AU237" s="25" t="s">
        <v>82</v>
      </c>
      <c r="AY237" s="25" t="s">
        <v>207</v>
      </c>
      <c r="BE237" s="215">
        <f>IF(N237="základní",J237,0)</f>
        <v>0</v>
      </c>
      <c r="BF237" s="215">
        <f>IF(N237="snížená",J237,0)</f>
        <v>0</v>
      </c>
      <c r="BG237" s="215">
        <f>IF(N237="zákl. přenesená",J237,0)</f>
        <v>0</v>
      </c>
      <c r="BH237" s="215">
        <f>IF(N237="sníž. přenesená",J237,0)</f>
        <v>0</v>
      </c>
      <c r="BI237" s="215">
        <f>IF(N237="nulová",J237,0)</f>
        <v>0</v>
      </c>
      <c r="BJ237" s="25" t="s">
        <v>80</v>
      </c>
      <c r="BK237" s="215">
        <f>ROUND(I237*H237,1)</f>
        <v>0</v>
      </c>
      <c r="BL237" s="25" t="s">
        <v>216</v>
      </c>
      <c r="BM237" s="25" t="s">
        <v>1790</v>
      </c>
    </row>
    <row r="238" spans="2:65" s="12" customFormat="1" ht="12">
      <c r="B238" s="216"/>
      <c r="C238" s="217"/>
      <c r="D238" s="218" t="s">
        <v>218</v>
      </c>
      <c r="E238" s="219" t="s">
        <v>23</v>
      </c>
      <c r="F238" s="220" t="s">
        <v>1783</v>
      </c>
      <c r="G238" s="217"/>
      <c r="H238" s="221">
        <v>662.25</v>
      </c>
      <c r="I238" s="222"/>
      <c r="J238" s="217"/>
      <c r="K238" s="217"/>
      <c r="L238" s="223"/>
      <c r="M238" s="224"/>
      <c r="N238" s="225"/>
      <c r="O238" s="225"/>
      <c r="P238" s="225"/>
      <c r="Q238" s="225"/>
      <c r="R238" s="225"/>
      <c r="S238" s="225"/>
      <c r="T238" s="226"/>
      <c r="AT238" s="227" t="s">
        <v>218</v>
      </c>
      <c r="AU238" s="227" t="s">
        <v>82</v>
      </c>
      <c r="AV238" s="12" t="s">
        <v>82</v>
      </c>
      <c r="AW238" s="12" t="s">
        <v>36</v>
      </c>
      <c r="AX238" s="12" t="s">
        <v>73</v>
      </c>
      <c r="AY238" s="227" t="s">
        <v>207</v>
      </c>
    </row>
    <row r="239" spans="2:65" s="15" customFormat="1" ht="12">
      <c r="B239" s="250"/>
      <c r="C239" s="251"/>
      <c r="D239" s="218" t="s">
        <v>218</v>
      </c>
      <c r="E239" s="252" t="s">
        <v>23</v>
      </c>
      <c r="F239" s="253" t="s">
        <v>1791</v>
      </c>
      <c r="G239" s="251"/>
      <c r="H239" s="252" t="s">
        <v>23</v>
      </c>
      <c r="I239" s="254"/>
      <c r="J239" s="251"/>
      <c r="K239" s="251"/>
      <c r="L239" s="255"/>
      <c r="M239" s="256"/>
      <c r="N239" s="257"/>
      <c r="O239" s="257"/>
      <c r="P239" s="257"/>
      <c r="Q239" s="257"/>
      <c r="R239" s="257"/>
      <c r="S239" s="257"/>
      <c r="T239" s="258"/>
      <c r="AT239" s="259" t="s">
        <v>218</v>
      </c>
      <c r="AU239" s="259" t="s">
        <v>82</v>
      </c>
      <c r="AV239" s="15" t="s">
        <v>80</v>
      </c>
      <c r="AW239" s="15" t="s">
        <v>36</v>
      </c>
      <c r="AX239" s="15" t="s">
        <v>73</v>
      </c>
      <c r="AY239" s="259" t="s">
        <v>207</v>
      </c>
    </row>
    <row r="240" spans="2:65" s="12" customFormat="1" ht="24">
      <c r="B240" s="216"/>
      <c r="C240" s="217"/>
      <c r="D240" s="218" t="s">
        <v>218</v>
      </c>
      <c r="E240" s="219" t="s">
        <v>23</v>
      </c>
      <c r="F240" s="220" t="s">
        <v>1792</v>
      </c>
      <c r="G240" s="217"/>
      <c r="H240" s="221">
        <v>61.38</v>
      </c>
      <c r="I240" s="222"/>
      <c r="J240" s="217"/>
      <c r="K240" s="217"/>
      <c r="L240" s="223"/>
      <c r="M240" s="224"/>
      <c r="N240" s="225"/>
      <c r="O240" s="225"/>
      <c r="P240" s="225"/>
      <c r="Q240" s="225"/>
      <c r="R240" s="225"/>
      <c r="S240" s="225"/>
      <c r="T240" s="226"/>
      <c r="AT240" s="227" t="s">
        <v>218</v>
      </c>
      <c r="AU240" s="227" t="s">
        <v>82</v>
      </c>
      <c r="AV240" s="12" t="s">
        <v>82</v>
      </c>
      <c r="AW240" s="12" t="s">
        <v>36</v>
      </c>
      <c r="AX240" s="12" t="s">
        <v>73</v>
      </c>
      <c r="AY240" s="227" t="s">
        <v>207</v>
      </c>
    </row>
    <row r="241" spans="2:65" s="13" customFormat="1" ht="12">
      <c r="B241" s="228"/>
      <c r="C241" s="229"/>
      <c r="D241" s="218" t="s">
        <v>218</v>
      </c>
      <c r="E241" s="230" t="s">
        <v>23</v>
      </c>
      <c r="F241" s="231" t="s">
        <v>236</v>
      </c>
      <c r="G241" s="229"/>
      <c r="H241" s="232">
        <v>723.63</v>
      </c>
      <c r="I241" s="233"/>
      <c r="J241" s="229"/>
      <c r="K241" s="229"/>
      <c r="L241" s="234"/>
      <c r="M241" s="235"/>
      <c r="N241" s="236"/>
      <c r="O241" s="236"/>
      <c r="P241" s="236"/>
      <c r="Q241" s="236"/>
      <c r="R241" s="236"/>
      <c r="S241" s="236"/>
      <c r="T241" s="237"/>
      <c r="AT241" s="238" t="s">
        <v>218</v>
      </c>
      <c r="AU241" s="238" t="s">
        <v>82</v>
      </c>
      <c r="AV241" s="13" t="s">
        <v>216</v>
      </c>
      <c r="AW241" s="13" t="s">
        <v>36</v>
      </c>
      <c r="AX241" s="13" t="s">
        <v>80</v>
      </c>
      <c r="AY241" s="238" t="s">
        <v>207</v>
      </c>
    </row>
    <row r="242" spans="2:65" s="1" customFormat="1" ht="22.8" customHeight="1">
      <c r="B242" s="42"/>
      <c r="C242" s="204" t="s">
        <v>518</v>
      </c>
      <c r="D242" s="204" t="s">
        <v>211</v>
      </c>
      <c r="E242" s="205" t="s">
        <v>1793</v>
      </c>
      <c r="F242" s="206" t="s">
        <v>1794</v>
      </c>
      <c r="G242" s="207" t="s">
        <v>285</v>
      </c>
      <c r="H242" s="208">
        <v>31.82</v>
      </c>
      <c r="I242" s="209"/>
      <c r="J242" s="210">
        <f>ROUND(I242*H242,1)</f>
        <v>0</v>
      </c>
      <c r="K242" s="206" t="s">
        <v>23</v>
      </c>
      <c r="L242" s="62"/>
      <c r="M242" s="211" t="s">
        <v>23</v>
      </c>
      <c r="N242" s="212" t="s">
        <v>44</v>
      </c>
      <c r="O242" s="43"/>
      <c r="P242" s="213">
        <f>O242*H242</f>
        <v>0</v>
      </c>
      <c r="Q242" s="213">
        <v>0.43480000000000002</v>
      </c>
      <c r="R242" s="213">
        <f>Q242*H242</f>
        <v>13.835336000000002</v>
      </c>
      <c r="S242" s="213">
        <v>0</v>
      </c>
      <c r="T242" s="214">
        <f>S242*H242</f>
        <v>0</v>
      </c>
      <c r="AR242" s="25" t="s">
        <v>216</v>
      </c>
      <c r="AT242" s="25" t="s">
        <v>211</v>
      </c>
      <c r="AU242" s="25" t="s">
        <v>82</v>
      </c>
      <c r="AY242" s="25" t="s">
        <v>207</v>
      </c>
      <c r="BE242" s="215">
        <f>IF(N242="základní",J242,0)</f>
        <v>0</v>
      </c>
      <c r="BF242" s="215">
        <f>IF(N242="snížená",J242,0)</f>
        <v>0</v>
      </c>
      <c r="BG242" s="215">
        <f>IF(N242="zákl. přenesená",J242,0)</f>
        <v>0</v>
      </c>
      <c r="BH242" s="215">
        <f>IF(N242="sníž. přenesená",J242,0)</f>
        <v>0</v>
      </c>
      <c r="BI242" s="215">
        <f>IF(N242="nulová",J242,0)</f>
        <v>0</v>
      </c>
      <c r="BJ242" s="25" t="s">
        <v>80</v>
      </c>
      <c r="BK242" s="215">
        <f>ROUND(I242*H242,1)</f>
        <v>0</v>
      </c>
      <c r="BL242" s="25" t="s">
        <v>216</v>
      </c>
      <c r="BM242" s="25" t="s">
        <v>1795</v>
      </c>
    </row>
    <row r="243" spans="2:65" s="12" customFormat="1" ht="12">
      <c r="B243" s="216"/>
      <c r="C243" s="217"/>
      <c r="D243" s="218" t="s">
        <v>218</v>
      </c>
      <c r="E243" s="219" t="s">
        <v>23</v>
      </c>
      <c r="F243" s="220" t="s">
        <v>1796</v>
      </c>
      <c r="G243" s="217"/>
      <c r="H243" s="221">
        <v>31.82</v>
      </c>
      <c r="I243" s="222"/>
      <c r="J243" s="217"/>
      <c r="K243" s="217"/>
      <c r="L243" s="223"/>
      <c r="M243" s="224"/>
      <c r="N243" s="225"/>
      <c r="O243" s="225"/>
      <c r="P243" s="225"/>
      <c r="Q243" s="225"/>
      <c r="R243" s="225"/>
      <c r="S243" s="225"/>
      <c r="T243" s="226"/>
      <c r="AT243" s="227" t="s">
        <v>218</v>
      </c>
      <c r="AU243" s="227" t="s">
        <v>82</v>
      </c>
      <c r="AV243" s="12" t="s">
        <v>82</v>
      </c>
      <c r="AW243" s="12" t="s">
        <v>36</v>
      </c>
      <c r="AX243" s="12" t="s">
        <v>80</v>
      </c>
      <c r="AY243" s="227" t="s">
        <v>207</v>
      </c>
    </row>
    <row r="244" spans="2:65" s="1" customFormat="1" ht="22.8" customHeight="1">
      <c r="B244" s="42"/>
      <c r="C244" s="204" t="s">
        <v>523</v>
      </c>
      <c r="D244" s="204" t="s">
        <v>211</v>
      </c>
      <c r="E244" s="205" t="s">
        <v>1797</v>
      </c>
      <c r="F244" s="206" t="s">
        <v>1798</v>
      </c>
      <c r="G244" s="207" t="s">
        <v>285</v>
      </c>
      <c r="H244" s="208">
        <v>464.57</v>
      </c>
      <c r="I244" s="209"/>
      <c r="J244" s="210">
        <f>ROUND(I244*H244,1)</f>
        <v>0</v>
      </c>
      <c r="K244" s="206" t="s">
        <v>23</v>
      </c>
      <c r="L244" s="62"/>
      <c r="M244" s="211" t="s">
        <v>23</v>
      </c>
      <c r="N244" s="212" t="s">
        <v>44</v>
      </c>
      <c r="O244" s="43"/>
      <c r="P244" s="213">
        <f>O244*H244</f>
        <v>0</v>
      </c>
      <c r="Q244" s="213">
        <v>0.47260000000000002</v>
      </c>
      <c r="R244" s="213">
        <f>Q244*H244</f>
        <v>219.55578199999999</v>
      </c>
      <c r="S244" s="213">
        <v>0</v>
      </c>
      <c r="T244" s="214">
        <f>S244*H244</f>
        <v>0</v>
      </c>
      <c r="AR244" s="25" t="s">
        <v>216</v>
      </c>
      <c r="AT244" s="25" t="s">
        <v>211</v>
      </c>
      <c r="AU244" s="25" t="s">
        <v>82</v>
      </c>
      <c r="AY244" s="25" t="s">
        <v>207</v>
      </c>
      <c r="BE244" s="215">
        <f>IF(N244="základní",J244,0)</f>
        <v>0</v>
      </c>
      <c r="BF244" s="215">
        <f>IF(N244="snížená",J244,0)</f>
        <v>0</v>
      </c>
      <c r="BG244" s="215">
        <f>IF(N244="zákl. přenesená",J244,0)</f>
        <v>0</v>
      </c>
      <c r="BH244" s="215">
        <f>IF(N244="sníž. přenesená",J244,0)</f>
        <v>0</v>
      </c>
      <c r="BI244" s="215">
        <f>IF(N244="nulová",J244,0)</f>
        <v>0</v>
      </c>
      <c r="BJ244" s="25" t="s">
        <v>80</v>
      </c>
      <c r="BK244" s="215">
        <f>ROUND(I244*H244,1)</f>
        <v>0</v>
      </c>
      <c r="BL244" s="25" t="s">
        <v>216</v>
      </c>
      <c r="BM244" s="25" t="s">
        <v>1799</v>
      </c>
    </row>
    <row r="245" spans="2:65" s="12" customFormat="1" ht="12">
      <c r="B245" s="216"/>
      <c r="C245" s="217"/>
      <c r="D245" s="218" t="s">
        <v>218</v>
      </c>
      <c r="E245" s="219" t="s">
        <v>23</v>
      </c>
      <c r="F245" s="220" t="s">
        <v>1800</v>
      </c>
      <c r="G245" s="217"/>
      <c r="H245" s="221">
        <v>455.73</v>
      </c>
      <c r="I245" s="222"/>
      <c r="J245" s="217"/>
      <c r="K245" s="217"/>
      <c r="L245" s="223"/>
      <c r="M245" s="224"/>
      <c r="N245" s="225"/>
      <c r="O245" s="225"/>
      <c r="P245" s="225"/>
      <c r="Q245" s="225"/>
      <c r="R245" s="225"/>
      <c r="S245" s="225"/>
      <c r="T245" s="226"/>
      <c r="AT245" s="227" t="s">
        <v>218</v>
      </c>
      <c r="AU245" s="227" t="s">
        <v>82</v>
      </c>
      <c r="AV245" s="12" t="s">
        <v>82</v>
      </c>
      <c r="AW245" s="12" t="s">
        <v>36</v>
      </c>
      <c r="AX245" s="12" t="s">
        <v>73</v>
      </c>
      <c r="AY245" s="227" t="s">
        <v>207</v>
      </c>
    </row>
    <row r="246" spans="2:65" s="12" customFormat="1" ht="12">
      <c r="B246" s="216"/>
      <c r="C246" s="217"/>
      <c r="D246" s="218" t="s">
        <v>218</v>
      </c>
      <c r="E246" s="219" t="s">
        <v>23</v>
      </c>
      <c r="F246" s="220" t="s">
        <v>1801</v>
      </c>
      <c r="G246" s="217"/>
      <c r="H246" s="221">
        <v>7.86</v>
      </c>
      <c r="I246" s="222"/>
      <c r="J246" s="217"/>
      <c r="K246" s="217"/>
      <c r="L246" s="223"/>
      <c r="M246" s="224"/>
      <c r="N246" s="225"/>
      <c r="O246" s="225"/>
      <c r="P246" s="225"/>
      <c r="Q246" s="225"/>
      <c r="R246" s="225"/>
      <c r="S246" s="225"/>
      <c r="T246" s="226"/>
      <c r="AT246" s="227" t="s">
        <v>218</v>
      </c>
      <c r="AU246" s="227" t="s">
        <v>82</v>
      </c>
      <c r="AV246" s="12" t="s">
        <v>82</v>
      </c>
      <c r="AW246" s="12" t="s">
        <v>36</v>
      </c>
      <c r="AX246" s="12" t="s">
        <v>73</v>
      </c>
      <c r="AY246" s="227" t="s">
        <v>207</v>
      </c>
    </row>
    <row r="247" spans="2:65" s="12" customFormat="1" ht="12">
      <c r="B247" s="216"/>
      <c r="C247" s="217"/>
      <c r="D247" s="218" t="s">
        <v>218</v>
      </c>
      <c r="E247" s="219" t="s">
        <v>23</v>
      </c>
      <c r="F247" s="220" t="s">
        <v>1802</v>
      </c>
      <c r="G247" s="217"/>
      <c r="H247" s="221">
        <v>0.98</v>
      </c>
      <c r="I247" s="222"/>
      <c r="J247" s="217"/>
      <c r="K247" s="217"/>
      <c r="L247" s="223"/>
      <c r="M247" s="224"/>
      <c r="N247" s="225"/>
      <c r="O247" s="225"/>
      <c r="P247" s="225"/>
      <c r="Q247" s="225"/>
      <c r="R247" s="225"/>
      <c r="S247" s="225"/>
      <c r="T247" s="226"/>
      <c r="AT247" s="227" t="s">
        <v>218</v>
      </c>
      <c r="AU247" s="227" t="s">
        <v>82</v>
      </c>
      <c r="AV247" s="12" t="s">
        <v>82</v>
      </c>
      <c r="AW247" s="12" t="s">
        <v>36</v>
      </c>
      <c r="AX247" s="12" t="s">
        <v>73</v>
      </c>
      <c r="AY247" s="227" t="s">
        <v>207</v>
      </c>
    </row>
    <row r="248" spans="2:65" s="13" customFormat="1" ht="12">
      <c r="B248" s="228"/>
      <c r="C248" s="229"/>
      <c r="D248" s="218" t="s">
        <v>218</v>
      </c>
      <c r="E248" s="230" t="s">
        <v>23</v>
      </c>
      <c r="F248" s="231" t="s">
        <v>236</v>
      </c>
      <c r="G248" s="229"/>
      <c r="H248" s="232">
        <v>464.57</v>
      </c>
      <c r="I248" s="233"/>
      <c r="J248" s="229"/>
      <c r="K248" s="229"/>
      <c r="L248" s="234"/>
      <c r="M248" s="235"/>
      <c r="N248" s="236"/>
      <c r="O248" s="236"/>
      <c r="P248" s="236"/>
      <c r="Q248" s="236"/>
      <c r="R248" s="236"/>
      <c r="S248" s="236"/>
      <c r="T248" s="237"/>
      <c r="AT248" s="238" t="s">
        <v>218</v>
      </c>
      <c r="AU248" s="238" t="s">
        <v>82</v>
      </c>
      <c r="AV248" s="13" t="s">
        <v>216</v>
      </c>
      <c r="AW248" s="13" t="s">
        <v>36</v>
      </c>
      <c r="AX248" s="13" t="s">
        <v>80</v>
      </c>
      <c r="AY248" s="238" t="s">
        <v>207</v>
      </c>
    </row>
    <row r="249" spans="2:65" s="1" customFormat="1" ht="34.200000000000003" customHeight="1">
      <c r="B249" s="42"/>
      <c r="C249" s="204" t="s">
        <v>528</v>
      </c>
      <c r="D249" s="204" t="s">
        <v>211</v>
      </c>
      <c r="E249" s="205" t="s">
        <v>1803</v>
      </c>
      <c r="F249" s="206" t="s">
        <v>1804</v>
      </c>
      <c r="G249" s="207" t="s">
        <v>285</v>
      </c>
      <c r="H249" s="208">
        <v>662.25</v>
      </c>
      <c r="I249" s="209"/>
      <c r="J249" s="210">
        <f>ROUND(I249*H249,1)</f>
        <v>0</v>
      </c>
      <c r="K249" s="206" t="s">
        <v>23</v>
      </c>
      <c r="L249" s="62"/>
      <c r="M249" s="211" t="s">
        <v>23</v>
      </c>
      <c r="N249" s="212" t="s">
        <v>44</v>
      </c>
      <c r="O249" s="43"/>
      <c r="P249" s="213">
        <f>O249*H249</f>
        <v>0</v>
      </c>
      <c r="Q249" s="213">
        <v>0.13188</v>
      </c>
      <c r="R249" s="213">
        <f>Q249*H249</f>
        <v>87.337530000000001</v>
      </c>
      <c r="S249" s="213">
        <v>0</v>
      </c>
      <c r="T249" s="214">
        <f>S249*H249</f>
        <v>0</v>
      </c>
      <c r="AR249" s="25" t="s">
        <v>216</v>
      </c>
      <c r="AT249" s="25" t="s">
        <v>211</v>
      </c>
      <c r="AU249" s="25" t="s">
        <v>82</v>
      </c>
      <c r="AY249" s="25" t="s">
        <v>207</v>
      </c>
      <c r="BE249" s="215">
        <f>IF(N249="základní",J249,0)</f>
        <v>0</v>
      </c>
      <c r="BF249" s="215">
        <f>IF(N249="snížená",J249,0)</f>
        <v>0</v>
      </c>
      <c r="BG249" s="215">
        <f>IF(N249="zákl. přenesená",J249,0)</f>
        <v>0</v>
      </c>
      <c r="BH249" s="215">
        <f>IF(N249="sníž. přenesená",J249,0)</f>
        <v>0</v>
      </c>
      <c r="BI249" s="215">
        <f>IF(N249="nulová",J249,0)</f>
        <v>0</v>
      </c>
      <c r="BJ249" s="25" t="s">
        <v>80</v>
      </c>
      <c r="BK249" s="215">
        <f>ROUND(I249*H249,1)</f>
        <v>0</v>
      </c>
      <c r="BL249" s="25" t="s">
        <v>216</v>
      </c>
      <c r="BM249" s="25" t="s">
        <v>1805</v>
      </c>
    </row>
    <row r="250" spans="2:65" s="12" customFormat="1" ht="12">
      <c r="B250" s="216"/>
      <c r="C250" s="217"/>
      <c r="D250" s="218" t="s">
        <v>218</v>
      </c>
      <c r="E250" s="219" t="s">
        <v>23</v>
      </c>
      <c r="F250" s="220" t="s">
        <v>1783</v>
      </c>
      <c r="G250" s="217"/>
      <c r="H250" s="221">
        <v>662.25</v>
      </c>
      <c r="I250" s="222"/>
      <c r="J250" s="217"/>
      <c r="K250" s="217"/>
      <c r="L250" s="223"/>
      <c r="M250" s="224"/>
      <c r="N250" s="225"/>
      <c r="O250" s="225"/>
      <c r="P250" s="225"/>
      <c r="Q250" s="225"/>
      <c r="R250" s="225"/>
      <c r="S250" s="225"/>
      <c r="T250" s="226"/>
      <c r="AT250" s="227" t="s">
        <v>218</v>
      </c>
      <c r="AU250" s="227" t="s">
        <v>82</v>
      </c>
      <c r="AV250" s="12" t="s">
        <v>82</v>
      </c>
      <c r="AW250" s="12" t="s">
        <v>36</v>
      </c>
      <c r="AX250" s="12" t="s">
        <v>80</v>
      </c>
      <c r="AY250" s="227" t="s">
        <v>207</v>
      </c>
    </row>
    <row r="251" spans="2:65" s="1" customFormat="1" ht="22.8" customHeight="1">
      <c r="B251" s="42"/>
      <c r="C251" s="204" t="s">
        <v>532</v>
      </c>
      <c r="D251" s="204" t="s">
        <v>211</v>
      </c>
      <c r="E251" s="205" t="s">
        <v>1806</v>
      </c>
      <c r="F251" s="206" t="s">
        <v>1807</v>
      </c>
      <c r="G251" s="207" t="s">
        <v>285</v>
      </c>
      <c r="H251" s="208">
        <v>1332.65</v>
      </c>
      <c r="I251" s="209"/>
      <c r="J251" s="210">
        <f>ROUND(I251*H251,1)</f>
        <v>0</v>
      </c>
      <c r="K251" s="206" t="s">
        <v>23</v>
      </c>
      <c r="L251" s="62"/>
      <c r="M251" s="211" t="s">
        <v>23</v>
      </c>
      <c r="N251" s="212" t="s">
        <v>44</v>
      </c>
      <c r="O251" s="43"/>
      <c r="P251" s="213">
        <f>O251*H251</f>
        <v>0</v>
      </c>
      <c r="Q251" s="213">
        <v>7.1000000000000002E-4</v>
      </c>
      <c r="R251" s="213">
        <f>Q251*H251</f>
        <v>0.94618150000000012</v>
      </c>
      <c r="S251" s="213">
        <v>0</v>
      </c>
      <c r="T251" s="214">
        <f>S251*H251</f>
        <v>0</v>
      </c>
      <c r="AR251" s="25" t="s">
        <v>216</v>
      </c>
      <c r="AT251" s="25" t="s">
        <v>211</v>
      </c>
      <c r="AU251" s="25" t="s">
        <v>82</v>
      </c>
      <c r="AY251" s="25" t="s">
        <v>207</v>
      </c>
      <c r="BE251" s="215">
        <f>IF(N251="základní",J251,0)</f>
        <v>0</v>
      </c>
      <c r="BF251" s="215">
        <f>IF(N251="snížená",J251,0)</f>
        <v>0</v>
      </c>
      <c r="BG251" s="215">
        <f>IF(N251="zákl. přenesená",J251,0)</f>
        <v>0</v>
      </c>
      <c r="BH251" s="215">
        <f>IF(N251="sníž. přenesená",J251,0)</f>
        <v>0</v>
      </c>
      <c r="BI251" s="215">
        <f>IF(N251="nulová",J251,0)</f>
        <v>0</v>
      </c>
      <c r="BJ251" s="25" t="s">
        <v>80</v>
      </c>
      <c r="BK251" s="215">
        <f>ROUND(I251*H251,1)</f>
        <v>0</v>
      </c>
      <c r="BL251" s="25" t="s">
        <v>216</v>
      </c>
      <c r="BM251" s="25" t="s">
        <v>1808</v>
      </c>
    </row>
    <row r="252" spans="2:65" s="12" customFormat="1" ht="12">
      <c r="B252" s="216"/>
      <c r="C252" s="217"/>
      <c r="D252" s="218" t="s">
        <v>218</v>
      </c>
      <c r="E252" s="219" t="s">
        <v>23</v>
      </c>
      <c r="F252" s="220" t="s">
        <v>1809</v>
      </c>
      <c r="G252" s="217"/>
      <c r="H252" s="221">
        <v>1324.5</v>
      </c>
      <c r="I252" s="222"/>
      <c r="J252" s="217"/>
      <c r="K252" s="217"/>
      <c r="L252" s="223"/>
      <c r="M252" s="224"/>
      <c r="N252" s="225"/>
      <c r="O252" s="225"/>
      <c r="P252" s="225"/>
      <c r="Q252" s="225"/>
      <c r="R252" s="225"/>
      <c r="S252" s="225"/>
      <c r="T252" s="226"/>
      <c r="AT252" s="227" t="s">
        <v>218</v>
      </c>
      <c r="AU252" s="227" t="s">
        <v>82</v>
      </c>
      <c r="AV252" s="12" t="s">
        <v>82</v>
      </c>
      <c r="AW252" s="12" t="s">
        <v>36</v>
      </c>
      <c r="AX252" s="12" t="s">
        <v>73</v>
      </c>
      <c r="AY252" s="227" t="s">
        <v>207</v>
      </c>
    </row>
    <row r="253" spans="2:65" s="12" customFormat="1" ht="12">
      <c r="B253" s="216"/>
      <c r="C253" s="217"/>
      <c r="D253" s="218" t="s">
        <v>218</v>
      </c>
      <c r="E253" s="219" t="s">
        <v>23</v>
      </c>
      <c r="F253" s="220" t="s">
        <v>1810</v>
      </c>
      <c r="G253" s="217"/>
      <c r="H253" s="221">
        <v>8.15</v>
      </c>
      <c r="I253" s="222"/>
      <c r="J253" s="217"/>
      <c r="K253" s="217"/>
      <c r="L253" s="223"/>
      <c r="M253" s="224"/>
      <c r="N253" s="225"/>
      <c r="O253" s="225"/>
      <c r="P253" s="225"/>
      <c r="Q253" s="225"/>
      <c r="R253" s="225"/>
      <c r="S253" s="225"/>
      <c r="T253" s="226"/>
      <c r="AT253" s="227" t="s">
        <v>218</v>
      </c>
      <c r="AU253" s="227" t="s">
        <v>82</v>
      </c>
      <c r="AV253" s="12" t="s">
        <v>82</v>
      </c>
      <c r="AW253" s="12" t="s">
        <v>36</v>
      </c>
      <c r="AX253" s="12" t="s">
        <v>73</v>
      </c>
      <c r="AY253" s="227" t="s">
        <v>207</v>
      </c>
    </row>
    <row r="254" spans="2:65" s="13" customFormat="1" ht="12">
      <c r="B254" s="228"/>
      <c r="C254" s="229"/>
      <c r="D254" s="218" t="s">
        <v>218</v>
      </c>
      <c r="E254" s="230" t="s">
        <v>23</v>
      </c>
      <c r="F254" s="231" t="s">
        <v>236</v>
      </c>
      <c r="G254" s="229"/>
      <c r="H254" s="232">
        <v>1332.65</v>
      </c>
      <c r="I254" s="233"/>
      <c r="J254" s="229"/>
      <c r="K254" s="229"/>
      <c r="L254" s="234"/>
      <c r="M254" s="235"/>
      <c r="N254" s="236"/>
      <c r="O254" s="236"/>
      <c r="P254" s="236"/>
      <c r="Q254" s="236"/>
      <c r="R254" s="236"/>
      <c r="S254" s="236"/>
      <c r="T254" s="237"/>
      <c r="AT254" s="238" t="s">
        <v>218</v>
      </c>
      <c r="AU254" s="238" t="s">
        <v>82</v>
      </c>
      <c r="AV254" s="13" t="s">
        <v>216</v>
      </c>
      <c r="AW254" s="13" t="s">
        <v>36</v>
      </c>
      <c r="AX254" s="13" t="s">
        <v>80</v>
      </c>
      <c r="AY254" s="238" t="s">
        <v>207</v>
      </c>
    </row>
    <row r="255" spans="2:65" s="1" customFormat="1" ht="34.200000000000003" customHeight="1">
      <c r="B255" s="42"/>
      <c r="C255" s="204" t="s">
        <v>536</v>
      </c>
      <c r="D255" s="204" t="s">
        <v>211</v>
      </c>
      <c r="E255" s="205" t="s">
        <v>1811</v>
      </c>
      <c r="F255" s="206" t="s">
        <v>1812</v>
      </c>
      <c r="G255" s="207" t="s">
        <v>285</v>
      </c>
      <c r="H255" s="208">
        <v>670.4</v>
      </c>
      <c r="I255" s="209"/>
      <c r="J255" s="210">
        <f>ROUND(I255*H255,1)</f>
        <v>0</v>
      </c>
      <c r="K255" s="206" t="s">
        <v>23</v>
      </c>
      <c r="L255" s="62"/>
      <c r="M255" s="211" t="s">
        <v>23</v>
      </c>
      <c r="N255" s="212" t="s">
        <v>44</v>
      </c>
      <c r="O255" s="43"/>
      <c r="P255" s="213">
        <f>O255*H255</f>
        <v>0</v>
      </c>
      <c r="Q255" s="213">
        <v>0.10373</v>
      </c>
      <c r="R255" s="213">
        <f>Q255*H255</f>
        <v>69.540592000000004</v>
      </c>
      <c r="S255" s="213">
        <v>0</v>
      </c>
      <c r="T255" s="214">
        <f>S255*H255</f>
        <v>0</v>
      </c>
      <c r="AR255" s="25" t="s">
        <v>216</v>
      </c>
      <c r="AT255" s="25" t="s">
        <v>211</v>
      </c>
      <c r="AU255" s="25" t="s">
        <v>82</v>
      </c>
      <c r="AY255" s="25" t="s">
        <v>207</v>
      </c>
      <c r="BE255" s="215">
        <f>IF(N255="základní",J255,0)</f>
        <v>0</v>
      </c>
      <c r="BF255" s="215">
        <f>IF(N255="snížená",J255,0)</f>
        <v>0</v>
      </c>
      <c r="BG255" s="215">
        <f>IF(N255="zákl. přenesená",J255,0)</f>
        <v>0</v>
      </c>
      <c r="BH255" s="215">
        <f>IF(N255="sníž. přenesená",J255,0)</f>
        <v>0</v>
      </c>
      <c r="BI255" s="215">
        <f>IF(N255="nulová",J255,0)</f>
        <v>0</v>
      </c>
      <c r="BJ255" s="25" t="s">
        <v>80</v>
      </c>
      <c r="BK255" s="215">
        <f>ROUND(I255*H255,1)</f>
        <v>0</v>
      </c>
      <c r="BL255" s="25" t="s">
        <v>216</v>
      </c>
      <c r="BM255" s="25" t="s">
        <v>1813</v>
      </c>
    </row>
    <row r="256" spans="2:65" s="12" customFormat="1" ht="12">
      <c r="B256" s="216"/>
      <c r="C256" s="217"/>
      <c r="D256" s="218" t="s">
        <v>218</v>
      </c>
      <c r="E256" s="219" t="s">
        <v>23</v>
      </c>
      <c r="F256" s="220" t="s">
        <v>1783</v>
      </c>
      <c r="G256" s="217"/>
      <c r="H256" s="221">
        <v>662.25</v>
      </c>
      <c r="I256" s="222"/>
      <c r="J256" s="217"/>
      <c r="K256" s="217"/>
      <c r="L256" s="223"/>
      <c r="M256" s="224"/>
      <c r="N256" s="225"/>
      <c r="O256" s="225"/>
      <c r="P256" s="225"/>
      <c r="Q256" s="225"/>
      <c r="R256" s="225"/>
      <c r="S256" s="225"/>
      <c r="T256" s="226"/>
      <c r="AT256" s="227" t="s">
        <v>218</v>
      </c>
      <c r="AU256" s="227" t="s">
        <v>82</v>
      </c>
      <c r="AV256" s="12" t="s">
        <v>82</v>
      </c>
      <c r="AW256" s="12" t="s">
        <v>36</v>
      </c>
      <c r="AX256" s="12" t="s">
        <v>73</v>
      </c>
      <c r="AY256" s="227" t="s">
        <v>207</v>
      </c>
    </row>
    <row r="257" spans="2:65" s="12" customFormat="1" ht="12">
      <c r="B257" s="216"/>
      <c r="C257" s="217"/>
      <c r="D257" s="218" t="s">
        <v>218</v>
      </c>
      <c r="E257" s="219" t="s">
        <v>23</v>
      </c>
      <c r="F257" s="220" t="s">
        <v>1814</v>
      </c>
      <c r="G257" s="217"/>
      <c r="H257" s="221">
        <v>8.15</v>
      </c>
      <c r="I257" s="222"/>
      <c r="J257" s="217"/>
      <c r="K257" s="217"/>
      <c r="L257" s="223"/>
      <c r="M257" s="224"/>
      <c r="N257" s="225"/>
      <c r="O257" s="225"/>
      <c r="P257" s="225"/>
      <c r="Q257" s="225"/>
      <c r="R257" s="225"/>
      <c r="S257" s="225"/>
      <c r="T257" s="226"/>
      <c r="AT257" s="227" t="s">
        <v>218</v>
      </c>
      <c r="AU257" s="227" t="s">
        <v>82</v>
      </c>
      <c r="AV257" s="12" t="s">
        <v>82</v>
      </c>
      <c r="AW257" s="12" t="s">
        <v>36</v>
      </c>
      <c r="AX257" s="12" t="s">
        <v>73</v>
      </c>
      <c r="AY257" s="227" t="s">
        <v>207</v>
      </c>
    </row>
    <row r="258" spans="2:65" s="13" customFormat="1" ht="12">
      <c r="B258" s="228"/>
      <c r="C258" s="229"/>
      <c r="D258" s="218" t="s">
        <v>218</v>
      </c>
      <c r="E258" s="230" t="s">
        <v>23</v>
      </c>
      <c r="F258" s="231" t="s">
        <v>236</v>
      </c>
      <c r="G258" s="229"/>
      <c r="H258" s="232">
        <v>670.4</v>
      </c>
      <c r="I258" s="233"/>
      <c r="J258" s="229"/>
      <c r="K258" s="229"/>
      <c r="L258" s="234"/>
      <c r="M258" s="235"/>
      <c r="N258" s="236"/>
      <c r="O258" s="236"/>
      <c r="P258" s="236"/>
      <c r="Q258" s="236"/>
      <c r="R258" s="236"/>
      <c r="S258" s="236"/>
      <c r="T258" s="237"/>
      <c r="AT258" s="238" t="s">
        <v>218</v>
      </c>
      <c r="AU258" s="238" t="s">
        <v>82</v>
      </c>
      <c r="AV258" s="13" t="s">
        <v>216</v>
      </c>
      <c r="AW258" s="13" t="s">
        <v>36</v>
      </c>
      <c r="AX258" s="13" t="s">
        <v>80</v>
      </c>
      <c r="AY258" s="238" t="s">
        <v>207</v>
      </c>
    </row>
    <row r="259" spans="2:65" s="1" customFormat="1" ht="34.200000000000003" customHeight="1">
      <c r="B259" s="42"/>
      <c r="C259" s="204" t="s">
        <v>540</v>
      </c>
      <c r="D259" s="204" t="s">
        <v>211</v>
      </c>
      <c r="E259" s="205" t="s">
        <v>1815</v>
      </c>
      <c r="F259" s="206" t="s">
        <v>1816</v>
      </c>
      <c r="G259" s="207" t="s">
        <v>285</v>
      </c>
      <c r="H259" s="208">
        <v>164.77</v>
      </c>
      <c r="I259" s="209"/>
      <c r="J259" s="210">
        <f>ROUND(I259*H259,1)</f>
        <v>0</v>
      </c>
      <c r="K259" s="206" t="s">
        <v>23</v>
      </c>
      <c r="L259" s="62"/>
      <c r="M259" s="211" t="s">
        <v>23</v>
      </c>
      <c r="N259" s="212" t="s">
        <v>44</v>
      </c>
      <c r="O259" s="43"/>
      <c r="P259" s="213">
        <f>O259*H259</f>
        <v>0</v>
      </c>
      <c r="Q259" s="213">
        <v>0.15175</v>
      </c>
      <c r="R259" s="213">
        <f>Q259*H259</f>
        <v>25.003847500000003</v>
      </c>
      <c r="S259" s="213">
        <v>0</v>
      </c>
      <c r="T259" s="214">
        <f>S259*H259</f>
        <v>0</v>
      </c>
      <c r="AR259" s="25" t="s">
        <v>216</v>
      </c>
      <c r="AT259" s="25" t="s">
        <v>211</v>
      </c>
      <c r="AU259" s="25" t="s">
        <v>82</v>
      </c>
      <c r="AY259" s="25" t="s">
        <v>207</v>
      </c>
      <c r="BE259" s="215">
        <f>IF(N259="základní",J259,0)</f>
        <v>0</v>
      </c>
      <c r="BF259" s="215">
        <f>IF(N259="snížená",J259,0)</f>
        <v>0</v>
      </c>
      <c r="BG259" s="215">
        <f>IF(N259="zákl. přenesená",J259,0)</f>
        <v>0</v>
      </c>
      <c r="BH259" s="215">
        <f>IF(N259="sníž. přenesená",J259,0)</f>
        <v>0</v>
      </c>
      <c r="BI259" s="215">
        <f>IF(N259="nulová",J259,0)</f>
        <v>0</v>
      </c>
      <c r="BJ259" s="25" t="s">
        <v>80</v>
      </c>
      <c r="BK259" s="215">
        <f>ROUND(I259*H259,1)</f>
        <v>0</v>
      </c>
      <c r="BL259" s="25" t="s">
        <v>216</v>
      </c>
      <c r="BM259" s="25" t="s">
        <v>1817</v>
      </c>
    </row>
    <row r="260" spans="2:65" s="12" customFormat="1" ht="12">
      <c r="B260" s="216"/>
      <c r="C260" s="217"/>
      <c r="D260" s="218" t="s">
        <v>218</v>
      </c>
      <c r="E260" s="219" t="s">
        <v>23</v>
      </c>
      <c r="F260" s="220" t="s">
        <v>1818</v>
      </c>
      <c r="G260" s="217"/>
      <c r="H260" s="221">
        <v>164.77</v>
      </c>
      <c r="I260" s="222"/>
      <c r="J260" s="217"/>
      <c r="K260" s="217"/>
      <c r="L260" s="223"/>
      <c r="M260" s="224"/>
      <c r="N260" s="225"/>
      <c r="O260" s="225"/>
      <c r="P260" s="225"/>
      <c r="Q260" s="225"/>
      <c r="R260" s="225"/>
      <c r="S260" s="225"/>
      <c r="T260" s="226"/>
      <c r="AT260" s="227" t="s">
        <v>218</v>
      </c>
      <c r="AU260" s="227" t="s">
        <v>82</v>
      </c>
      <c r="AV260" s="12" t="s">
        <v>82</v>
      </c>
      <c r="AW260" s="12" t="s">
        <v>36</v>
      </c>
      <c r="AX260" s="12" t="s">
        <v>80</v>
      </c>
      <c r="AY260" s="227" t="s">
        <v>207</v>
      </c>
    </row>
    <row r="261" spans="2:65" s="1" customFormat="1" ht="34.200000000000003" customHeight="1">
      <c r="B261" s="42"/>
      <c r="C261" s="204" t="s">
        <v>547</v>
      </c>
      <c r="D261" s="204" t="s">
        <v>211</v>
      </c>
      <c r="E261" s="205" t="s">
        <v>1819</v>
      </c>
      <c r="F261" s="206" t="s">
        <v>1820</v>
      </c>
      <c r="G261" s="207" t="s">
        <v>285</v>
      </c>
      <c r="H261" s="208">
        <v>164.77</v>
      </c>
      <c r="I261" s="209"/>
      <c r="J261" s="210">
        <f>ROUND(I261*H261,1)</f>
        <v>0</v>
      </c>
      <c r="K261" s="206" t="s">
        <v>23</v>
      </c>
      <c r="L261" s="62"/>
      <c r="M261" s="211" t="s">
        <v>23</v>
      </c>
      <c r="N261" s="212" t="s">
        <v>44</v>
      </c>
      <c r="O261" s="43"/>
      <c r="P261" s="213">
        <f>O261*H261</f>
        <v>0</v>
      </c>
      <c r="Q261" s="213">
        <v>0.1018</v>
      </c>
      <c r="R261" s="213">
        <f>Q261*H261</f>
        <v>16.773586000000002</v>
      </c>
      <c r="S261" s="213">
        <v>0</v>
      </c>
      <c r="T261" s="214">
        <f>S261*H261</f>
        <v>0</v>
      </c>
      <c r="AR261" s="25" t="s">
        <v>216</v>
      </c>
      <c r="AT261" s="25" t="s">
        <v>211</v>
      </c>
      <c r="AU261" s="25" t="s">
        <v>82</v>
      </c>
      <c r="AY261" s="25" t="s">
        <v>207</v>
      </c>
      <c r="BE261" s="215">
        <f>IF(N261="základní",J261,0)</f>
        <v>0</v>
      </c>
      <c r="BF261" s="215">
        <f>IF(N261="snížená",J261,0)</f>
        <v>0</v>
      </c>
      <c r="BG261" s="215">
        <f>IF(N261="zákl. přenesená",J261,0)</f>
        <v>0</v>
      </c>
      <c r="BH261" s="215">
        <f>IF(N261="sníž. přenesená",J261,0)</f>
        <v>0</v>
      </c>
      <c r="BI261" s="215">
        <f>IF(N261="nulová",J261,0)</f>
        <v>0</v>
      </c>
      <c r="BJ261" s="25" t="s">
        <v>80</v>
      </c>
      <c r="BK261" s="215">
        <f>ROUND(I261*H261,1)</f>
        <v>0</v>
      </c>
      <c r="BL261" s="25" t="s">
        <v>216</v>
      </c>
      <c r="BM261" s="25" t="s">
        <v>1821</v>
      </c>
    </row>
    <row r="262" spans="2:65" s="12" customFormat="1" ht="12">
      <c r="B262" s="216"/>
      <c r="C262" s="217"/>
      <c r="D262" s="218" t="s">
        <v>218</v>
      </c>
      <c r="E262" s="219" t="s">
        <v>23</v>
      </c>
      <c r="F262" s="220" t="s">
        <v>1818</v>
      </c>
      <c r="G262" s="217"/>
      <c r="H262" s="221">
        <v>164.77</v>
      </c>
      <c r="I262" s="222"/>
      <c r="J262" s="217"/>
      <c r="K262" s="217"/>
      <c r="L262" s="223"/>
      <c r="M262" s="224"/>
      <c r="N262" s="225"/>
      <c r="O262" s="225"/>
      <c r="P262" s="225"/>
      <c r="Q262" s="225"/>
      <c r="R262" s="225"/>
      <c r="S262" s="225"/>
      <c r="T262" s="226"/>
      <c r="AT262" s="227" t="s">
        <v>218</v>
      </c>
      <c r="AU262" s="227" t="s">
        <v>82</v>
      </c>
      <c r="AV262" s="12" t="s">
        <v>82</v>
      </c>
      <c r="AW262" s="12" t="s">
        <v>36</v>
      </c>
      <c r="AX262" s="12" t="s">
        <v>80</v>
      </c>
      <c r="AY262" s="227" t="s">
        <v>207</v>
      </c>
    </row>
    <row r="263" spans="2:65" s="1" customFormat="1" ht="22.8" customHeight="1">
      <c r="B263" s="42"/>
      <c r="C263" s="260" t="s">
        <v>552</v>
      </c>
      <c r="D263" s="260" t="s">
        <v>314</v>
      </c>
      <c r="E263" s="261" t="s">
        <v>1822</v>
      </c>
      <c r="F263" s="262" t="s">
        <v>1823</v>
      </c>
      <c r="G263" s="263" t="s">
        <v>285</v>
      </c>
      <c r="H263" s="264">
        <v>8.0960000000000001</v>
      </c>
      <c r="I263" s="265"/>
      <c r="J263" s="266">
        <f>ROUND(I263*H263,1)</f>
        <v>0</v>
      </c>
      <c r="K263" s="262" t="s">
        <v>23</v>
      </c>
      <c r="L263" s="267"/>
      <c r="M263" s="268" t="s">
        <v>23</v>
      </c>
      <c r="N263" s="269" t="s">
        <v>44</v>
      </c>
      <c r="O263" s="43"/>
      <c r="P263" s="213">
        <f>O263*H263</f>
        <v>0</v>
      </c>
      <c r="Q263" s="213">
        <v>0</v>
      </c>
      <c r="R263" s="213">
        <f>Q263*H263</f>
        <v>0</v>
      </c>
      <c r="S263" s="213">
        <v>0</v>
      </c>
      <c r="T263" s="214">
        <f>S263*H263</f>
        <v>0</v>
      </c>
      <c r="AR263" s="25" t="s">
        <v>262</v>
      </c>
      <c r="AT263" s="25" t="s">
        <v>314</v>
      </c>
      <c r="AU263" s="25" t="s">
        <v>82</v>
      </c>
      <c r="AY263" s="25" t="s">
        <v>207</v>
      </c>
      <c r="BE263" s="215">
        <f>IF(N263="základní",J263,0)</f>
        <v>0</v>
      </c>
      <c r="BF263" s="215">
        <f>IF(N263="snížená",J263,0)</f>
        <v>0</v>
      </c>
      <c r="BG263" s="215">
        <f>IF(N263="zákl. přenesená",J263,0)</f>
        <v>0</v>
      </c>
      <c r="BH263" s="215">
        <f>IF(N263="sníž. přenesená",J263,0)</f>
        <v>0</v>
      </c>
      <c r="BI263" s="215">
        <f>IF(N263="nulová",J263,0)</f>
        <v>0</v>
      </c>
      <c r="BJ263" s="25" t="s">
        <v>80</v>
      </c>
      <c r="BK263" s="215">
        <f>ROUND(I263*H263,1)</f>
        <v>0</v>
      </c>
      <c r="BL263" s="25" t="s">
        <v>216</v>
      </c>
      <c r="BM263" s="25" t="s">
        <v>1824</v>
      </c>
    </row>
    <row r="264" spans="2:65" s="12" customFormat="1" ht="12">
      <c r="B264" s="216"/>
      <c r="C264" s="217"/>
      <c r="D264" s="218" t="s">
        <v>218</v>
      </c>
      <c r="E264" s="219" t="s">
        <v>23</v>
      </c>
      <c r="F264" s="220" t="s">
        <v>1825</v>
      </c>
      <c r="G264" s="217"/>
      <c r="H264" s="221">
        <v>8.0960000000000001</v>
      </c>
      <c r="I264" s="222"/>
      <c r="J264" s="217"/>
      <c r="K264" s="217"/>
      <c r="L264" s="223"/>
      <c r="M264" s="224"/>
      <c r="N264" s="225"/>
      <c r="O264" s="225"/>
      <c r="P264" s="225"/>
      <c r="Q264" s="225"/>
      <c r="R264" s="225"/>
      <c r="S264" s="225"/>
      <c r="T264" s="226"/>
      <c r="AT264" s="227" t="s">
        <v>218</v>
      </c>
      <c r="AU264" s="227" t="s">
        <v>82</v>
      </c>
      <c r="AV264" s="12" t="s">
        <v>82</v>
      </c>
      <c r="AW264" s="12" t="s">
        <v>36</v>
      </c>
      <c r="AX264" s="12" t="s">
        <v>80</v>
      </c>
      <c r="AY264" s="227" t="s">
        <v>207</v>
      </c>
    </row>
    <row r="265" spans="2:65" s="1" customFormat="1" ht="22.8" customHeight="1">
      <c r="B265" s="42"/>
      <c r="C265" s="260" t="s">
        <v>557</v>
      </c>
      <c r="D265" s="260" t="s">
        <v>314</v>
      </c>
      <c r="E265" s="261" t="s">
        <v>1826</v>
      </c>
      <c r="F265" s="262" t="s">
        <v>1827</v>
      </c>
      <c r="G265" s="263" t="s">
        <v>285</v>
      </c>
      <c r="H265" s="264">
        <v>27.625</v>
      </c>
      <c r="I265" s="265"/>
      <c r="J265" s="266">
        <f>ROUND(I265*H265,1)</f>
        <v>0</v>
      </c>
      <c r="K265" s="262" t="s">
        <v>23</v>
      </c>
      <c r="L265" s="267"/>
      <c r="M265" s="268" t="s">
        <v>23</v>
      </c>
      <c r="N265" s="269" t="s">
        <v>44</v>
      </c>
      <c r="O265" s="43"/>
      <c r="P265" s="213">
        <f>O265*H265</f>
        <v>0</v>
      </c>
      <c r="Q265" s="213">
        <v>0</v>
      </c>
      <c r="R265" s="213">
        <f>Q265*H265</f>
        <v>0</v>
      </c>
      <c r="S265" s="213">
        <v>0</v>
      </c>
      <c r="T265" s="214">
        <f>S265*H265</f>
        <v>0</v>
      </c>
      <c r="AR265" s="25" t="s">
        <v>262</v>
      </c>
      <c r="AT265" s="25" t="s">
        <v>314</v>
      </c>
      <c r="AU265" s="25" t="s">
        <v>82</v>
      </c>
      <c r="AY265" s="25" t="s">
        <v>207</v>
      </c>
      <c r="BE265" s="215">
        <f>IF(N265="základní",J265,0)</f>
        <v>0</v>
      </c>
      <c r="BF265" s="215">
        <f>IF(N265="snížená",J265,0)</f>
        <v>0</v>
      </c>
      <c r="BG265" s="215">
        <f>IF(N265="zákl. přenesená",J265,0)</f>
        <v>0</v>
      </c>
      <c r="BH265" s="215">
        <f>IF(N265="sníž. přenesená",J265,0)</f>
        <v>0</v>
      </c>
      <c r="BI265" s="215">
        <f>IF(N265="nulová",J265,0)</f>
        <v>0</v>
      </c>
      <c r="BJ265" s="25" t="s">
        <v>80</v>
      </c>
      <c r="BK265" s="215">
        <f>ROUND(I265*H265,1)</f>
        <v>0</v>
      </c>
      <c r="BL265" s="25" t="s">
        <v>216</v>
      </c>
      <c r="BM265" s="25" t="s">
        <v>1828</v>
      </c>
    </row>
    <row r="266" spans="2:65" s="12" customFormat="1" ht="12">
      <c r="B266" s="216"/>
      <c r="C266" s="217"/>
      <c r="D266" s="218" t="s">
        <v>218</v>
      </c>
      <c r="E266" s="219" t="s">
        <v>23</v>
      </c>
      <c r="F266" s="220" t="s">
        <v>1829</v>
      </c>
      <c r="G266" s="217"/>
      <c r="H266" s="221">
        <v>27.625</v>
      </c>
      <c r="I266" s="222"/>
      <c r="J266" s="217"/>
      <c r="K266" s="217"/>
      <c r="L266" s="223"/>
      <c r="M266" s="224"/>
      <c r="N266" s="225"/>
      <c r="O266" s="225"/>
      <c r="P266" s="225"/>
      <c r="Q266" s="225"/>
      <c r="R266" s="225"/>
      <c r="S266" s="225"/>
      <c r="T266" s="226"/>
      <c r="AT266" s="227" t="s">
        <v>218</v>
      </c>
      <c r="AU266" s="227" t="s">
        <v>82</v>
      </c>
      <c r="AV266" s="12" t="s">
        <v>82</v>
      </c>
      <c r="AW266" s="12" t="s">
        <v>36</v>
      </c>
      <c r="AX266" s="12" t="s">
        <v>80</v>
      </c>
      <c r="AY266" s="227" t="s">
        <v>207</v>
      </c>
    </row>
    <row r="267" spans="2:65" s="1" customFormat="1" ht="22.8" customHeight="1">
      <c r="B267" s="42"/>
      <c r="C267" s="260" t="s">
        <v>562</v>
      </c>
      <c r="D267" s="260" t="s">
        <v>314</v>
      </c>
      <c r="E267" s="261" t="s">
        <v>1830</v>
      </c>
      <c r="F267" s="262" t="s">
        <v>1831</v>
      </c>
      <c r="G267" s="263" t="s">
        <v>285</v>
      </c>
      <c r="H267" s="264">
        <v>7.6319999999999997</v>
      </c>
      <c r="I267" s="265"/>
      <c r="J267" s="266">
        <f>ROUND(I267*H267,1)</f>
        <v>0</v>
      </c>
      <c r="K267" s="262" t="s">
        <v>23</v>
      </c>
      <c r="L267" s="267"/>
      <c r="M267" s="268" t="s">
        <v>23</v>
      </c>
      <c r="N267" s="269" t="s">
        <v>44</v>
      </c>
      <c r="O267" s="43"/>
      <c r="P267" s="213">
        <f>O267*H267</f>
        <v>0</v>
      </c>
      <c r="Q267" s="213">
        <v>0</v>
      </c>
      <c r="R267" s="213">
        <f>Q267*H267</f>
        <v>0</v>
      </c>
      <c r="S267" s="213">
        <v>0</v>
      </c>
      <c r="T267" s="214">
        <f>S267*H267</f>
        <v>0</v>
      </c>
      <c r="AR267" s="25" t="s">
        <v>262</v>
      </c>
      <c r="AT267" s="25" t="s">
        <v>314</v>
      </c>
      <c r="AU267" s="25" t="s">
        <v>82</v>
      </c>
      <c r="AY267" s="25" t="s">
        <v>207</v>
      </c>
      <c r="BE267" s="215">
        <f>IF(N267="základní",J267,0)</f>
        <v>0</v>
      </c>
      <c r="BF267" s="215">
        <f>IF(N267="snížená",J267,0)</f>
        <v>0</v>
      </c>
      <c r="BG267" s="215">
        <f>IF(N267="zákl. přenesená",J267,0)</f>
        <v>0</v>
      </c>
      <c r="BH267" s="215">
        <f>IF(N267="sníž. přenesená",J267,0)</f>
        <v>0</v>
      </c>
      <c r="BI267" s="215">
        <f>IF(N267="nulová",J267,0)</f>
        <v>0</v>
      </c>
      <c r="BJ267" s="25" t="s">
        <v>80</v>
      </c>
      <c r="BK267" s="215">
        <f>ROUND(I267*H267,1)</f>
        <v>0</v>
      </c>
      <c r="BL267" s="25" t="s">
        <v>216</v>
      </c>
      <c r="BM267" s="25" t="s">
        <v>1832</v>
      </c>
    </row>
    <row r="268" spans="2:65" s="12" customFormat="1" ht="12">
      <c r="B268" s="216"/>
      <c r="C268" s="217"/>
      <c r="D268" s="218" t="s">
        <v>218</v>
      </c>
      <c r="E268" s="219" t="s">
        <v>23</v>
      </c>
      <c r="F268" s="220" t="s">
        <v>1833</v>
      </c>
      <c r="G268" s="217"/>
      <c r="H268" s="221">
        <v>7.6319999999999997</v>
      </c>
      <c r="I268" s="222"/>
      <c r="J268" s="217"/>
      <c r="K268" s="217"/>
      <c r="L268" s="223"/>
      <c r="M268" s="224"/>
      <c r="N268" s="225"/>
      <c r="O268" s="225"/>
      <c r="P268" s="225"/>
      <c r="Q268" s="225"/>
      <c r="R268" s="225"/>
      <c r="S268" s="225"/>
      <c r="T268" s="226"/>
      <c r="AT268" s="227" t="s">
        <v>218</v>
      </c>
      <c r="AU268" s="227" t="s">
        <v>82</v>
      </c>
      <c r="AV268" s="12" t="s">
        <v>82</v>
      </c>
      <c r="AW268" s="12" t="s">
        <v>36</v>
      </c>
      <c r="AX268" s="12" t="s">
        <v>80</v>
      </c>
      <c r="AY268" s="227" t="s">
        <v>207</v>
      </c>
    </row>
    <row r="269" spans="2:65" s="1" customFormat="1" ht="22.8" customHeight="1">
      <c r="B269" s="42"/>
      <c r="C269" s="260" t="s">
        <v>568</v>
      </c>
      <c r="D269" s="260" t="s">
        <v>314</v>
      </c>
      <c r="E269" s="261" t="s">
        <v>1834</v>
      </c>
      <c r="F269" s="262" t="s">
        <v>1835</v>
      </c>
      <c r="G269" s="263" t="s">
        <v>285</v>
      </c>
      <c r="H269" s="264">
        <v>1.0089999999999999</v>
      </c>
      <c r="I269" s="265"/>
      <c r="J269" s="266">
        <f>ROUND(I269*H269,1)</f>
        <v>0</v>
      </c>
      <c r="K269" s="262" t="s">
        <v>23</v>
      </c>
      <c r="L269" s="267"/>
      <c r="M269" s="268" t="s">
        <v>23</v>
      </c>
      <c r="N269" s="269" t="s">
        <v>44</v>
      </c>
      <c r="O269" s="43"/>
      <c r="P269" s="213">
        <f>O269*H269</f>
        <v>0</v>
      </c>
      <c r="Q269" s="213">
        <v>0</v>
      </c>
      <c r="R269" s="213">
        <f>Q269*H269</f>
        <v>0</v>
      </c>
      <c r="S269" s="213">
        <v>0</v>
      </c>
      <c r="T269" s="214">
        <f>S269*H269</f>
        <v>0</v>
      </c>
      <c r="AR269" s="25" t="s">
        <v>262</v>
      </c>
      <c r="AT269" s="25" t="s">
        <v>314</v>
      </c>
      <c r="AU269" s="25" t="s">
        <v>82</v>
      </c>
      <c r="AY269" s="25" t="s">
        <v>207</v>
      </c>
      <c r="BE269" s="215">
        <f>IF(N269="základní",J269,0)</f>
        <v>0</v>
      </c>
      <c r="BF269" s="215">
        <f>IF(N269="snížená",J269,0)</f>
        <v>0</v>
      </c>
      <c r="BG269" s="215">
        <f>IF(N269="zákl. přenesená",J269,0)</f>
        <v>0</v>
      </c>
      <c r="BH269" s="215">
        <f>IF(N269="sníž. přenesená",J269,0)</f>
        <v>0</v>
      </c>
      <c r="BI269" s="215">
        <f>IF(N269="nulová",J269,0)</f>
        <v>0</v>
      </c>
      <c r="BJ269" s="25" t="s">
        <v>80</v>
      </c>
      <c r="BK269" s="215">
        <f>ROUND(I269*H269,1)</f>
        <v>0</v>
      </c>
      <c r="BL269" s="25" t="s">
        <v>216</v>
      </c>
      <c r="BM269" s="25" t="s">
        <v>1836</v>
      </c>
    </row>
    <row r="270" spans="2:65" s="12" customFormat="1" ht="12">
      <c r="B270" s="216"/>
      <c r="C270" s="217"/>
      <c r="D270" s="218" t="s">
        <v>218</v>
      </c>
      <c r="E270" s="219" t="s">
        <v>23</v>
      </c>
      <c r="F270" s="220" t="s">
        <v>1837</v>
      </c>
      <c r="G270" s="217"/>
      <c r="H270" s="221">
        <v>1.0089999999999999</v>
      </c>
      <c r="I270" s="222"/>
      <c r="J270" s="217"/>
      <c r="K270" s="217"/>
      <c r="L270" s="223"/>
      <c r="M270" s="224"/>
      <c r="N270" s="225"/>
      <c r="O270" s="225"/>
      <c r="P270" s="225"/>
      <c r="Q270" s="225"/>
      <c r="R270" s="225"/>
      <c r="S270" s="225"/>
      <c r="T270" s="226"/>
      <c r="AT270" s="227" t="s">
        <v>218</v>
      </c>
      <c r="AU270" s="227" t="s">
        <v>82</v>
      </c>
      <c r="AV270" s="12" t="s">
        <v>82</v>
      </c>
      <c r="AW270" s="12" t="s">
        <v>36</v>
      </c>
      <c r="AX270" s="12" t="s">
        <v>80</v>
      </c>
      <c r="AY270" s="227" t="s">
        <v>207</v>
      </c>
    </row>
    <row r="271" spans="2:65" s="1" customFormat="1" ht="14.4" customHeight="1">
      <c r="B271" s="42"/>
      <c r="C271" s="260" t="s">
        <v>572</v>
      </c>
      <c r="D271" s="260" t="s">
        <v>314</v>
      </c>
      <c r="E271" s="261" t="s">
        <v>1838</v>
      </c>
      <c r="F271" s="262" t="s">
        <v>1839</v>
      </c>
      <c r="G271" s="263" t="s">
        <v>285</v>
      </c>
      <c r="H271" s="264">
        <v>460.28699999999998</v>
      </c>
      <c r="I271" s="265"/>
      <c r="J271" s="266">
        <f>ROUND(I271*H271,1)</f>
        <v>0</v>
      </c>
      <c r="K271" s="262" t="s">
        <v>23</v>
      </c>
      <c r="L271" s="267"/>
      <c r="M271" s="268" t="s">
        <v>23</v>
      </c>
      <c r="N271" s="269" t="s">
        <v>44</v>
      </c>
      <c r="O271" s="43"/>
      <c r="P271" s="213">
        <f>O271*H271</f>
        <v>0</v>
      </c>
      <c r="Q271" s="213">
        <v>0</v>
      </c>
      <c r="R271" s="213">
        <f>Q271*H271</f>
        <v>0</v>
      </c>
      <c r="S271" s="213">
        <v>0</v>
      </c>
      <c r="T271" s="214">
        <f>S271*H271</f>
        <v>0</v>
      </c>
      <c r="AR271" s="25" t="s">
        <v>262</v>
      </c>
      <c r="AT271" s="25" t="s">
        <v>314</v>
      </c>
      <c r="AU271" s="25" t="s">
        <v>82</v>
      </c>
      <c r="AY271" s="25" t="s">
        <v>207</v>
      </c>
      <c r="BE271" s="215">
        <f>IF(N271="základní",J271,0)</f>
        <v>0</v>
      </c>
      <c r="BF271" s="215">
        <f>IF(N271="snížená",J271,0)</f>
        <v>0</v>
      </c>
      <c r="BG271" s="215">
        <f>IF(N271="zákl. přenesená",J271,0)</f>
        <v>0</v>
      </c>
      <c r="BH271" s="215">
        <f>IF(N271="sníž. přenesená",J271,0)</f>
        <v>0</v>
      </c>
      <c r="BI271" s="215">
        <f>IF(N271="nulová",J271,0)</f>
        <v>0</v>
      </c>
      <c r="BJ271" s="25" t="s">
        <v>80</v>
      </c>
      <c r="BK271" s="215">
        <f>ROUND(I271*H271,1)</f>
        <v>0</v>
      </c>
      <c r="BL271" s="25" t="s">
        <v>216</v>
      </c>
      <c r="BM271" s="25" t="s">
        <v>1840</v>
      </c>
    </row>
    <row r="272" spans="2:65" s="12" customFormat="1" ht="12">
      <c r="B272" s="216"/>
      <c r="C272" s="217"/>
      <c r="D272" s="218" t="s">
        <v>218</v>
      </c>
      <c r="E272" s="219" t="s">
        <v>23</v>
      </c>
      <c r="F272" s="220" t="s">
        <v>1841</v>
      </c>
      <c r="G272" s="217"/>
      <c r="H272" s="221">
        <v>460.28699999999998</v>
      </c>
      <c r="I272" s="222"/>
      <c r="J272" s="217"/>
      <c r="K272" s="217"/>
      <c r="L272" s="223"/>
      <c r="M272" s="224"/>
      <c r="N272" s="225"/>
      <c r="O272" s="225"/>
      <c r="P272" s="225"/>
      <c r="Q272" s="225"/>
      <c r="R272" s="225"/>
      <c r="S272" s="225"/>
      <c r="T272" s="226"/>
      <c r="AT272" s="227" t="s">
        <v>218</v>
      </c>
      <c r="AU272" s="227" t="s">
        <v>82</v>
      </c>
      <c r="AV272" s="12" t="s">
        <v>82</v>
      </c>
      <c r="AW272" s="12" t="s">
        <v>36</v>
      </c>
      <c r="AX272" s="12" t="s">
        <v>80</v>
      </c>
      <c r="AY272" s="227" t="s">
        <v>207</v>
      </c>
    </row>
    <row r="273" spans="2:65" s="1" customFormat="1" ht="14.4" customHeight="1">
      <c r="B273" s="42"/>
      <c r="C273" s="260" t="s">
        <v>577</v>
      </c>
      <c r="D273" s="260" t="s">
        <v>314</v>
      </c>
      <c r="E273" s="261" t="s">
        <v>1842</v>
      </c>
      <c r="F273" s="262" t="s">
        <v>1843</v>
      </c>
      <c r="G273" s="263" t="s">
        <v>285</v>
      </c>
      <c r="H273" s="264">
        <v>589.76900000000001</v>
      </c>
      <c r="I273" s="265"/>
      <c r="J273" s="266">
        <f>ROUND(I273*H273,1)</f>
        <v>0</v>
      </c>
      <c r="K273" s="262" t="s">
        <v>23</v>
      </c>
      <c r="L273" s="267"/>
      <c r="M273" s="268" t="s">
        <v>23</v>
      </c>
      <c r="N273" s="269" t="s">
        <v>44</v>
      </c>
      <c r="O273" s="43"/>
      <c r="P273" s="213">
        <f>O273*H273</f>
        <v>0</v>
      </c>
      <c r="Q273" s="213">
        <v>0</v>
      </c>
      <c r="R273" s="213">
        <f>Q273*H273</f>
        <v>0</v>
      </c>
      <c r="S273" s="213">
        <v>0</v>
      </c>
      <c r="T273" s="214">
        <f>S273*H273</f>
        <v>0</v>
      </c>
      <c r="AR273" s="25" t="s">
        <v>262</v>
      </c>
      <c r="AT273" s="25" t="s">
        <v>314</v>
      </c>
      <c r="AU273" s="25" t="s">
        <v>82</v>
      </c>
      <c r="AY273" s="25" t="s">
        <v>207</v>
      </c>
      <c r="BE273" s="215">
        <f>IF(N273="základní",J273,0)</f>
        <v>0</v>
      </c>
      <c r="BF273" s="215">
        <f>IF(N273="snížená",J273,0)</f>
        <v>0</v>
      </c>
      <c r="BG273" s="215">
        <f>IF(N273="zákl. přenesená",J273,0)</f>
        <v>0</v>
      </c>
      <c r="BH273" s="215">
        <f>IF(N273="sníž. přenesená",J273,0)</f>
        <v>0</v>
      </c>
      <c r="BI273" s="215">
        <f>IF(N273="nulová",J273,0)</f>
        <v>0</v>
      </c>
      <c r="BJ273" s="25" t="s">
        <v>80</v>
      </c>
      <c r="BK273" s="215">
        <f>ROUND(I273*H273,1)</f>
        <v>0</v>
      </c>
      <c r="BL273" s="25" t="s">
        <v>216</v>
      </c>
      <c r="BM273" s="25" t="s">
        <v>1844</v>
      </c>
    </row>
    <row r="274" spans="2:65" s="12" customFormat="1" ht="12">
      <c r="B274" s="216"/>
      <c r="C274" s="217"/>
      <c r="D274" s="218" t="s">
        <v>218</v>
      </c>
      <c r="E274" s="219" t="s">
        <v>23</v>
      </c>
      <c r="F274" s="220" t="s">
        <v>1845</v>
      </c>
      <c r="G274" s="217"/>
      <c r="H274" s="221">
        <v>588.55700000000002</v>
      </c>
      <c r="I274" s="222"/>
      <c r="J274" s="217"/>
      <c r="K274" s="217"/>
      <c r="L274" s="223"/>
      <c r="M274" s="224"/>
      <c r="N274" s="225"/>
      <c r="O274" s="225"/>
      <c r="P274" s="225"/>
      <c r="Q274" s="225"/>
      <c r="R274" s="225"/>
      <c r="S274" s="225"/>
      <c r="T274" s="226"/>
      <c r="AT274" s="227" t="s">
        <v>218</v>
      </c>
      <c r="AU274" s="227" t="s">
        <v>82</v>
      </c>
      <c r="AV274" s="12" t="s">
        <v>82</v>
      </c>
      <c r="AW274" s="12" t="s">
        <v>36</v>
      </c>
      <c r="AX274" s="12" t="s">
        <v>73</v>
      </c>
      <c r="AY274" s="227" t="s">
        <v>207</v>
      </c>
    </row>
    <row r="275" spans="2:65" s="12" customFormat="1" ht="12">
      <c r="B275" s="216"/>
      <c r="C275" s="217"/>
      <c r="D275" s="218" t="s">
        <v>218</v>
      </c>
      <c r="E275" s="219" t="s">
        <v>23</v>
      </c>
      <c r="F275" s="220" t="s">
        <v>1846</v>
      </c>
      <c r="G275" s="217"/>
      <c r="H275" s="221">
        <v>1.212</v>
      </c>
      <c r="I275" s="222"/>
      <c r="J275" s="217"/>
      <c r="K275" s="217"/>
      <c r="L275" s="223"/>
      <c r="M275" s="224"/>
      <c r="N275" s="225"/>
      <c r="O275" s="225"/>
      <c r="P275" s="225"/>
      <c r="Q275" s="225"/>
      <c r="R275" s="225"/>
      <c r="S275" s="225"/>
      <c r="T275" s="226"/>
      <c r="AT275" s="227" t="s">
        <v>218</v>
      </c>
      <c r="AU275" s="227" t="s">
        <v>82</v>
      </c>
      <c r="AV275" s="12" t="s">
        <v>82</v>
      </c>
      <c r="AW275" s="12" t="s">
        <v>36</v>
      </c>
      <c r="AX275" s="12" t="s">
        <v>73</v>
      </c>
      <c r="AY275" s="227" t="s">
        <v>207</v>
      </c>
    </row>
    <row r="276" spans="2:65" s="13" customFormat="1" ht="12">
      <c r="B276" s="228"/>
      <c r="C276" s="229"/>
      <c r="D276" s="218" t="s">
        <v>218</v>
      </c>
      <c r="E276" s="230" t="s">
        <v>23</v>
      </c>
      <c r="F276" s="231" t="s">
        <v>236</v>
      </c>
      <c r="G276" s="229"/>
      <c r="H276" s="232">
        <v>589.76900000000001</v>
      </c>
      <c r="I276" s="233"/>
      <c r="J276" s="229"/>
      <c r="K276" s="229"/>
      <c r="L276" s="234"/>
      <c r="M276" s="235"/>
      <c r="N276" s="236"/>
      <c r="O276" s="236"/>
      <c r="P276" s="236"/>
      <c r="Q276" s="236"/>
      <c r="R276" s="236"/>
      <c r="S276" s="236"/>
      <c r="T276" s="237"/>
      <c r="AT276" s="238" t="s">
        <v>218</v>
      </c>
      <c r="AU276" s="238" t="s">
        <v>82</v>
      </c>
      <c r="AV276" s="13" t="s">
        <v>216</v>
      </c>
      <c r="AW276" s="13" t="s">
        <v>36</v>
      </c>
      <c r="AX276" s="13" t="s">
        <v>80</v>
      </c>
      <c r="AY276" s="238" t="s">
        <v>207</v>
      </c>
    </row>
    <row r="277" spans="2:65" s="1" customFormat="1" ht="14.4" customHeight="1">
      <c r="B277" s="42"/>
      <c r="C277" s="260" t="s">
        <v>581</v>
      </c>
      <c r="D277" s="260" t="s">
        <v>314</v>
      </c>
      <c r="E277" s="261" t="s">
        <v>1847</v>
      </c>
      <c r="F277" s="262" t="s">
        <v>1848</v>
      </c>
      <c r="G277" s="263" t="s">
        <v>285</v>
      </c>
      <c r="H277" s="264">
        <v>32.774999999999999</v>
      </c>
      <c r="I277" s="265"/>
      <c r="J277" s="266">
        <f>ROUND(I277*H277,1)</f>
        <v>0</v>
      </c>
      <c r="K277" s="262" t="s">
        <v>23</v>
      </c>
      <c r="L277" s="267"/>
      <c r="M277" s="268" t="s">
        <v>23</v>
      </c>
      <c r="N277" s="269" t="s">
        <v>44</v>
      </c>
      <c r="O277" s="43"/>
      <c r="P277" s="213">
        <f>O277*H277</f>
        <v>0</v>
      </c>
      <c r="Q277" s="213">
        <v>0</v>
      </c>
      <c r="R277" s="213">
        <f>Q277*H277</f>
        <v>0</v>
      </c>
      <c r="S277" s="213">
        <v>0</v>
      </c>
      <c r="T277" s="214">
        <f>S277*H277</f>
        <v>0</v>
      </c>
      <c r="AR277" s="25" t="s">
        <v>262</v>
      </c>
      <c r="AT277" s="25" t="s">
        <v>314</v>
      </c>
      <c r="AU277" s="25" t="s">
        <v>82</v>
      </c>
      <c r="AY277" s="25" t="s">
        <v>207</v>
      </c>
      <c r="BE277" s="215">
        <f>IF(N277="základní",J277,0)</f>
        <v>0</v>
      </c>
      <c r="BF277" s="215">
        <f>IF(N277="snížená",J277,0)</f>
        <v>0</v>
      </c>
      <c r="BG277" s="215">
        <f>IF(N277="zákl. přenesená",J277,0)</f>
        <v>0</v>
      </c>
      <c r="BH277" s="215">
        <f>IF(N277="sníž. přenesená",J277,0)</f>
        <v>0</v>
      </c>
      <c r="BI277" s="215">
        <f>IF(N277="nulová",J277,0)</f>
        <v>0</v>
      </c>
      <c r="BJ277" s="25" t="s">
        <v>80</v>
      </c>
      <c r="BK277" s="215">
        <f>ROUND(I277*H277,1)</f>
        <v>0</v>
      </c>
      <c r="BL277" s="25" t="s">
        <v>216</v>
      </c>
      <c r="BM277" s="25" t="s">
        <v>1849</v>
      </c>
    </row>
    <row r="278" spans="2:65" s="12" customFormat="1" ht="12">
      <c r="B278" s="216"/>
      <c r="C278" s="217"/>
      <c r="D278" s="218" t="s">
        <v>218</v>
      </c>
      <c r="E278" s="219" t="s">
        <v>23</v>
      </c>
      <c r="F278" s="220" t="s">
        <v>1850</v>
      </c>
      <c r="G278" s="217"/>
      <c r="H278" s="221">
        <v>32.774999999999999</v>
      </c>
      <c r="I278" s="222"/>
      <c r="J278" s="217"/>
      <c r="K278" s="217"/>
      <c r="L278" s="223"/>
      <c r="M278" s="224"/>
      <c r="N278" s="225"/>
      <c r="O278" s="225"/>
      <c r="P278" s="225"/>
      <c r="Q278" s="225"/>
      <c r="R278" s="225"/>
      <c r="S278" s="225"/>
      <c r="T278" s="226"/>
      <c r="AT278" s="227" t="s">
        <v>218</v>
      </c>
      <c r="AU278" s="227" t="s">
        <v>82</v>
      </c>
      <c r="AV278" s="12" t="s">
        <v>82</v>
      </c>
      <c r="AW278" s="12" t="s">
        <v>36</v>
      </c>
      <c r="AX278" s="12" t="s">
        <v>80</v>
      </c>
      <c r="AY278" s="227" t="s">
        <v>207</v>
      </c>
    </row>
    <row r="279" spans="2:65" s="1" customFormat="1" ht="57" customHeight="1">
      <c r="B279" s="42"/>
      <c r="C279" s="204" t="s">
        <v>590</v>
      </c>
      <c r="D279" s="204" t="s">
        <v>211</v>
      </c>
      <c r="E279" s="205" t="s">
        <v>1851</v>
      </c>
      <c r="F279" s="206" t="s">
        <v>1852</v>
      </c>
      <c r="G279" s="207" t="s">
        <v>285</v>
      </c>
      <c r="H279" s="208">
        <v>582.73</v>
      </c>
      <c r="I279" s="209"/>
      <c r="J279" s="210">
        <f>ROUND(I279*H279,1)</f>
        <v>0</v>
      </c>
      <c r="K279" s="206" t="s">
        <v>23</v>
      </c>
      <c r="L279" s="62"/>
      <c r="M279" s="211" t="s">
        <v>23</v>
      </c>
      <c r="N279" s="212" t="s">
        <v>44</v>
      </c>
      <c r="O279" s="43"/>
      <c r="P279" s="213">
        <f>O279*H279</f>
        <v>0</v>
      </c>
      <c r="Q279" s="213">
        <v>8.4250000000000005E-2</v>
      </c>
      <c r="R279" s="213">
        <f>Q279*H279</f>
        <v>49.095002500000007</v>
      </c>
      <c r="S279" s="213">
        <v>0</v>
      </c>
      <c r="T279" s="214">
        <f>S279*H279</f>
        <v>0</v>
      </c>
      <c r="AR279" s="25" t="s">
        <v>216</v>
      </c>
      <c r="AT279" s="25" t="s">
        <v>211</v>
      </c>
      <c r="AU279" s="25" t="s">
        <v>82</v>
      </c>
      <c r="AY279" s="25" t="s">
        <v>207</v>
      </c>
      <c r="BE279" s="215">
        <f>IF(N279="základní",J279,0)</f>
        <v>0</v>
      </c>
      <c r="BF279" s="215">
        <f>IF(N279="snížená",J279,0)</f>
        <v>0</v>
      </c>
      <c r="BG279" s="215">
        <f>IF(N279="zákl. přenesená",J279,0)</f>
        <v>0</v>
      </c>
      <c r="BH279" s="215">
        <f>IF(N279="sníž. přenesená",J279,0)</f>
        <v>0</v>
      </c>
      <c r="BI279" s="215">
        <f>IF(N279="nulová",J279,0)</f>
        <v>0</v>
      </c>
      <c r="BJ279" s="25" t="s">
        <v>80</v>
      </c>
      <c r="BK279" s="215">
        <f>ROUND(I279*H279,1)</f>
        <v>0</v>
      </c>
      <c r="BL279" s="25" t="s">
        <v>216</v>
      </c>
      <c r="BM279" s="25" t="s">
        <v>1853</v>
      </c>
    </row>
    <row r="280" spans="2:65" s="12" customFormat="1" ht="12">
      <c r="B280" s="216"/>
      <c r="C280" s="217"/>
      <c r="D280" s="218" t="s">
        <v>218</v>
      </c>
      <c r="E280" s="219" t="s">
        <v>23</v>
      </c>
      <c r="F280" s="220" t="s">
        <v>1854</v>
      </c>
      <c r="G280" s="217"/>
      <c r="H280" s="221">
        <v>582.73</v>
      </c>
      <c r="I280" s="222"/>
      <c r="J280" s="217"/>
      <c r="K280" s="217"/>
      <c r="L280" s="223"/>
      <c r="M280" s="224"/>
      <c r="N280" s="225"/>
      <c r="O280" s="225"/>
      <c r="P280" s="225"/>
      <c r="Q280" s="225"/>
      <c r="R280" s="225"/>
      <c r="S280" s="225"/>
      <c r="T280" s="226"/>
      <c r="AT280" s="227" t="s">
        <v>218</v>
      </c>
      <c r="AU280" s="227" t="s">
        <v>82</v>
      </c>
      <c r="AV280" s="12" t="s">
        <v>82</v>
      </c>
      <c r="AW280" s="12" t="s">
        <v>36</v>
      </c>
      <c r="AX280" s="12" t="s">
        <v>80</v>
      </c>
      <c r="AY280" s="227" t="s">
        <v>207</v>
      </c>
    </row>
    <row r="281" spans="2:65" s="1" customFormat="1" ht="57" customHeight="1">
      <c r="B281" s="42"/>
      <c r="C281" s="204" t="s">
        <v>598</v>
      </c>
      <c r="D281" s="204" t="s">
        <v>211</v>
      </c>
      <c r="E281" s="205" t="s">
        <v>1855</v>
      </c>
      <c r="F281" s="206" t="s">
        <v>1856</v>
      </c>
      <c r="G281" s="207" t="s">
        <v>285</v>
      </c>
      <c r="H281" s="208">
        <v>34.229999999999997</v>
      </c>
      <c r="I281" s="209"/>
      <c r="J281" s="210">
        <f>ROUND(I281*H281,1)</f>
        <v>0</v>
      </c>
      <c r="K281" s="206" t="s">
        <v>23</v>
      </c>
      <c r="L281" s="62"/>
      <c r="M281" s="211" t="s">
        <v>23</v>
      </c>
      <c r="N281" s="212" t="s">
        <v>44</v>
      </c>
      <c r="O281" s="43"/>
      <c r="P281" s="213">
        <f>O281*H281</f>
        <v>0</v>
      </c>
      <c r="Q281" s="213">
        <v>8.4250000000000005E-2</v>
      </c>
      <c r="R281" s="213">
        <f>Q281*H281</f>
        <v>2.8838775000000001</v>
      </c>
      <c r="S281" s="213">
        <v>0</v>
      </c>
      <c r="T281" s="214">
        <f>S281*H281</f>
        <v>0</v>
      </c>
      <c r="AR281" s="25" t="s">
        <v>216</v>
      </c>
      <c r="AT281" s="25" t="s">
        <v>211</v>
      </c>
      <c r="AU281" s="25" t="s">
        <v>82</v>
      </c>
      <c r="AY281" s="25" t="s">
        <v>207</v>
      </c>
      <c r="BE281" s="215">
        <f>IF(N281="základní",J281,0)</f>
        <v>0</v>
      </c>
      <c r="BF281" s="215">
        <f>IF(N281="snížená",J281,0)</f>
        <v>0</v>
      </c>
      <c r="BG281" s="215">
        <f>IF(N281="zákl. přenesená",J281,0)</f>
        <v>0</v>
      </c>
      <c r="BH281" s="215">
        <f>IF(N281="sníž. přenesená",J281,0)</f>
        <v>0</v>
      </c>
      <c r="BI281" s="215">
        <f>IF(N281="nulová",J281,0)</f>
        <v>0</v>
      </c>
      <c r="BJ281" s="25" t="s">
        <v>80</v>
      </c>
      <c r="BK281" s="215">
        <f>ROUND(I281*H281,1)</f>
        <v>0</v>
      </c>
      <c r="BL281" s="25" t="s">
        <v>216</v>
      </c>
      <c r="BM281" s="25" t="s">
        <v>1857</v>
      </c>
    </row>
    <row r="282" spans="2:65" s="12" customFormat="1" ht="12">
      <c r="B282" s="216"/>
      <c r="C282" s="217"/>
      <c r="D282" s="218" t="s">
        <v>218</v>
      </c>
      <c r="E282" s="219" t="s">
        <v>23</v>
      </c>
      <c r="F282" s="220" t="s">
        <v>1858</v>
      </c>
      <c r="G282" s="217"/>
      <c r="H282" s="221">
        <v>26.82</v>
      </c>
      <c r="I282" s="222"/>
      <c r="J282" s="217"/>
      <c r="K282" s="217"/>
      <c r="L282" s="223"/>
      <c r="M282" s="224"/>
      <c r="N282" s="225"/>
      <c r="O282" s="225"/>
      <c r="P282" s="225"/>
      <c r="Q282" s="225"/>
      <c r="R282" s="225"/>
      <c r="S282" s="225"/>
      <c r="T282" s="226"/>
      <c r="AT282" s="227" t="s">
        <v>218</v>
      </c>
      <c r="AU282" s="227" t="s">
        <v>82</v>
      </c>
      <c r="AV282" s="12" t="s">
        <v>82</v>
      </c>
      <c r="AW282" s="12" t="s">
        <v>36</v>
      </c>
      <c r="AX282" s="12" t="s">
        <v>73</v>
      </c>
      <c r="AY282" s="227" t="s">
        <v>207</v>
      </c>
    </row>
    <row r="283" spans="2:65" s="12" customFormat="1" ht="12">
      <c r="B283" s="216"/>
      <c r="C283" s="217"/>
      <c r="D283" s="218" t="s">
        <v>218</v>
      </c>
      <c r="E283" s="219" t="s">
        <v>23</v>
      </c>
      <c r="F283" s="220" t="s">
        <v>1859</v>
      </c>
      <c r="G283" s="217"/>
      <c r="H283" s="221">
        <v>7.41</v>
      </c>
      <c r="I283" s="222"/>
      <c r="J283" s="217"/>
      <c r="K283" s="217"/>
      <c r="L283" s="223"/>
      <c r="M283" s="224"/>
      <c r="N283" s="225"/>
      <c r="O283" s="225"/>
      <c r="P283" s="225"/>
      <c r="Q283" s="225"/>
      <c r="R283" s="225"/>
      <c r="S283" s="225"/>
      <c r="T283" s="226"/>
      <c r="AT283" s="227" t="s">
        <v>218</v>
      </c>
      <c r="AU283" s="227" t="s">
        <v>82</v>
      </c>
      <c r="AV283" s="12" t="s">
        <v>82</v>
      </c>
      <c r="AW283" s="12" t="s">
        <v>36</v>
      </c>
      <c r="AX283" s="12" t="s">
        <v>73</v>
      </c>
      <c r="AY283" s="227" t="s">
        <v>207</v>
      </c>
    </row>
    <row r="284" spans="2:65" s="13" customFormat="1" ht="12">
      <c r="B284" s="228"/>
      <c r="C284" s="229"/>
      <c r="D284" s="218" t="s">
        <v>218</v>
      </c>
      <c r="E284" s="230" t="s">
        <v>23</v>
      </c>
      <c r="F284" s="231" t="s">
        <v>236</v>
      </c>
      <c r="G284" s="229"/>
      <c r="H284" s="232">
        <v>34.229999999999997</v>
      </c>
      <c r="I284" s="233"/>
      <c r="J284" s="229"/>
      <c r="K284" s="229"/>
      <c r="L284" s="234"/>
      <c r="M284" s="235"/>
      <c r="N284" s="236"/>
      <c r="O284" s="236"/>
      <c r="P284" s="236"/>
      <c r="Q284" s="236"/>
      <c r="R284" s="236"/>
      <c r="S284" s="236"/>
      <c r="T284" s="237"/>
      <c r="AT284" s="238" t="s">
        <v>218</v>
      </c>
      <c r="AU284" s="238" t="s">
        <v>82</v>
      </c>
      <c r="AV284" s="13" t="s">
        <v>216</v>
      </c>
      <c r="AW284" s="13" t="s">
        <v>36</v>
      </c>
      <c r="AX284" s="13" t="s">
        <v>80</v>
      </c>
      <c r="AY284" s="238" t="s">
        <v>207</v>
      </c>
    </row>
    <row r="285" spans="2:65" s="1" customFormat="1" ht="68.400000000000006" customHeight="1">
      <c r="B285" s="42"/>
      <c r="C285" s="204" t="s">
        <v>603</v>
      </c>
      <c r="D285" s="204" t="s">
        <v>211</v>
      </c>
      <c r="E285" s="205" t="s">
        <v>1860</v>
      </c>
      <c r="F285" s="206" t="s">
        <v>1861</v>
      </c>
      <c r="G285" s="207" t="s">
        <v>285</v>
      </c>
      <c r="H285" s="208">
        <v>7.41</v>
      </c>
      <c r="I285" s="209"/>
      <c r="J285" s="210">
        <f>ROUND(I285*H285,1)</f>
        <v>0</v>
      </c>
      <c r="K285" s="206" t="s">
        <v>23</v>
      </c>
      <c r="L285" s="62"/>
      <c r="M285" s="211" t="s">
        <v>23</v>
      </c>
      <c r="N285" s="212" t="s">
        <v>44</v>
      </c>
      <c r="O285" s="43"/>
      <c r="P285" s="213">
        <f>O285*H285</f>
        <v>0</v>
      </c>
      <c r="Q285" s="213">
        <v>0</v>
      </c>
      <c r="R285" s="213">
        <f>Q285*H285</f>
        <v>0</v>
      </c>
      <c r="S285" s="213">
        <v>0</v>
      </c>
      <c r="T285" s="214">
        <f>S285*H285</f>
        <v>0</v>
      </c>
      <c r="AR285" s="25" t="s">
        <v>216</v>
      </c>
      <c r="AT285" s="25" t="s">
        <v>211</v>
      </c>
      <c r="AU285" s="25" t="s">
        <v>82</v>
      </c>
      <c r="AY285" s="25" t="s">
        <v>207</v>
      </c>
      <c r="BE285" s="215">
        <f>IF(N285="základní",J285,0)</f>
        <v>0</v>
      </c>
      <c r="BF285" s="215">
        <f>IF(N285="snížená",J285,0)</f>
        <v>0</v>
      </c>
      <c r="BG285" s="215">
        <f>IF(N285="zákl. přenesená",J285,0)</f>
        <v>0</v>
      </c>
      <c r="BH285" s="215">
        <f>IF(N285="sníž. přenesená",J285,0)</f>
        <v>0</v>
      </c>
      <c r="BI285" s="215">
        <f>IF(N285="nulová",J285,0)</f>
        <v>0</v>
      </c>
      <c r="BJ285" s="25" t="s">
        <v>80</v>
      </c>
      <c r="BK285" s="215">
        <f>ROUND(I285*H285,1)</f>
        <v>0</v>
      </c>
      <c r="BL285" s="25" t="s">
        <v>216</v>
      </c>
      <c r="BM285" s="25" t="s">
        <v>1862</v>
      </c>
    </row>
    <row r="286" spans="2:65" s="12" customFormat="1" ht="12">
      <c r="B286" s="216"/>
      <c r="C286" s="217"/>
      <c r="D286" s="218" t="s">
        <v>218</v>
      </c>
      <c r="E286" s="219" t="s">
        <v>23</v>
      </c>
      <c r="F286" s="220" t="s">
        <v>1863</v>
      </c>
      <c r="G286" s="217"/>
      <c r="H286" s="221">
        <v>7.41</v>
      </c>
      <c r="I286" s="222"/>
      <c r="J286" s="217"/>
      <c r="K286" s="217"/>
      <c r="L286" s="223"/>
      <c r="M286" s="224"/>
      <c r="N286" s="225"/>
      <c r="O286" s="225"/>
      <c r="P286" s="225"/>
      <c r="Q286" s="225"/>
      <c r="R286" s="225"/>
      <c r="S286" s="225"/>
      <c r="T286" s="226"/>
      <c r="AT286" s="227" t="s">
        <v>218</v>
      </c>
      <c r="AU286" s="227" t="s">
        <v>82</v>
      </c>
      <c r="AV286" s="12" t="s">
        <v>82</v>
      </c>
      <c r="AW286" s="12" t="s">
        <v>36</v>
      </c>
      <c r="AX286" s="12" t="s">
        <v>80</v>
      </c>
      <c r="AY286" s="227" t="s">
        <v>207</v>
      </c>
    </row>
    <row r="287" spans="2:65" s="1" customFormat="1" ht="57" customHeight="1">
      <c r="B287" s="42"/>
      <c r="C287" s="204" t="s">
        <v>607</v>
      </c>
      <c r="D287" s="204" t="s">
        <v>211</v>
      </c>
      <c r="E287" s="205" t="s">
        <v>1864</v>
      </c>
      <c r="F287" s="206" t="s">
        <v>1865</v>
      </c>
      <c r="G287" s="207" t="s">
        <v>285</v>
      </c>
      <c r="H287" s="208">
        <v>455.73</v>
      </c>
      <c r="I287" s="209"/>
      <c r="J287" s="210">
        <f>ROUND(I287*H287,1)</f>
        <v>0</v>
      </c>
      <c r="K287" s="206" t="s">
        <v>23</v>
      </c>
      <c r="L287" s="62"/>
      <c r="M287" s="211" t="s">
        <v>23</v>
      </c>
      <c r="N287" s="212" t="s">
        <v>44</v>
      </c>
      <c r="O287" s="43"/>
      <c r="P287" s="213">
        <f>O287*H287</f>
        <v>0</v>
      </c>
      <c r="Q287" s="213">
        <v>0.10362</v>
      </c>
      <c r="R287" s="213">
        <f>Q287*H287</f>
        <v>47.222742600000004</v>
      </c>
      <c r="S287" s="213">
        <v>0</v>
      </c>
      <c r="T287" s="214">
        <f>S287*H287</f>
        <v>0</v>
      </c>
      <c r="AR287" s="25" t="s">
        <v>216</v>
      </c>
      <c r="AT287" s="25" t="s">
        <v>211</v>
      </c>
      <c r="AU287" s="25" t="s">
        <v>82</v>
      </c>
      <c r="AY287" s="25" t="s">
        <v>207</v>
      </c>
      <c r="BE287" s="215">
        <f>IF(N287="základní",J287,0)</f>
        <v>0</v>
      </c>
      <c r="BF287" s="215">
        <f>IF(N287="snížená",J287,0)</f>
        <v>0</v>
      </c>
      <c r="BG287" s="215">
        <f>IF(N287="zákl. přenesená",J287,0)</f>
        <v>0</v>
      </c>
      <c r="BH287" s="215">
        <f>IF(N287="sníž. přenesená",J287,0)</f>
        <v>0</v>
      </c>
      <c r="BI287" s="215">
        <f>IF(N287="nulová",J287,0)</f>
        <v>0</v>
      </c>
      <c r="BJ287" s="25" t="s">
        <v>80</v>
      </c>
      <c r="BK287" s="215">
        <f>ROUND(I287*H287,1)</f>
        <v>0</v>
      </c>
      <c r="BL287" s="25" t="s">
        <v>216</v>
      </c>
      <c r="BM287" s="25" t="s">
        <v>1866</v>
      </c>
    </row>
    <row r="288" spans="2:65" s="12" customFormat="1" ht="12">
      <c r="B288" s="216"/>
      <c r="C288" s="217"/>
      <c r="D288" s="218" t="s">
        <v>218</v>
      </c>
      <c r="E288" s="219" t="s">
        <v>23</v>
      </c>
      <c r="F288" s="220" t="s">
        <v>1867</v>
      </c>
      <c r="G288" s="217"/>
      <c r="H288" s="221">
        <v>455.73</v>
      </c>
      <c r="I288" s="222"/>
      <c r="J288" s="217"/>
      <c r="K288" s="217"/>
      <c r="L288" s="223"/>
      <c r="M288" s="224"/>
      <c r="N288" s="225"/>
      <c r="O288" s="225"/>
      <c r="P288" s="225"/>
      <c r="Q288" s="225"/>
      <c r="R288" s="225"/>
      <c r="S288" s="225"/>
      <c r="T288" s="226"/>
      <c r="AT288" s="227" t="s">
        <v>218</v>
      </c>
      <c r="AU288" s="227" t="s">
        <v>82</v>
      </c>
      <c r="AV288" s="12" t="s">
        <v>82</v>
      </c>
      <c r="AW288" s="12" t="s">
        <v>36</v>
      </c>
      <c r="AX288" s="12" t="s">
        <v>80</v>
      </c>
      <c r="AY288" s="227" t="s">
        <v>207</v>
      </c>
    </row>
    <row r="289" spans="2:65" s="1" customFormat="1" ht="57" customHeight="1">
      <c r="B289" s="42"/>
      <c r="C289" s="204" t="s">
        <v>612</v>
      </c>
      <c r="D289" s="204" t="s">
        <v>211</v>
      </c>
      <c r="E289" s="205" t="s">
        <v>1868</v>
      </c>
      <c r="F289" s="206" t="s">
        <v>1869</v>
      </c>
      <c r="G289" s="207" t="s">
        <v>285</v>
      </c>
      <c r="H289" s="208">
        <v>8.84</v>
      </c>
      <c r="I289" s="209"/>
      <c r="J289" s="210">
        <f>ROUND(I289*H289,1)</f>
        <v>0</v>
      </c>
      <c r="K289" s="206" t="s">
        <v>23</v>
      </c>
      <c r="L289" s="62"/>
      <c r="M289" s="211" t="s">
        <v>23</v>
      </c>
      <c r="N289" s="212" t="s">
        <v>44</v>
      </c>
      <c r="O289" s="43"/>
      <c r="P289" s="213">
        <f>O289*H289</f>
        <v>0</v>
      </c>
      <c r="Q289" s="213">
        <v>0.10362</v>
      </c>
      <c r="R289" s="213">
        <f>Q289*H289</f>
        <v>0.91600080000000006</v>
      </c>
      <c r="S289" s="213">
        <v>0</v>
      </c>
      <c r="T289" s="214">
        <f>S289*H289</f>
        <v>0</v>
      </c>
      <c r="AR289" s="25" t="s">
        <v>216</v>
      </c>
      <c r="AT289" s="25" t="s">
        <v>211</v>
      </c>
      <c r="AU289" s="25" t="s">
        <v>82</v>
      </c>
      <c r="AY289" s="25" t="s">
        <v>207</v>
      </c>
      <c r="BE289" s="215">
        <f>IF(N289="základní",J289,0)</f>
        <v>0</v>
      </c>
      <c r="BF289" s="215">
        <f>IF(N289="snížená",J289,0)</f>
        <v>0</v>
      </c>
      <c r="BG289" s="215">
        <f>IF(N289="zákl. přenesená",J289,0)</f>
        <v>0</v>
      </c>
      <c r="BH289" s="215">
        <f>IF(N289="sníž. přenesená",J289,0)</f>
        <v>0</v>
      </c>
      <c r="BI289" s="215">
        <f>IF(N289="nulová",J289,0)</f>
        <v>0</v>
      </c>
      <c r="BJ289" s="25" t="s">
        <v>80</v>
      </c>
      <c r="BK289" s="215">
        <f>ROUND(I289*H289,1)</f>
        <v>0</v>
      </c>
      <c r="BL289" s="25" t="s">
        <v>216</v>
      </c>
      <c r="BM289" s="25" t="s">
        <v>1870</v>
      </c>
    </row>
    <row r="290" spans="2:65" s="12" customFormat="1" ht="12">
      <c r="B290" s="216"/>
      <c r="C290" s="217"/>
      <c r="D290" s="218" t="s">
        <v>218</v>
      </c>
      <c r="E290" s="219" t="s">
        <v>23</v>
      </c>
      <c r="F290" s="220" t="s">
        <v>1871</v>
      </c>
      <c r="G290" s="217"/>
      <c r="H290" s="221">
        <v>7.86</v>
      </c>
      <c r="I290" s="222"/>
      <c r="J290" s="217"/>
      <c r="K290" s="217"/>
      <c r="L290" s="223"/>
      <c r="M290" s="224"/>
      <c r="N290" s="225"/>
      <c r="O290" s="225"/>
      <c r="P290" s="225"/>
      <c r="Q290" s="225"/>
      <c r="R290" s="225"/>
      <c r="S290" s="225"/>
      <c r="T290" s="226"/>
      <c r="AT290" s="227" t="s">
        <v>218</v>
      </c>
      <c r="AU290" s="227" t="s">
        <v>82</v>
      </c>
      <c r="AV290" s="12" t="s">
        <v>82</v>
      </c>
      <c r="AW290" s="12" t="s">
        <v>36</v>
      </c>
      <c r="AX290" s="12" t="s">
        <v>73</v>
      </c>
      <c r="AY290" s="227" t="s">
        <v>207</v>
      </c>
    </row>
    <row r="291" spans="2:65" s="12" customFormat="1" ht="12">
      <c r="B291" s="216"/>
      <c r="C291" s="217"/>
      <c r="D291" s="218" t="s">
        <v>218</v>
      </c>
      <c r="E291" s="219" t="s">
        <v>23</v>
      </c>
      <c r="F291" s="220" t="s">
        <v>1872</v>
      </c>
      <c r="G291" s="217"/>
      <c r="H291" s="221">
        <v>0.98</v>
      </c>
      <c r="I291" s="222"/>
      <c r="J291" s="217"/>
      <c r="K291" s="217"/>
      <c r="L291" s="223"/>
      <c r="M291" s="224"/>
      <c r="N291" s="225"/>
      <c r="O291" s="225"/>
      <c r="P291" s="225"/>
      <c r="Q291" s="225"/>
      <c r="R291" s="225"/>
      <c r="S291" s="225"/>
      <c r="T291" s="226"/>
      <c r="AT291" s="227" t="s">
        <v>218</v>
      </c>
      <c r="AU291" s="227" t="s">
        <v>82</v>
      </c>
      <c r="AV291" s="12" t="s">
        <v>82</v>
      </c>
      <c r="AW291" s="12" t="s">
        <v>36</v>
      </c>
      <c r="AX291" s="12" t="s">
        <v>73</v>
      </c>
      <c r="AY291" s="227" t="s">
        <v>207</v>
      </c>
    </row>
    <row r="292" spans="2:65" s="13" customFormat="1" ht="12">
      <c r="B292" s="228"/>
      <c r="C292" s="229"/>
      <c r="D292" s="218" t="s">
        <v>218</v>
      </c>
      <c r="E292" s="230" t="s">
        <v>23</v>
      </c>
      <c r="F292" s="231" t="s">
        <v>236</v>
      </c>
      <c r="G292" s="229"/>
      <c r="H292" s="232">
        <v>8.84</v>
      </c>
      <c r="I292" s="233"/>
      <c r="J292" s="229"/>
      <c r="K292" s="229"/>
      <c r="L292" s="234"/>
      <c r="M292" s="235"/>
      <c r="N292" s="236"/>
      <c r="O292" s="236"/>
      <c r="P292" s="236"/>
      <c r="Q292" s="236"/>
      <c r="R292" s="236"/>
      <c r="S292" s="236"/>
      <c r="T292" s="237"/>
      <c r="AT292" s="238" t="s">
        <v>218</v>
      </c>
      <c r="AU292" s="238" t="s">
        <v>82</v>
      </c>
      <c r="AV292" s="13" t="s">
        <v>216</v>
      </c>
      <c r="AW292" s="13" t="s">
        <v>36</v>
      </c>
      <c r="AX292" s="13" t="s">
        <v>80</v>
      </c>
      <c r="AY292" s="238" t="s">
        <v>207</v>
      </c>
    </row>
    <row r="293" spans="2:65" s="1" customFormat="1" ht="68.400000000000006" customHeight="1">
      <c r="B293" s="42"/>
      <c r="C293" s="204" t="s">
        <v>617</v>
      </c>
      <c r="D293" s="204" t="s">
        <v>211</v>
      </c>
      <c r="E293" s="205" t="s">
        <v>1873</v>
      </c>
      <c r="F293" s="206" t="s">
        <v>1874</v>
      </c>
      <c r="G293" s="207" t="s">
        <v>285</v>
      </c>
      <c r="H293" s="208">
        <v>0.98</v>
      </c>
      <c r="I293" s="209"/>
      <c r="J293" s="210">
        <f>ROUND(I293*H293,1)</f>
        <v>0</v>
      </c>
      <c r="K293" s="206" t="s">
        <v>23</v>
      </c>
      <c r="L293" s="62"/>
      <c r="M293" s="211" t="s">
        <v>23</v>
      </c>
      <c r="N293" s="212" t="s">
        <v>44</v>
      </c>
      <c r="O293" s="43"/>
      <c r="P293" s="213">
        <f>O293*H293</f>
        <v>0</v>
      </c>
      <c r="Q293" s="213">
        <v>0</v>
      </c>
      <c r="R293" s="213">
        <f>Q293*H293</f>
        <v>0</v>
      </c>
      <c r="S293" s="213">
        <v>0</v>
      </c>
      <c r="T293" s="214">
        <f>S293*H293</f>
        <v>0</v>
      </c>
      <c r="AR293" s="25" t="s">
        <v>216</v>
      </c>
      <c r="AT293" s="25" t="s">
        <v>211</v>
      </c>
      <c r="AU293" s="25" t="s">
        <v>82</v>
      </c>
      <c r="AY293" s="25" t="s">
        <v>207</v>
      </c>
      <c r="BE293" s="215">
        <f>IF(N293="základní",J293,0)</f>
        <v>0</v>
      </c>
      <c r="BF293" s="215">
        <f>IF(N293="snížená",J293,0)</f>
        <v>0</v>
      </c>
      <c r="BG293" s="215">
        <f>IF(N293="zákl. přenesená",J293,0)</f>
        <v>0</v>
      </c>
      <c r="BH293" s="215">
        <f>IF(N293="sníž. přenesená",J293,0)</f>
        <v>0</v>
      </c>
      <c r="BI293" s="215">
        <f>IF(N293="nulová",J293,0)</f>
        <v>0</v>
      </c>
      <c r="BJ293" s="25" t="s">
        <v>80</v>
      </c>
      <c r="BK293" s="215">
        <f>ROUND(I293*H293,1)</f>
        <v>0</v>
      </c>
      <c r="BL293" s="25" t="s">
        <v>216</v>
      </c>
      <c r="BM293" s="25" t="s">
        <v>1875</v>
      </c>
    </row>
    <row r="294" spans="2:65" s="12" customFormat="1" ht="12">
      <c r="B294" s="216"/>
      <c r="C294" s="217"/>
      <c r="D294" s="218" t="s">
        <v>218</v>
      </c>
      <c r="E294" s="219" t="s">
        <v>23</v>
      </c>
      <c r="F294" s="220" t="s">
        <v>1876</v>
      </c>
      <c r="G294" s="217"/>
      <c r="H294" s="221">
        <v>0.98</v>
      </c>
      <c r="I294" s="222"/>
      <c r="J294" s="217"/>
      <c r="K294" s="217"/>
      <c r="L294" s="223"/>
      <c r="M294" s="224"/>
      <c r="N294" s="225"/>
      <c r="O294" s="225"/>
      <c r="P294" s="225"/>
      <c r="Q294" s="225"/>
      <c r="R294" s="225"/>
      <c r="S294" s="225"/>
      <c r="T294" s="226"/>
      <c r="AT294" s="227" t="s">
        <v>218</v>
      </c>
      <c r="AU294" s="227" t="s">
        <v>82</v>
      </c>
      <c r="AV294" s="12" t="s">
        <v>82</v>
      </c>
      <c r="AW294" s="12" t="s">
        <v>36</v>
      </c>
      <c r="AX294" s="12" t="s">
        <v>80</v>
      </c>
      <c r="AY294" s="227" t="s">
        <v>207</v>
      </c>
    </row>
    <row r="295" spans="2:65" s="1" customFormat="1" ht="57" customHeight="1">
      <c r="B295" s="42"/>
      <c r="C295" s="204" t="s">
        <v>889</v>
      </c>
      <c r="D295" s="204" t="s">
        <v>211</v>
      </c>
      <c r="E295" s="205" t="s">
        <v>1877</v>
      </c>
      <c r="F295" s="206" t="s">
        <v>1878</v>
      </c>
      <c r="G295" s="207" t="s">
        <v>285</v>
      </c>
      <c r="H295" s="208">
        <v>31.82</v>
      </c>
      <c r="I295" s="209"/>
      <c r="J295" s="210">
        <f>ROUND(I295*H295,1)</f>
        <v>0</v>
      </c>
      <c r="K295" s="206" t="s">
        <v>23</v>
      </c>
      <c r="L295" s="62"/>
      <c r="M295" s="211" t="s">
        <v>23</v>
      </c>
      <c r="N295" s="212" t="s">
        <v>44</v>
      </c>
      <c r="O295" s="43"/>
      <c r="P295" s="213">
        <f>O295*H295</f>
        <v>0</v>
      </c>
      <c r="Q295" s="213">
        <v>9.8000000000000004E-2</v>
      </c>
      <c r="R295" s="213">
        <f>Q295*H295</f>
        <v>3.11836</v>
      </c>
      <c r="S295" s="213">
        <v>0</v>
      </c>
      <c r="T295" s="214">
        <f>S295*H295</f>
        <v>0</v>
      </c>
      <c r="AR295" s="25" t="s">
        <v>216</v>
      </c>
      <c r="AT295" s="25" t="s">
        <v>211</v>
      </c>
      <c r="AU295" s="25" t="s">
        <v>82</v>
      </c>
      <c r="AY295" s="25" t="s">
        <v>207</v>
      </c>
      <c r="BE295" s="215">
        <f>IF(N295="základní",J295,0)</f>
        <v>0</v>
      </c>
      <c r="BF295" s="215">
        <f>IF(N295="snížená",J295,0)</f>
        <v>0</v>
      </c>
      <c r="BG295" s="215">
        <f>IF(N295="zákl. přenesená",J295,0)</f>
        <v>0</v>
      </c>
      <c r="BH295" s="215">
        <f>IF(N295="sníž. přenesená",J295,0)</f>
        <v>0</v>
      </c>
      <c r="BI295" s="215">
        <f>IF(N295="nulová",J295,0)</f>
        <v>0</v>
      </c>
      <c r="BJ295" s="25" t="s">
        <v>80</v>
      </c>
      <c r="BK295" s="215">
        <f>ROUND(I295*H295,1)</f>
        <v>0</v>
      </c>
      <c r="BL295" s="25" t="s">
        <v>216</v>
      </c>
      <c r="BM295" s="25" t="s">
        <v>1879</v>
      </c>
    </row>
    <row r="296" spans="2:65" s="12" customFormat="1" ht="12">
      <c r="B296" s="216"/>
      <c r="C296" s="217"/>
      <c r="D296" s="218" t="s">
        <v>218</v>
      </c>
      <c r="E296" s="219" t="s">
        <v>23</v>
      </c>
      <c r="F296" s="220" t="s">
        <v>1707</v>
      </c>
      <c r="G296" s="217"/>
      <c r="H296" s="221">
        <v>31.82</v>
      </c>
      <c r="I296" s="222"/>
      <c r="J296" s="217"/>
      <c r="K296" s="217"/>
      <c r="L296" s="223"/>
      <c r="M296" s="224"/>
      <c r="N296" s="225"/>
      <c r="O296" s="225"/>
      <c r="P296" s="225"/>
      <c r="Q296" s="225"/>
      <c r="R296" s="225"/>
      <c r="S296" s="225"/>
      <c r="T296" s="226"/>
      <c r="AT296" s="227" t="s">
        <v>218</v>
      </c>
      <c r="AU296" s="227" t="s">
        <v>82</v>
      </c>
      <c r="AV296" s="12" t="s">
        <v>82</v>
      </c>
      <c r="AW296" s="12" t="s">
        <v>36</v>
      </c>
      <c r="AX296" s="12" t="s">
        <v>80</v>
      </c>
      <c r="AY296" s="227" t="s">
        <v>207</v>
      </c>
    </row>
    <row r="297" spans="2:65" s="1" customFormat="1" ht="57" customHeight="1">
      <c r="B297" s="42"/>
      <c r="C297" s="204" t="s">
        <v>1880</v>
      </c>
      <c r="D297" s="204" t="s">
        <v>211</v>
      </c>
      <c r="E297" s="205" t="s">
        <v>1881</v>
      </c>
      <c r="F297" s="206" t="s">
        <v>1882</v>
      </c>
      <c r="G297" s="207" t="s">
        <v>285</v>
      </c>
      <c r="H297" s="208">
        <v>1.2</v>
      </c>
      <c r="I297" s="209"/>
      <c r="J297" s="210">
        <f>ROUND(I297*H297,1)</f>
        <v>0</v>
      </c>
      <c r="K297" s="206" t="s">
        <v>23</v>
      </c>
      <c r="L297" s="62"/>
      <c r="M297" s="211" t="s">
        <v>23</v>
      </c>
      <c r="N297" s="212" t="s">
        <v>44</v>
      </c>
      <c r="O297" s="43"/>
      <c r="P297" s="213">
        <f>O297*H297</f>
        <v>0</v>
      </c>
      <c r="Q297" s="213">
        <v>0.14610000000000001</v>
      </c>
      <c r="R297" s="213">
        <f>Q297*H297</f>
        <v>0.17532</v>
      </c>
      <c r="S297" s="213">
        <v>0</v>
      </c>
      <c r="T297" s="214">
        <f>S297*H297</f>
        <v>0</v>
      </c>
      <c r="AR297" s="25" t="s">
        <v>216</v>
      </c>
      <c r="AT297" s="25" t="s">
        <v>211</v>
      </c>
      <c r="AU297" s="25" t="s">
        <v>82</v>
      </c>
      <c r="AY297" s="25" t="s">
        <v>207</v>
      </c>
      <c r="BE297" s="215">
        <f>IF(N297="základní",J297,0)</f>
        <v>0</v>
      </c>
      <c r="BF297" s="215">
        <f>IF(N297="snížená",J297,0)</f>
        <v>0</v>
      </c>
      <c r="BG297" s="215">
        <f>IF(N297="zákl. přenesená",J297,0)</f>
        <v>0</v>
      </c>
      <c r="BH297" s="215">
        <f>IF(N297="sníž. přenesená",J297,0)</f>
        <v>0</v>
      </c>
      <c r="BI297" s="215">
        <f>IF(N297="nulová",J297,0)</f>
        <v>0</v>
      </c>
      <c r="BJ297" s="25" t="s">
        <v>80</v>
      </c>
      <c r="BK297" s="215">
        <f>ROUND(I297*H297,1)</f>
        <v>0</v>
      </c>
      <c r="BL297" s="25" t="s">
        <v>216</v>
      </c>
      <c r="BM297" s="25" t="s">
        <v>1883</v>
      </c>
    </row>
    <row r="298" spans="2:65" s="12" customFormat="1" ht="12">
      <c r="B298" s="216"/>
      <c r="C298" s="217"/>
      <c r="D298" s="218" t="s">
        <v>218</v>
      </c>
      <c r="E298" s="219" t="s">
        <v>23</v>
      </c>
      <c r="F298" s="220" t="s">
        <v>1884</v>
      </c>
      <c r="G298" s="217"/>
      <c r="H298" s="221">
        <v>1.2</v>
      </c>
      <c r="I298" s="222"/>
      <c r="J298" s="217"/>
      <c r="K298" s="217"/>
      <c r="L298" s="223"/>
      <c r="M298" s="224"/>
      <c r="N298" s="225"/>
      <c r="O298" s="225"/>
      <c r="P298" s="225"/>
      <c r="Q298" s="225"/>
      <c r="R298" s="225"/>
      <c r="S298" s="225"/>
      <c r="T298" s="226"/>
      <c r="AT298" s="227" t="s">
        <v>218</v>
      </c>
      <c r="AU298" s="227" t="s">
        <v>82</v>
      </c>
      <c r="AV298" s="12" t="s">
        <v>82</v>
      </c>
      <c r="AW298" s="12" t="s">
        <v>36</v>
      </c>
      <c r="AX298" s="12" t="s">
        <v>80</v>
      </c>
      <c r="AY298" s="227" t="s">
        <v>207</v>
      </c>
    </row>
    <row r="299" spans="2:65" s="11" customFormat="1" ht="29.85" customHeight="1">
      <c r="B299" s="188"/>
      <c r="C299" s="189"/>
      <c r="D299" s="190" t="s">
        <v>72</v>
      </c>
      <c r="E299" s="202" t="s">
        <v>1885</v>
      </c>
      <c r="F299" s="202" t="s">
        <v>476</v>
      </c>
      <c r="G299" s="189"/>
      <c r="H299" s="189"/>
      <c r="I299" s="192"/>
      <c r="J299" s="203">
        <f>BK299</f>
        <v>0</v>
      </c>
      <c r="K299" s="189"/>
      <c r="L299" s="194"/>
      <c r="M299" s="195"/>
      <c r="N299" s="196"/>
      <c r="O299" s="196"/>
      <c r="P299" s="197">
        <f>SUM(P300:P329)</f>
        <v>0</v>
      </c>
      <c r="Q299" s="196"/>
      <c r="R299" s="197">
        <f>SUM(R300:R329)</f>
        <v>5.3459839999999996</v>
      </c>
      <c r="S299" s="196"/>
      <c r="T299" s="198">
        <f>SUM(T300:T329)</f>
        <v>0.6</v>
      </c>
      <c r="AR299" s="199" t="s">
        <v>80</v>
      </c>
      <c r="AT299" s="200" t="s">
        <v>72</v>
      </c>
      <c r="AU299" s="200" t="s">
        <v>80</v>
      </c>
      <c r="AY299" s="199" t="s">
        <v>207</v>
      </c>
      <c r="BK299" s="201">
        <f>SUM(BK300:BK329)</f>
        <v>0</v>
      </c>
    </row>
    <row r="300" spans="2:65" s="1" customFormat="1" ht="22.8" customHeight="1">
      <c r="B300" s="42"/>
      <c r="C300" s="260" t="s">
        <v>477</v>
      </c>
      <c r="D300" s="260" t="s">
        <v>314</v>
      </c>
      <c r="E300" s="261" t="s">
        <v>1886</v>
      </c>
      <c r="F300" s="262" t="s">
        <v>1887</v>
      </c>
      <c r="G300" s="263" t="s">
        <v>317</v>
      </c>
      <c r="H300" s="264">
        <v>2</v>
      </c>
      <c r="I300" s="265"/>
      <c r="J300" s="266">
        <f>ROUND(I300*H300,1)</f>
        <v>0</v>
      </c>
      <c r="K300" s="262" t="s">
        <v>23</v>
      </c>
      <c r="L300" s="267"/>
      <c r="M300" s="268" t="s">
        <v>23</v>
      </c>
      <c r="N300" s="269" t="s">
        <v>44</v>
      </c>
      <c r="O300" s="43"/>
      <c r="P300" s="213">
        <f>O300*H300</f>
        <v>0</v>
      </c>
      <c r="Q300" s="213">
        <v>0</v>
      </c>
      <c r="R300" s="213">
        <f>Q300*H300</f>
        <v>0</v>
      </c>
      <c r="S300" s="213">
        <v>0</v>
      </c>
      <c r="T300" s="214">
        <f>S300*H300</f>
        <v>0</v>
      </c>
      <c r="AR300" s="25" t="s">
        <v>262</v>
      </c>
      <c r="AT300" s="25" t="s">
        <v>314</v>
      </c>
      <c r="AU300" s="25" t="s">
        <v>82</v>
      </c>
      <c r="AY300" s="25" t="s">
        <v>207</v>
      </c>
      <c r="BE300" s="215">
        <f>IF(N300="základní",J300,0)</f>
        <v>0</v>
      </c>
      <c r="BF300" s="215">
        <f>IF(N300="snížená",J300,0)</f>
        <v>0</v>
      </c>
      <c r="BG300" s="215">
        <f>IF(N300="zákl. přenesená",J300,0)</f>
        <v>0</v>
      </c>
      <c r="BH300" s="215">
        <f>IF(N300="sníž. přenesená",J300,0)</f>
        <v>0</v>
      </c>
      <c r="BI300" s="215">
        <f>IF(N300="nulová",J300,0)</f>
        <v>0</v>
      </c>
      <c r="BJ300" s="25" t="s">
        <v>80</v>
      </c>
      <c r="BK300" s="215">
        <f>ROUND(I300*H300,1)</f>
        <v>0</v>
      </c>
      <c r="BL300" s="25" t="s">
        <v>216</v>
      </c>
      <c r="BM300" s="25" t="s">
        <v>1888</v>
      </c>
    </row>
    <row r="301" spans="2:65" s="12" customFormat="1" ht="12">
      <c r="B301" s="216"/>
      <c r="C301" s="217"/>
      <c r="D301" s="218" t="s">
        <v>218</v>
      </c>
      <c r="E301" s="219" t="s">
        <v>23</v>
      </c>
      <c r="F301" s="220" t="s">
        <v>1889</v>
      </c>
      <c r="G301" s="217"/>
      <c r="H301" s="221">
        <v>2</v>
      </c>
      <c r="I301" s="222"/>
      <c r="J301" s="217"/>
      <c r="K301" s="217"/>
      <c r="L301" s="223"/>
      <c r="M301" s="224"/>
      <c r="N301" s="225"/>
      <c r="O301" s="225"/>
      <c r="P301" s="225"/>
      <c r="Q301" s="225"/>
      <c r="R301" s="225"/>
      <c r="S301" s="225"/>
      <c r="T301" s="226"/>
      <c r="AT301" s="227" t="s">
        <v>218</v>
      </c>
      <c r="AU301" s="227" t="s">
        <v>82</v>
      </c>
      <c r="AV301" s="12" t="s">
        <v>82</v>
      </c>
      <c r="AW301" s="12" t="s">
        <v>36</v>
      </c>
      <c r="AX301" s="12" t="s">
        <v>80</v>
      </c>
      <c r="AY301" s="227" t="s">
        <v>207</v>
      </c>
    </row>
    <row r="302" spans="2:65" s="1" customFormat="1" ht="22.8" customHeight="1">
      <c r="B302" s="42"/>
      <c r="C302" s="260" t="s">
        <v>1890</v>
      </c>
      <c r="D302" s="260" t="s">
        <v>314</v>
      </c>
      <c r="E302" s="261" t="s">
        <v>1891</v>
      </c>
      <c r="F302" s="262" t="s">
        <v>1892</v>
      </c>
      <c r="G302" s="263" t="s">
        <v>317</v>
      </c>
      <c r="H302" s="264">
        <v>4.04</v>
      </c>
      <c r="I302" s="265"/>
      <c r="J302" s="266">
        <f>ROUND(I302*H302,1)</f>
        <v>0</v>
      </c>
      <c r="K302" s="262" t="s">
        <v>23</v>
      </c>
      <c r="L302" s="267"/>
      <c r="M302" s="268" t="s">
        <v>23</v>
      </c>
      <c r="N302" s="269" t="s">
        <v>44</v>
      </c>
      <c r="O302" s="43"/>
      <c r="P302" s="213">
        <f>O302*H302</f>
        <v>0</v>
      </c>
      <c r="Q302" s="213">
        <v>0</v>
      </c>
      <c r="R302" s="213">
        <f>Q302*H302</f>
        <v>0</v>
      </c>
      <c r="S302" s="213">
        <v>0</v>
      </c>
      <c r="T302" s="214">
        <f>S302*H302</f>
        <v>0</v>
      </c>
      <c r="AR302" s="25" t="s">
        <v>262</v>
      </c>
      <c r="AT302" s="25" t="s">
        <v>314</v>
      </c>
      <c r="AU302" s="25" t="s">
        <v>82</v>
      </c>
      <c r="AY302" s="25" t="s">
        <v>207</v>
      </c>
      <c r="BE302" s="215">
        <f>IF(N302="základní",J302,0)</f>
        <v>0</v>
      </c>
      <c r="BF302" s="215">
        <f>IF(N302="snížená",J302,0)</f>
        <v>0</v>
      </c>
      <c r="BG302" s="215">
        <f>IF(N302="zákl. přenesená",J302,0)</f>
        <v>0</v>
      </c>
      <c r="BH302" s="215">
        <f>IF(N302="sníž. přenesená",J302,0)</f>
        <v>0</v>
      </c>
      <c r="BI302" s="215">
        <f>IF(N302="nulová",J302,0)</f>
        <v>0</v>
      </c>
      <c r="BJ302" s="25" t="s">
        <v>80</v>
      </c>
      <c r="BK302" s="215">
        <f>ROUND(I302*H302,1)</f>
        <v>0</v>
      </c>
      <c r="BL302" s="25" t="s">
        <v>216</v>
      </c>
      <c r="BM302" s="25" t="s">
        <v>1893</v>
      </c>
    </row>
    <row r="303" spans="2:65" s="12" customFormat="1" ht="12">
      <c r="B303" s="216"/>
      <c r="C303" s="217"/>
      <c r="D303" s="218" t="s">
        <v>218</v>
      </c>
      <c r="E303" s="219" t="s">
        <v>23</v>
      </c>
      <c r="F303" s="220" t="s">
        <v>1894</v>
      </c>
      <c r="G303" s="217"/>
      <c r="H303" s="221">
        <v>4.04</v>
      </c>
      <c r="I303" s="222"/>
      <c r="J303" s="217"/>
      <c r="K303" s="217"/>
      <c r="L303" s="223"/>
      <c r="M303" s="224"/>
      <c r="N303" s="225"/>
      <c r="O303" s="225"/>
      <c r="P303" s="225"/>
      <c r="Q303" s="225"/>
      <c r="R303" s="225"/>
      <c r="S303" s="225"/>
      <c r="T303" s="226"/>
      <c r="AT303" s="227" t="s">
        <v>218</v>
      </c>
      <c r="AU303" s="227" t="s">
        <v>82</v>
      </c>
      <c r="AV303" s="12" t="s">
        <v>82</v>
      </c>
      <c r="AW303" s="12" t="s">
        <v>36</v>
      </c>
      <c r="AX303" s="12" t="s">
        <v>80</v>
      </c>
      <c r="AY303" s="227" t="s">
        <v>207</v>
      </c>
    </row>
    <row r="304" spans="2:65" s="1" customFormat="1" ht="22.8" customHeight="1">
      <c r="B304" s="42"/>
      <c r="C304" s="260" t="s">
        <v>1895</v>
      </c>
      <c r="D304" s="260" t="s">
        <v>314</v>
      </c>
      <c r="E304" s="261" t="s">
        <v>1896</v>
      </c>
      <c r="F304" s="262" t="s">
        <v>1897</v>
      </c>
      <c r="G304" s="263" t="s">
        <v>317</v>
      </c>
      <c r="H304" s="264">
        <v>4.04</v>
      </c>
      <c r="I304" s="265"/>
      <c r="J304" s="266">
        <f>ROUND(I304*H304,1)</f>
        <v>0</v>
      </c>
      <c r="K304" s="262" t="s">
        <v>23</v>
      </c>
      <c r="L304" s="267"/>
      <c r="M304" s="268" t="s">
        <v>23</v>
      </c>
      <c r="N304" s="269" t="s">
        <v>44</v>
      </c>
      <c r="O304" s="43"/>
      <c r="P304" s="213">
        <f>O304*H304</f>
        <v>0</v>
      </c>
      <c r="Q304" s="213">
        <v>7.1999999999999995E-2</v>
      </c>
      <c r="R304" s="213">
        <f>Q304*H304</f>
        <v>0.29087999999999997</v>
      </c>
      <c r="S304" s="213">
        <v>0</v>
      </c>
      <c r="T304" s="214">
        <f>S304*H304</f>
        <v>0</v>
      </c>
      <c r="AR304" s="25" t="s">
        <v>262</v>
      </c>
      <c r="AT304" s="25" t="s">
        <v>314</v>
      </c>
      <c r="AU304" s="25" t="s">
        <v>82</v>
      </c>
      <c r="AY304" s="25" t="s">
        <v>207</v>
      </c>
      <c r="BE304" s="215">
        <f>IF(N304="základní",J304,0)</f>
        <v>0</v>
      </c>
      <c r="BF304" s="215">
        <f>IF(N304="snížená",J304,0)</f>
        <v>0</v>
      </c>
      <c r="BG304" s="215">
        <f>IF(N304="zákl. přenesená",J304,0)</f>
        <v>0</v>
      </c>
      <c r="BH304" s="215">
        <f>IF(N304="sníž. přenesená",J304,0)</f>
        <v>0</v>
      </c>
      <c r="BI304" s="215">
        <f>IF(N304="nulová",J304,0)</f>
        <v>0</v>
      </c>
      <c r="BJ304" s="25" t="s">
        <v>80</v>
      </c>
      <c r="BK304" s="215">
        <f>ROUND(I304*H304,1)</f>
        <v>0</v>
      </c>
      <c r="BL304" s="25" t="s">
        <v>216</v>
      </c>
      <c r="BM304" s="25" t="s">
        <v>1898</v>
      </c>
    </row>
    <row r="305" spans="2:65" s="12" customFormat="1" ht="12">
      <c r="B305" s="216"/>
      <c r="C305" s="217"/>
      <c r="D305" s="218" t="s">
        <v>218</v>
      </c>
      <c r="E305" s="219" t="s">
        <v>23</v>
      </c>
      <c r="F305" s="220" t="s">
        <v>1899</v>
      </c>
      <c r="G305" s="217"/>
      <c r="H305" s="221">
        <v>4.04</v>
      </c>
      <c r="I305" s="222"/>
      <c r="J305" s="217"/>
      <c r="K305" s="217"/>
      <c r="L305" s="223"/>
      <c r="M305" s="224"/>
      <c r="N305" s="225"/>
      <c r="O305" s="225"/>
      <c r="P305" s="225"/>
      <c r="Q305" s="225"/>
      <c r="R305" s="225"/>
      <c r="S305" s="225"/>
      <c r="T305" s="226"/>
      <c r="AT305" s="227" t="s">
        <v>218</v>
      </c>
      <c r="AU305" s="227" t="s">
        <v>82</v>
      </c>
      <c r="AV305" s="12" t="s">
        <v>82</v>
      </c>
      <c r="AW305" s="12" t="s">
        <v>36</v>
      </c>
      <c r="AX305" s="12" t="s">
        <v>80</v>
      </c>
      <c r="AY305" s="227" t="s">
        <v>207</v>
      </c>
    </row>
    <row r="306" spans="2:65" s="1" customFormat="1" ht="22.8" customHeight="1">
      <c r="B306" s="42"/>
      <c r="C306" s="260" t="s">
        <v>1900</v>
      </c>
      <c r="D306" s="260" t="s">
        <v>314</v>
      </c>
      <c r="E306" s="261" t="s">
        <v>1901</v>
      </c>
      <c r="F306" s="262" t="s">
        <v>1902</v>
      </c>
      <c r="G306" s="263" t="s">
        <v>317</v>
      </c>
      <c r="H306" s="264">
        <v>4.04</v>
      </c>
      <c r="I306" s="265"/>
      <c r="J306" s="266">
        <f>ROUND(I306*H306,1)</f>
        <v>0</v>
      </c>
      <c r="K306" s="262" t="s">
        <v>23</v>
      </c>
      <c r="L306" s="267"/>
      <c r="M306" s="268" t="s">
        <v>23</v>
      </c>
      <c r="N306" s="269" t="s">
        <v>44</v>
      </c>
      <c r="O306" s="43"/>
      <c r="P306" s="213">
        <f>O306*H306</f>
        <v>0</v>
      </c>
      <c r="Q306" s="213">
        <v>0.111</v>
      </c>
      <c r="R306" s="213">
        <f>Q306*H306</f>
        <v>0.44844000000000001</v>
      </c>
      <c r="S306" s="213">
        <v>0</v>
      </c>
      <c r="T306" s="214">
        <f>S306*H306</f>
        <v>0</v>
      </c>
      <c r="AR306" s="25" t="s">
        <v>262</v>
      </c>
      <c r="AT306" s="25" t="s">
        <v>314</v>
      </c>
      <c r="AU306" s="25" t="s">
        <v>82</v>
      </c>
      <c r="AY306" s="25" t="s">
        <v>207</v>
      </c>
      <c r="BE306" s="215">
        <f>IF(N306="základní",J306,0)</f>
        <v>0</v>
      </c>
      <c r="BF306" s="215">
        <f>IF(N306="snížená",J306,0)</f>
        <v>0</v>
      </c>
      <c r="BG306" s="215">
        <f>IF(N306="zákl. přenesená",J306,0)</f>
        <v>0</v>
      </c>
      <c r="BH306" s="215">
        <f>IF(N306="sníž. přenesená",J306,0)</f>
        <v>0</v>
      </c>
      <c r="BI306" s="215">
        <f>IF(N306="nulová",J306,0)</f>
        <v>0</v>
      </c>
      <c r="BJ306" s="25" t="s">
        <v>80</v>
      </c>
      <c r="BK306" s="215">
        <f>ROUND(I306*H306,1)</f>
        <v>0</v>
      </c>
      <c r="BL306" s="25" t="s">
        <v>216</v>
      </c>
      <c r="BM306" s="25" t="s">
        <v>1903</v>
      </c>
    </row>
    <row r="307" spans="2:65" s="12" customFormat="1" ht="12">
      <c r="B307" s="216"/>
      <c r="C307" s="217"/>
      <c r="D307" s="218" t="s">
        <v>218</v>
      </c>
      <c r="E307" s="219" t="s">
        <v>23</v>
      </c>
      <c r="F307" s="220" t="s">
        <v>1904</v>
      </c>
      <c r="G307" s="217"/>
      <c r="H307" s="221">
        <v>4.04</v>
      </c>
      <c r="I307" s="222"/>
      <c r="J307" s="217"/>
      <c r="K307" s="217"/>
      <c r="L307" s="223"/>
      <c r="M307" s="224"/>
      <c r="N307" s="225"/>
      <c r="O307" s="225"/>
      <c r="P307" s="225"/>
      <c r="Q307" s="225"/>
      <c r="R307" s="225"/>
      <c r="S307" s="225"/>
      <c r="T307" s="226"/>
      <c r="AT307" s="227" t="s">
        <v>218</v>
      </c>
      <c r="AU307" s="227" t="s">
        <v>82</v>
      </c>
      <c r="AV307" s="12" t="s">
        <v>82</v>
      </c>
      <c r="AW307" s="12" t="s">
        <v>36</v>
      </c>
      <c r="AX307" s="12" t="s">
        <v>80</v>
      </c>
      <c r="AY307" s="227" t="s">
        <v>207</v>
      </c>
    </row>
    <row r="308" spans="2:65" s="1" customFormat="1" ht="22.8" customHeight="1">
      <c r="B308" s="42"/>
      <c r="C308" s="260" t="s">
        <v>1905</v>
      </c>
      <c r="D308" s="260" t="s">
        <v>314</v>
      </c>
      <c r="E308" s="261" t="s">
        <v>1906</v>
      </c>
      <c r="F308" s="262" t="s">
        <v>1907</v>
      </c>
      <c r="G308" s="263" t="s">
        <v>317</v>
      </c>
      <c r="H308" s="264">
        <v>4.04</v>
      </c>
      <c r="I308" s="265"/>
      <c r="J308" s="266">
        <f>ROUND(I308*H308,1)</f>
        <v>0</v>
      </c>
      <c r="K308" s="262" t="s">
        <v>23</v>
      </c>
      <c r="L308" s="267"/>
      <c r="M308" s="268" t="s">
        <v>23</v>
      </c>
      <c r="N308" s="269" t="s">
        <v>44</v>
      </c>
      <c r="O308" s="43"/>
      <c r="P308" s="213">
        <f>O308*H308</f>
        <v>0</v>
      </c>
      <c r="Q308" s="213">
        <v>2.7E-2</v>
      </c>
      <c r="R308" s="213">
        <f>Q308*H308</f>
        <v>0.10908</v>
      </c>
      <c r="S308" s="213">
        <v>0</v>
      </c>
      <c r="T308" s="214">
        <f>S308*H308</f>
        <v>0</v>
      </c>
      <c r="AR308" s="25" t="s">
        <v>262</v>
      </c>
      <c r="AT308" s="25" t="s">
        <v>314</v>
      </c>
      <c r="AU308" s="25" t="s">
        <v>82</v>
      </c>
      <c r="AY308" s="25" t="s">
        <v>207</v>
      </c>
      <c r="BE308" s="215">
        <f>IF(N308="základní",J308,0)</f>
        <v>0</v>
      </c>
      <c r="BF308" s="215">
        <f>IF(N308="snížená",J308,0)</f>
        <v>0</v>
      </c>
      <c r="BG308" s="215">
        <f>IF(N308="zákl. přenesená",J308,0)</f>
        <v>0</v>
      </c>
      <c r="BH308" s="215">
        <f>IF(N308="sníž. přenesená",J308,0)</f>
        <v>0</v>
      </c>
      <c r="BI308" s="215">
        <f>IF(N308="nulová",J308,0)</f>
        <v>0</v>
      </c>
      <c r="BJ308" s="25" t="s">
        <v>80</v>
      </c>
      <c r="BK308" s="215">
        <f>ROUND(I308*H308,1)</f>
        <v>0</v>
      </c>
      <c r="BL308" s="25" t="s">
        <v>216</v>
      </c>
      <c r="BM308" s="25" t="s">
        <v>1908</v>
      </c>
    </row>
    <row r="309" spans="2:65" s="12" customFormat="1" ht="12">
      <c r="B309" s="216"/>
      <c r="C309" s="217"/>
      <c r="D309" s="218" t="s">
        <v>218</v>
      </c>
      <c r="E309" s="219" t="s">
        <v>23</v>
      </c>
      <c r="F309" s="220" t="s">
        <v>1909</v>
      </c>
      <c r="G309" s="217"/>
      <c r="H309" s="221">
        <v>4.04</v>
      </c>
      <c r="I309" s="222"/>
      <c r="J309" s="217"/>
      <c r="K309" s="217"/>
      <c r="L309" s="223"/>
      <c r="M309" s="224"/>
      <c r="N309" s="225"/>
      <c r="O309" s="225"/>
      <c r="P309" s="225"/>
      <c r="Q309" s="225"/>
      <c r="R309" s="225"/>
      <c r="S309" s="225"/>
      <c r="T309" s="226"/>
      <c r="AT309" s="227" t="s">
        <v>218</v>
      </c>
      <c r="AU309" s="227" t="s">
        <v>82</v>
      </c>
      <c r="AV309" s="12" t="s">
        <v>82</v>
      </c>
      <c r="AW309" s="12" t="s">
        <v>36</v>
      </c>
      <c r="AX309" s="12" t="s">
        <v>80</v>
      </c>
      <c r="AY309" s="227" t="s">
        <v>207</v>
      </c>
    </row>
    <row r="310" spans="2:65" s="1" customFormat="1" ht="22.8" customHeight="1">
      <c r="B310" s="42"/>
      <c r="C310" s="260" t="s">
        <v>1910</v>
      </c>
      <c r="D310" s="260" t="s">
        <v>314</v>
      </c>
      <c r="E310" s="261" t="s">
        <v>1911</v>
      </c>
      <c r="F310" s="262" t="s">
        <v>1912</v>
      </c>
      <c r="G310" s="263" t="s">
        <v>317</v>
      </c>
      <c r="H310" s="264">
        <v>4</v>
      </c>
      <c r="I310" s="265"/>
      <c r="J310" s="266">
        <f>ROUND(I310*H310,1)</f>
        <v>0</v>
      </c>
      <c r="K310" s="262" t="s">
        <v>23</v>
      </c>
      <c r="L310" s="267"/>
      <c r="M310" s="268" t="s">
        <v>23</v>
      </c>
      <c r="N310" s="269" t="s">
        <v>44</v>
      </c>
      <c r="O310" s="43"/>
      <c r="P310" s="213">
        <f>O310*H310</f>
        <v>0</v>
      </c>
      <c r="Q310" s="213">
        <v>6.0000000000000001E-3</v>
      </c>
      <c r="R310" s="213">
        <f>Q310*H310</f>
        <v>2.4E-2</v>
      </c>
      <c r="S310" s="213">
        <v>0</v>
      </c>
      <c r="T310" s="214">
        <f>S310*H310</f>
        <v>0</v>
      </c>
      <c r="AR310" s="25" t="s">
        <v>262</v>
      </c>
      <c r="AT310" s="25" t="s">
        <v>314</v>
      </c>
      <c r="AU310" s="25" t="s">
        <v>82</v>
      </c>
      <c r="AY310" s="25" t="s">
        <v>207</v>
      </c>
      <c r="BE310" s="215">
        <f>IF(N310="základní",J310,0)</f>
        <v>0</v>
      </c>
      <c r="BF310" s="215">
        <f>IF(N310="snížená",J310,0)</f>
        <v>0</v>
      </c>
      <c r="BG310" s="215">
        <f>IF(N310="zákl. přenesená",J310,0)</f>
        <v>0</v>
      </c>
      <c r="BH310" s="215">
        <f>IF(N310="sníž. přenesená",J310,0)</f>
        <v>0</v>
      </c>
      <c r="BI310" s="215">
        <f>IF(N310="nulová",J310,0)</f>
        <v>0</v>
      </c>
      <c r="BJ310" s="25" t="s">
        <v>80</v>
      </c>
      <c r="BK310" s="215">
        <f>ROUND(I310*H310,1)</f>
        <v>0</v>
      </c>
      <c r="BL310" s="25" t="s">
        <v>216</v>
      </c>
      <c r="BM310" s="25" t="s">
        <v>1913</v>
      </c>
    </row>
    <row r="311" spans="2:65" s="12" customFormat="1" ht="12">
      <c r="B311" s="216"/>
      <c r="C311" s="217"/>
      <c r="D311" s="218" t="s">
        <v>218</v>
      </c>
      <c r="E311" s="219" t="s">
        <v>23</v>
      </c>
      <c r="F311" s="220" t="s">
        <v>1914</v>
      </c>
      <c r="G311" s="217"/>
      <c r="H311" s="221">
        <v>4</v>
      </c>
      <c r="I311" s="222"/>
      <c r="J311" s="217"/>
      <c r="K311" s="217"/>
      <c r="L311" s="223"/>
      <c r="M311" s="224"/>
      <c r="N311" s="225"/>
      <c r="O311" s="225"/>
      <c r="P311" s="225"/>
      <c r="Q311" s="225"/>
      <c r="R311" s="225"/>
      <c r="S311" s="225"/>
      <c r="T311" s="226"/>
      <c r="AT311" s="227" t="s">
        <v>218</v>
      </c>
      <c r="AU311" s="227" t="s">
        <v>82</v>
      </c>
      <c r="AV311" s="12" t="s">
        <v>82</v>
      </c>
      <c r="AW311" s="12" t="s">
        <v>36</v>
      </c>
      <c r="AX311" s="12" t="s">
        <v>80</v>
      </c>
      <c r="AY311" s="227" t="s">
        <v>207</v>
      </c>
    </row>
    <row r="312" spans="2:65" s="1" customFormat="1" ht="14.4" customHeight="1">
      <c r="B312" s="42"/>
      <c r="C312" s="260" t="s">
        <v>1915</v>
      </c>
      <c r="D312" s="260" t="s">
        <v>314</v>
      </c>
      <c r="E312" s="261" t="s">
        <v>1916</v>
      </c>
      <c r="F312" s="262" t="s">
        <v>1917</v>
      </c>
      <c r="G312" s="263" t="s">
        <v>317</v>
      </c>
      <c r="H312" s="264">
        <v>4</v>
      </c>
      <c r="I312" s="265"/>
      <c r="J312" s="266">
        <f>ROUND(I312*H312,1)</f>
        <v>0</v>
      </c>
      <c r="K312" s="262" t="s">
        <v>23</v>
      </c>
      <c r="L312" s="267"/>
      <c r="M312" s="268" t="s">
        <v>23</v>
      </c>
      <c r="N312" s="269" t="s">
        <v>44</v>
      </c>
      <c r="O312" s="43"/>
      <c r="P312" s="213">
        <f>O312*H312</f>
        <v>0</v>
      </c>
      <c r="Q312" s="213">
        <v>0</v>
      </c>
      <c r="R312" s="213">
        <f>Q312*H312</f>
        <v>0</v>
      </c>
      <c r="S312" s="213">
        <v>0</v>
      </c>
      <c r="T312" s="214">
        <f>S312*H312</f>
        <v>0</v>
      </c>
      <c r="AR312" s="25" t="s">
        <v>262</v>
      </c>
      <c r="AT312" s="25" t="s">
        <v>314</v>
      </c>
      <c r="AU312" s="25" t="s">
        <v>82</v>
      </c>
      <c r="AY312" s="25" t="s">
        <v>207</v>
      </c>
      <c r="BE312" s="215">
        <f>IF(N312="základní",J312,0)</f>
        <v>0</v>
      </c>
      <c r="BF312" s="215">
        <f>IF(N312="snížená",J312,0)</f>
        <v>0</v>
      </c>
      <c r="BG312" s="215">
        <f>IF(N312="zákl. přenesená",J312,0)</f>
        <v>0</v>
      </c>
      <c r="BH312" s="215">
        <f>IF(N312="sníž. přenesená",J312,0)</f>
        <v>0</v>
      </c>
      <c r="BI312" s="215">
        <f>IF(N312="nulová",J312,0)</f>
        <v>0</v>
      </c>
      <c r="BJ312" s="25" t="s">
        <v>80</v>
      </c>
      <c r="BK312" s="215">
        <f>ROUND(I312*H312,1)</f>
        <v>0</v>
      </c>
      <c r="BL312" s="25" t="s">
        <v>216</v>
      </c>
      <c r="BM312" s="25" t="s">
        <v>1918</v>
      </c>
    </row>
    <row r="313" spans="2:65" s="12" customFormat="1" ht="12">
      <c r="B313" s="216"/>
      <c r="C313" s="217"/>
      <c r="D313" s="218" t="s">
        <v>218</v>
      </c>
      <c r="E313" s="219" t="s">
        <v>23</v>
      </c>
      <c r="F313" s="220" t="s">
        <v>1914</v>
      </c>
      <c r="G313" s="217"/>
      <c r="H313" s="221">
        <v>4</v>
      </c>
      <c r="I313" s="222"/>
      <c r="J313" s="217"/>
      <c r="K313" s="217"/>
      <c r="L313" s="223"/>
      <c r="M313" s="224"/>
      <c r="N313" s="225"/>
      <c r="O313" s="225"/>
      <c r="P313" s="225"/>
      <c r="Q313" s="225"/>
      <c r="R313" s="225"/>
      <c r="S313" s="225"/>
      <c r="T313" s="226"/>
      <c r="AT313" s="227" t="s">
        <v>218</v>
      </c>
      <c r="AU313" s="227" t="s">
        <v>82</v>
      </c>
      <c r="AV313" s="12" t="s">
        <v>82</v>
      </c>
      <c r="AW313" s="12" t="s">
        <v>36</v>
      </c>
      <c r="AX313" s="12" t="s">
        <v>80</v>
      </c>
      <c r="AY313" s="227" t="s">
        <v>207</v>
      </c>
    </row>
    <row r="314" spans="2:65" s="1" customFormat="1" ht="14.4" customHeight="1">
      <c r="B314" s="42"/>
      <c r="C314" s="260" t="s">
        <v>545</v>
      </c>
      <c r="D314" s="260" t="s">
        <v>314</v>
      </c>
      <c r="E314" s="261" t="s">
        <v>1919</v>
      </c>
      <c r="F314" s="262" t="s">
        <v>1920</v>
      </c>
      <c r="G314" s="263" t="s">
        <v>317</v>
      </c>
      <c r="H314" s="264">
        <v>4</v>
      </c>
      <c r="I314" s="265"/>
      <c r="J314" s="266">
        <f>ROUND(I314*H314,1)</f>
        <v>0</v>
      </c>
      <c r="K314" s="262" t="s">
        <v>23</v>
      </c>
      <c r="L314" s="267"/>
      <c r="M314" s="268" t="s">
        <v>23</v>
      </c>
      <c r="N314" s="269" t="s">
        <v>44</v>
      </c>
      <c r="O314" s="43"/>
      <c r="P314" s="213">
        <f>O314*H314</f>
        <v>0</v>
      </c>
      <c r="Q314" s="213">
        <v>0</v>
      </c>
      <c r="R314" s="213">
        <f>Q314*H314</f>
        <v>0</v>
      </c>
      <c r="S314" s="213">
        <v>0</v>
      </c>
      <c r="T314" s="214">
        <f>S314*H314</f>
        <v>0</v>
      </c>
      <c r="AR314" s="25" t="s">
        <v>262</v>
      </c>
      <c r="AT314" s="25" t="s">
        <v>314</v>
      </c>
      <c r="AU314" s="25" t="s">
        <v>82</v>
      </c>
      <c r="AY314" s="25" t="s">
        <v>207</v>
      </c>
      <c r="BE314" s="215">
        <f>IF(N314="základní",J314,0)</f>
        <v>0</v>
      </c>
      <c r="BF314" s="215">
        <f>IF(N314="snížená",J314,0)</f>
        <v>0</v>
      </c>
      <c r="BG314" s="215">
        <f>IF(N314="zákl. přenesená",J314,0)</f>
        <v>0</v>
      </c>
      <c r="BH314" s="215">
        <f>IF(N314="sníž. přenesená",J314,0)</f>
        <v>0</v>
      </c>
      <c r="BI314" s="215">
        <f>IF(N314="nulová",J314,0)</f>
        <v>0</v>
      </c>
      <c r="BJ314" s="25" t="s">
        <v>80</v>
      </c>
      <c r="BK314" s="215">
        <f>ROUND(I314*H314,1)</f>
        <v>0</v>
      </c>
      <c r="BL314" s="25" t="s">
        <v>216</v>
      </c>
      <c r="BM314" s="25" t="s">
        <v>1921</v>
      </c>
    </row>
    <row r="315" spans="2:65" s="12" customFormat="1" ht="12">
      <c r="B315" s="216"/>
      <c r="C315" s="217"/>
      <c r="D315" s="218" t="s">
        <v>218</v>
      </c>
      <c r="E315" s="219" t="s">
        <v>23</v>
      </c>
      <c r="F315" s="220" t="s">
        <v>1914</v>
      </c>
      <c r="G315" s="217"/>
      <c r="H315" s="221">
        <v>4</v>
      </c>
      <c r="I315" s="222"/>
      <c r="J315" s="217"/>
      <c r="K315" s="217"/>
      <c r="L315" s="223"/>
      <c r="M315" s="224"/>
      <c r="N315" s="225"/>
      <c r="O315" s="225"/>
      <c r="P315" s="225"/>
      <c r="Q315" s="225"/>
      <c r="R315" s="225"/>
      <c r="S315" s="225"/>
      <c r="T315" s="226"/>
      <c r="AT315" s="227" t="s">
        <v>218</v>
      </c>
      <c r="AU315" s="227" t="s">
        <v>82</v>
      </c>
      <c r="AV315" s="12" t="s">
        <v>82</v>
      </c>
      <c r="AW315" s="12" t="s">
        <v>36</v>
      </c>
      <c r="AX315" s="12" t="s">
        <v>80</v>
      </c>
      <c r="AY315" s="227" t="s">
        <v>207</v>
      </c>
    </row>
    <row r="316" spans="2:65" s="1" customFormat="1" ht="34.200000000000003" customHeight="1">
      <c r="B316" s="42"/>
      <c r="C316" s="204" t="s">
        <v>1922</v>
      </c>
      <c r="D316" s="204" t="s">
        <v>211</v>
      </c>
      <c r="E316" s="205" t="s">
        <v>1923</v>
      </c>
      <c r="F316" s="206" t="s">
        <v>1924</v>
      </c>
      <c r="G316" s="207" t="s">
        <v>322</v>
      </c>
      <c r="H316" s="208">
        <v>9.1999999999999993</v>
      </c>
      <c r="I316" s="209"/>
      <c r="J316" s="210">
        <f>ROUND(I316*H316,1)</f>
        <v>0</v>
      </c>
      <c r="K316" s="206" t="s">
        <v>23</v>
      </c>
      <c r="L316" s="62"/>
      <c r="M316" s="211" t="s">
        <v>23</v>
      </c>
      <c r="N316" s="212" t="s">
        <v>44</v>
      </c>
      <c r="O316" s="43"/>
      <c r="P316" s="213">
        <f>O316*H316</f>
        <v>0</v>
      </c>
      <c r="Q316" s="213">
        <v>2.7399999999999998E-3</v>
      </c>
      <c r="R316" s="213">
        <f>Q316*H316</f>
        <v>2.5207999999999998E-2</v>
      </c>
      <c r="S316" s="213">
        <v>0</v>
      </c>
      <c r="T316" s="214">
        <f>S316*H316</f>
        <v>0</v>
      </c>
      <c r="AR316" s="25" t="s">
        <v>216</v>
      </c>
      <c r="AT316" s="25" t="s">
        <v>211</v>
      </c>
      <c r="AU316" s="25" t="s">
        <v>82</v>
      </c>
      <c r="AY316" s="25" t="s">
        <v>207</v>
      </c>
      <c r="BE316" s="215">
        <f>IF(N316="základní",J316,0)</f>
        <v>0</v>
      </c>
      <c r="BF316" s="215">
        <f>IF(N316="snížená",J316,0)</f>
        <v>0</v>
      </c>
      <c r="BG316" s="215">
        <f>IF(N316="zákl. přenesená",J316,0)</f>
        <v>0</v>
      </c>
      <c r="BH316" s="215">
        <f>IF(N316="sníž. přenesená",J316,0)</f>
        <v>0</v>
      </c>
      <c r="BI316" s="215">
        <f>IF(N316="nulová",J316,0)</f>
        <v>0</v>
      </c>
      <c r="BJ316" s="25" t="s">
        <v>80</v>
      </c>
      <c r="BK316" s="215">
        <f>ROUND(I316*H316,1)</f>
        <v>0</v>
      </c>
      <c r="BL316" s="25" t="s">
        <v>216</v>
      </c>
      <c r="BM316" s="25" t="s">
        <v>1925</v>
      </c>
    </row>
    <row r="317" spans="2:65" s="12" customFormat="1" ht="12">
      <c r="B317" s="216"/>
      <c r="C317" s="217"/>
      <c r="D317" s="218" t="s">
        <v>218</v>
      </c>
      <c r="E317" s="219" t="s">
        <v>23</v>
      </c>
      <c r="F317" s="220" t="s">
        <v>1926</v>
      </c>
      <c r="G317" s="217"/>
      <c r="H317" s="221">
        <v>9.1999999999999993</v>
      </c>
      <c r="I317" s="222"/>
      <c r="J317" s="217"/>
      <c r="K317" s="217"/>
      <c r="L317" s="223"/>
      <c r="M317" s="224"/>
      <c r="N317" s="225"/>
      <c r="O317" s="225"/>
      <c r="P317" s="225"/>
      <c r="Q317" s="225"/>
      <c r="R317" s="225"/>
      <c r="S317" s="225"/>
      <c r="T317" s="226"/>
      <c r="AT317" s="227" t="s">
        <v>218</v>
      </c>
      <c r="AU317" s="227" t="s">
        <v>82</v>
      </c>
      <c r="AV317" s="12" t="s">
        <v>82</v>
      </c>
      <c r="AW317" s="12" t="s">
        <v>36</v>
      </c>
      <c r="AX317" s="12" t="s">
        <v>80</v>
      </c>
      <c r="AY317" s="227" t="s">
        <v>207</v>
      </c>
    </row>
    <row r="318" spans="2:65" s="1" customFormat="1" ht="34.200000000000003" customHeight="1">
      <c r="B318" s="42"/>
      <c r="C318" s="204" t="s">
        <v>1927</v>
      </c>
      <c r="D318" s="204" t="s">
        <v>211</v>
      </c>
      <c r="E318" s="205" t="s">
        <v>1928</v>
      </c>
      <c r="F318" s="206" t="s">
        <v>1929</v>
      </c>
      <c r="G318" s="207" t="s">
        <v>214</v>
      </c>
      <c r="H318" s="208">
        <v>0.2</v>
      </c>
      <c r="I318" s="209"/>
      <c r="J318" s="210">
        <f>ROUND(I318*H318,1)</f>
        <v>0</v>
      </c>
      <c r="K318" s="206" t="s">
        <v>23</v>
      </c>
      <c r="L318" s="62"/>
      <c r="M318" s="211" t="s">
        <v>23</v>
      </c>
      <c r="N318" s="212" t="s">
        <v>44</v>
      </c>
      <c r="O318" s="43"/>
      <c r="P318" s="213">
        <f>O318*H318</f>
        <v>0</v>
      </c>
      <c r="Q318" s="213">
        <v>2.27868</v>
      </c>
      <c r="R318" s="213">
        <f>Q318*H318</f>
        <v>0.45573600000000003</v>
      </c>
      <c r="S318" s="213">
        <v>0</v>
      </c>
      <c r="T318" s="214">
        <f>S318*H318</f>
        <v>0</v>
      </c>
      <c r="AR318" s="25" t="s">
        <v>216</v>
      </c>
      <c r="AT318" s="25" t="s">
        <v>211</v>
      </c>
      <c r="AU318" s="25" t="s">
        <v>82</v>
      </c>
      <c r="AY318" s="25" t="s">
        <v>207</v>
      </c>
      <c r="BE318" s="215">
        <f>IF(N318="základní",J318,0)</f>
        <v>0</v>
      </c>
      <c r="BF318" s="215">
        <f>IF(N318="snížená",J318,0)</f>
        <v>0</v>
      </c>
      <c r="BG318" s="215">
        <f>IF(N318="zákl. přenesená",J318,0)</f>
        <v>0</v>
      </c>
      <c r="BH318" s="215">
        <f>IF(N318="sníž. přenesená",J318,0)</f>
        <v>0</v>
      </c>
      <c r="BI318" s="215">
        <f>IF(N318="nulová",J318,0)</f>
        <v>0</v>
      </c>
      <c r="BJ318" s="25" t="s">
        <v>80</v>
      </c>
      <c r="BK318" s="215">
        <f>ROUND(I318*H318,1)</f>
        <v>0</v>
      </c>
      <c r="BL318" s="25" t="s">
        <v>216</v>
      </c>
      <c r="BM318" s="25" t="s">
        <v>1930</v>
      </c>
    </row>
    <row r="319" spans="2:65" s="12" customFormat="1" ht="12">
      <c r="B319" s="216"/>
      <c r="C319" s="217"/>
      <c r="D319" s="218" t="s">
        <v>218</v>
      </c>
      <c r="E319" s="219" t="s">
        <v>23</v>
      </c>
      <c r="F319" s="220" t="s">
        <v>1931</v>
      </c>
      <c r="G319" s="217"/>
      <c r="H319" s="221">
        <v>0.2</v>
      </c>
      <c r="I319" s="222"/>
      <c r="J319" s="217"/>
      <c r="K319" s="217"/>
      <c r="L319" s="223"/>
      <c r="M319" s="224"/>
      <c r="N319" s="225"/>
      <c r="O319" s="225"/>
      <c r="P319" s="225"/>
      <c r="Q319" s="225"/>
      <c r="R319" s="225"/>
      <c r="S319" s="225"/>
      <c r="T319" s="226"/>
      <c r="AT319" s="227" t="s">
        <v>218</v>
      </c>
      <c r="AU319" s="227" t="s">
        <v>82</v>
      </c>
      <c r="AV319" s="12" t="s">
        <v>82</v>
      </c>
      <c r="AW319" s="12" t="s">
        <v>36</v>
      </c>
      <c r="AX319" s="12" t="s">
        <v>80</v>
      </c>
      <c r="AY319" s="227" t="s">
        <v>207</v>
      </c>
    </row>
    <row r="320" spans="2:65" s="1" customFormat="1" ht="22.8" customHeight="1">
      <c r="B320" s="42"/>
      <c r="C320" s="204" t="s">
        <v>1932</v>
      </c>
      <c r="D320" s="204" t="s">
        <v>211</v>
      </c>
      <c r="E320" s="205" t="s">
        <v>1933</v>
      </c>
      <c r="F320" s="206" t="s">
        <v>1934</v>
      </c>
      <c r="G320" s="207" t="s">
        <v>317</v>
      </c>
      <c r="H320" s="208">
        <v>4</v>
      </c>
      <c r="I320" s="209"/>
      <c r="J320" s="210">
        <f>ROUND(I320*H320,1)</f>
        <v>0</v>
      </c>
      <c r="K320" s="206" t="s">
        <v>23</v>
      </c>
      <c r="L320" s="62"/>
      <c r="M320" s="211" t="s">
        <v>23</v>
      </c>
      <c r="N320" s="212" t="s">
        <v>44</v>
      </c>
      <c r="O320" s="43"/>
      <c r="P320" s="213">
        <f>O320*H320</f>
        <v>0</v>
      </c>
      <c r="Q320" s="213">
        <v>0.14494000000000001</v>
      </c>
      <c r="R320" s="213">
        <f>Q320*H320</f>
        <v>0.57976000000000005</v>
      </c>
      <c r="S320" s="213">
        <v>0</v>
      </c>
      <c r="T320" s="214">
        <f>S320*H320</f>
        <v>0</v>
      </c>
      <c r="AR320" s="25" t="s">
        <v>216</v>
      </c>
      <c r="AT320" s="25" t="s">
        <v>211</v>
      </c>
      <c r="AU320" s="25" t="s">
        <v>82</v>
      </c>
      <c r="AY320" s="25" t="s">
        <v>207</v>
      </c>
      <c r="BE320" s="215">
        <f>IF(N320="základní",J320,0)</f>
        <v>0</v>
      </c>
      <c r="BF320" s="215">
        <f>IF(N320="snížená",J320,0)</f>
        <v>0</v>
      </c>
      <c r="BG320" s="215">
        <f>IF(N320="zákl. přenesená",J320,0)</f>
        <v>0</v>
      </c>
      <c r="BH320" s="215">
        <f>IF(N320="sníž. přenesená",J320,0)</f>
        <v>0</v>
      </c>
      <c r="BI320" s="215">
        <f>IF(N320="nulová",J320,0)</f>
        <v>0</v>
      </c>
      <c r="BJ320" s="25" t="s">
        <v>80</v>
      </c>
      <c r="BK320" s="215">
        <f>ROUND(I320*H320,1)</f>
        <v>0</v>
      </c>
      <c r="BL320" s="25" t="s">
        <v>216</v>
      </c>
      <c r="BM320" s="25" t="s">
        <v>1935</v>
      </c>
    </row>
    <row r="321" spans="2:65" s="12" customFormat="1" ht="12">
      <c r="B321" s="216"/>
      <c r="C321" s="217"/>
      <c r="D321" s="218" t="s">
        <v>218</v>
      </c>
      <c r="E321" s="219" t="s">
        <v>23</v>
      </c>
      <c r="F321" s="220" t="s">
        <v>1936</v>
      </c>
      <c r="G321" s="217"/>
      <c r="H321" s="221">
        <v>4</v>
      </c>
      <c r="I321" s="222"/>
      <c r="J321" s="217"/>
      <c r="K321" s="217"/>
      <c r="L321" s="223"/>
      <c r="M321" s="224"/>
      <c r="N321" s="225"/>
      <c r="O321" s="225"/>
      <c r="P321" s="225"/>
      <c r="Q321" s="225"/>
      <c r="R321" s="225"/>
      <c r="S321" s="225"/>
      <c r="T321" s="226"/>
      <c r="AT321" s="227" t="s">
        <v>218</v>
      </c>
      <c r="AU321" s="227" t="s">
        <v>82</v>
      </c>
      <c r="AV321" s="12" t="s">
        <v>82</v>
      </c>
      <c r="AW321" s="12" t="s">
        <v>36</v>
      </c>
      <c r="AX321" s="12" t="s">
        <v>80</v>
      </c>
      <c r="AY321" s="227" t="s">
        <v>207</v>
      </c>
    </row>
    <row r="322" spans="2:65" s="1" customFormat="1" ht="22.8" customHeight="1">
      <c r="B322" s="42"/>
      <c r="C322" s="204" t="s">
        <v>1937</v>
      </c>
      <c r="D322" s="204" t="s">
        <v>211</v>
      </c>
      <c r="E322" s="205" t="s">
        <v>1938</v>
      </c>
      <c r="F322" s="206" t="s">
        <v>1939</v>
      </c>
      <c r="G322" s="207" t="s">
        <v>317</v>
      </c>
      <c r="H322" s="208">
        <v>4</v>
      </c>
      <c r="I322" s="209"/>
      <c r="J322" s="210">
        <f>ROUND(I322*H322,1)</f>
        <v>0</v>
      </c>
      <c r="K322" s="206" t="s">
        <v>23</v>
      </c>
      <c r="L322" s="62"/>
      <c r="M322" s="211" t="s">
        <v>23</v>
      </c>
      <c r="N322" s="212" t="s">
        <v>44</v>
      </c>
      <c r="O322" s="43"/>
      <c r="P322" s="213">
        <f>O322*H322</f>
        <v>0</v>
      </c>
      <c r="Q322" s="213">
        <v>0.21734000000000001</v>
      </c>
      <c r="R322" s="213">
        <f>Q322*H322</f>
        <v>0.86936000000000002</v>
      </c>
      <c r="S322" s="213">
        <v>0</v>
      </c>
      <c r="T322" s="214">
        <f>S322*H322</f>
        <v>0</v>
      </c>
      <c r="AR322" s="25" t="s">
        <v>216</v>
      </c>
      <c r="AT322" s="25" t="s">
        <v>211</v>
      </c>
      <c r="AU322" s="25" t="s">
        <v>82</v>
      </c>
      <c r="AY322" s="25" t="s">
        <v>207</v>
      </c>
      <c r="BE322" s="215">
        <f>IF(N322="základní",J322,0)</f>
        <v>0</v>
      </c>
      <c r="BF322" s="215">
        <f>IF(N322="snížená",J322,0)</f>
        <v>0</v>
      </c>
      <c r="BG322" s="215">
        <f>IF(N322="zákl. přenesená",J322,0)</f>
        <v>0</v>
      </c>
      <c r="BH322" s="215">
        <f>IF(N322="sníž. přenesená",J322,0)</f>
        <v>0</v>
      </c>
      <c r="BI322" s="215">
        <f>IF(N322="nulová",J322,0)</f>
        <v>0</v>
      </c>
      <c r="BJ322" s="25" t="s">
        <v>80</v>
      </c>
      <c r="BK322" s="215">
        <f>ROUND(I322*H322,1)</f>
        <v>0</v>
      </c>
      <c r="BL322" s="25" t="s">
        <v>216</v>
      </c>
      <c r="BM322" s="25" t="s">
        <v>1940</v>
      </c>
    </row>
    <row r="323" spans="2:65" s="12" customFormat="1" ht="12">
      <c r="B323" s="216"/>
      <c r="C323" s="217"/>
      <c r="D323" s="218" t="s">
        <v>218</v>
      </c>
      <c r="E323" s="219" t="s">
        <v>23</v>
      </c>
      <c r="F323" s="220" t="s">
        <v>1936</v>
      </c>
      <c r="G323" s="217"/>
      <c r="H323" s="221">
        <v>4</v>
      </c>
      <c r="I323" s="222"/>
      <c r="J323" s="217"/>
      <c r="K323" s="217"/>
      <c r="L323" s="223"/>
      <c r="M323" s="224"/>
      <c r="N323" s="225"/>
      <c r="O323" s="225"/>
      <c r="P323" s="225"/>
      <c r="Q323" s="225"/>
      <c r="R323" s="225"/>
      <c r="S323" s="225"/>
      <c r="T323" s="226"/>
      <c r="AT323" s="227" t="s">
        <v>218</v>
      </c>
      <c r="AU323" s="227" t="s">
        <v>82</v>
      </c>
      <c r="AV323" s="12" t="s">
        <v>82</v>
      </c>
      <c r="AW323" s="12" t="s">
        <v>36</v>
      </c>
      <c r="AX323" s="12" t="s">
        <v>80</v>
      </c>
      <c r="AY323" s="227" t="s">
        <v>207</v>
      </c>
    </row>
    <row r="324" spans="2:65" s="1" customFormat="1" ht="22.8" customHeight="1">
      <c r="B324" s="42"/>
      <c r="C324" s="204" t="s">
        <v>1941</v>
      </c>
      <c r="D324" s="204" t="s">
        <v>211</v>
      </c>
      <c r="E324" s="205" t="s">
        <v>1942</v>
      </c>
      <c r="F324" s="206" t="s">
        <v>1943</v>
      </c>
      <c r="G324" s="207" t="s">
        <v>317</v>
      </c>
      <c r="H324" s="208">
        <v>4</v>
      </c>
      <c r="I324" s="209"/>
      <c r="J324" s="210">
        <f>ROUND(I324*H324,1)</f>
        <v>0</v>
      </c>
      <c r="K324" s="206" t="s">
        <v>23</v>
      </c>
      <c r="L324" s="62"/>
      <c r="M324" s="211" t="s">
        <v>23</v>
      </c>
      <c r="N324" s="212" t="s">
        <v>44</v>
      </c>
      <c r="O324" s="43"/>
      <c r="P324" s="213">
        <f>O324*H324</f>
        <v>0</v>
      </c>
      <c r="Q324" s="213">
        <v>0</v>
      </c>
      <c r="R324" s="213">
        <f>Q324*H324</f>
        <v>0</v>
      </c>
      <c r="S324" s="213">
        <v>0.15</v>
      </c>
      <c r="T324" s="214">
        <f>S324*H324</f>
        <v>0.6</v>
      </c>
      <c r="AR324" s="25" t="s">
        <v>216</v>
      </c>
      <c r="AT324" s="25" t="s">
        <v>211</v>
      </c>
      <c r="AU324" s="25" t="s">
        <v>82</v>
      </c>
      <c r="AY324" s="25" t="s">
        <v>207</v>
      </c>
      <c r="BE324" s="215">
        <f>IF(N324="základní",J324,0)</f>
        <v>0</v>
      </c>
      <c r="BF324" s="215">
        <f>IF(N324="snížená",J324,0)</f>
        <v>0</v>
      </c>
      <c r="BG324" s="215">
        <f>IF(N324="zákl. přenesená",J324,0)</f>
        <v>0</v>
      </c>
      <c r="BH324" s="215">
        <f>IF(N324="sníž. přenesená",J324,0)</f>
        <v>0</v>
      </c>
      <c r="BI324" s="215">
        <f>IF(N324="nulová",J324,0)</f>
        <v>0</v>
      </c>
      <c r="BJ324" s="25" t="s">
        <v>80</v>
      </c>
      <c r="BK324" s="215">
        <f>ROUND(I324*H324,1)</f>
        <v>0</v>
      </c>
      <c r="BL324" s="25" t="s">
        <v>216</v>
      </c>
      <c r="BM324" s="25" t="s">
        <v>1944</v>
      </c>
    </row>
    <row r="325" spans="2:65" s="12" customFormat="1" ht="12">
      <c r="B325" s="216"/>
      <c r="C325" s="217"/>
      <c r="D325" s="218" t="s">
        <v>218</v>
      </c>
      <c r="E325" s="219" t="s">
        <v>23</v>
      </c>
      <c r="F325" s="220" t="s">
        <v>1945</v>
      </c>
      <c r="G325" s="217"/>
      <c r="H325" s="221">
        <v>4</v>
      </c>
      <c r="I325" s="222"/>
      <c r="J325" s="217"/>
      <c r="K325" s="217"/>
      <c r="L325" s="223"/>
      <c r="M325" s="224"/>
      <c r="N325" s="225"/>
      <c r="O325" s="225"/>
      <c r="P325" s="225"/>
      <c r="Q325" s="225"/>
      <c r="R325" s="225"/>
      <c r="S325" s="225"/>
      <c r="T325" s="226"/>
      <c r="AT325" s="227" t="s">
        <v>218</v>
      </c>
      <c r="AU325" s="227" t="s">
        <v>82</v>
      </c>
      <c r="AV325" s="12" t="s">
        <v>82</v>
      </c>
      <c r="AW325" s="12" t="s">
        <v>36</v>
      </c>
      <c r="AX325" s="12" t="s">
        <v>80</v>
      </c>
      <c r="AY325" s="227" t="s">
        <v>207</v>
      </c>
    </row>
    <row r="326" spans="2:65" s="1" customFormat="1" ht="34.200000000000003" customHeight="1">
      <c r="B326" s="42"/>
      <c r="C326" s="204" t="s">
        <v>1946</v>
      </c>
      <c r="D326" s="204" t="s">
        <v>211</v>
      </c>
      <c r="E326" s="205" t="s">
        <v>1947</v>
      </c>
      <c r="F326" s="206" t="s">
        <v>1948</v>
      </c>
      <c r="G326" s="207" t="s">
        <v>317</v>
      </c>
      <c r="H326" s="208">
        <v>2</v>
      </c>
      <c r="I326" s="209"/>
      <c r="J326" s="210">
        <f>ROUND(I326*H326,1)</f>
        <v>0</v>
      </c>
      <c r="K326" s="206" t="s">
        <v>23</v>
      </c>
      <c r="L326" s="62"/>
      <c r="M326" s="211" t="s">
        <v>23</v>
      </c>
      <c r="N326" s="212" t="s">
        <v>44</v>
      </c>
      <c r="O326" s="43"/>
      <c r="P326" s="213">
        <f>O326*H326</f>
        <v>0</v>
      </c>
      <c r="Q326" s="213">
        <v>9.3600000000000003E-3</v>
      </c>
      <c r="R326" s="213">
        <f>Q326*H326</f>
        <v>1.8720000000000001E-2</v>
      </c>
      <c r="S326" s="213">
        <v>0</v>
      </c>
      <c r="T326" s="214">
        <f>S326*H326</f>
        <v>0</v>
      </c>
      <c r="AR326" s="25" t="s">
        <v>216</v>
      </c>
      <c r="AT326" s="25" t="s">
        <v>211</v>
      </c>
      <c r="AU326" s="25" t="s">
        <v>82</v>
      </c>
      <c r="AY326" s="25" t="s">
        <v>207</v>
      </c>
      <c r="BE326" s="215">
        <f>IF(N326="základní",J326,0)</f>
        <v>0</v>
      </c>
      <c r="BF326" s="215">
        <f>IF(N326="snížená",J326,0)</f>
        <v>0</v>
      </c>
      <c r="BG326" s="215">
        <f>IF(N326="zákl. přenesená",J326,0)</f>
        <v>0</v>
      </c>
      <c r="BH326" s="215">
        <f>IF(N326="sníž. přenesená",J326,0)</f>
        <v>0</v>
      </c>
      <c r="BI326" s="215">
        <f>IF(N326="nulová",J326,0)</f>
        <v>0</v>
      </c>
      <c r="BJ326" s="25" t="s">
        <v>80</v>
      </c>
      <c r="BK326" s="215">
        <f>ROUND(I326*H326,1)</f>
        <v>0</v>
      </c>
      <c r="BL326" s="25" t="s">
        <v>216</v>
      </c>
      <c r="BM326" s="25" t="s">
        <v>1949</v>
      </c>
    </row>
    <row r="327" spans="2:65" s="12" customFormat="1" ht="12">
      <c r="B327" s="216"/>
      <c r="C327" s="217"/>
      <c r="D327" s="218" t="s">
        <v>218</v>
      </c>
      <c r="E327" s="219" t="s">
        <v>23</v>
      </c>
      <c r="F327" s="220" t="s">
        <v>1950</v>
      </c>
      <c r="G327" s="217"/>
      <c r="H327" s="221">
        <v>2</v>
      </c>
      <c r="I327" s="222"/>
      <c r="J327" s="217"/>
      <c r="K327" s="217"/>
      <c r="L327" s="223"/>
      <c r="M327" s="224"/>
      <c r="N327" s="225"/>
      <c r="O327" s="225"/>
      <c r="P327" s="225"/>
      <c r="Q327" s="225"/>
      <c r="R327" s="225"/>
      <c r="S327" s="225"/>
      <c r="T327" s="226"/>
      <c r="AT327" s="227" t="s">
        <v>218</v>
      </c>
      <c r="AU327" s="227" t="s">
        <v>82</v>
      </c>
      <c r="AV327" s="12" t="s">
        <v>82</v>
      </c>
      <c r="AW327" s="12" t="s">
        <v>36</v>
      </c>
      <c r="AX327" s="12" t="s">
        <v>80</v>
      </c>
      <c r="AY327" s="227" t="s">
        <v>207</v>
      </c>
    </row>
    <row r="328" spans="2:65" s="1" customFormat="1" ht="22.8" customHeight="1">
      <c r="B328" s="42"/>
      <c r="C328" s="204" t="s">
        <v>1951</v>
      </c>
      <c r="D328" s="204" t="s">
        <v>211</v>
      </c>
      <c r="E328" s="205" t="s">
        <v>1952</v>
      </c>
      <c r="F328" s="206" t="s">
        <v>1953</v>
      </c>
      <c r="G328" s="207" t="s">
        <v>317</v>
      </c>
      <c r="H328" s="208">
        <v>6</v>
      </c>
      <c r="I328" s="209"/>
      <c r="J328" s="210">
        <f>ROUND(I328*H328,1)</f>
        <v>0</v>
      </c>
      <c r="K328" s="206" t="s">
        <v>23</v>
      </c>
      <c r="L328" s="62"/>
      <c r="M328" s="211" t="s">
        <v>23</v>
      </c>
      <c r="N328" s="212" t="s">
        <v>44</v>
      </c>
      <c r="O328" s="43"/>
      <c r="P328" s="213">
        <f>O328*H328</f>
        <v>0</v>
      </c>
      <c r="Q328" s="213">
        <v>0.42080000000000001</v>
      </c>
      <c r="R328" s="213">
        <f>Q328*H328</f>
        <v>2.5247999999999999</v>
      </c>
      <c r="S328" s="213">
        <v>0</v>
      </c>
      <c r="T328" s="214">
        <f>S328*H328</f>
        <v>0</v>
      </c>
      <c r="AR328" s="25" t="s">
        <v>216</v>
      </c>
      <c r="AT328" s="25" t="s">
        <v>211</v>
      </c>
      <c r="AU328" s="25" t="s">
        <v>82</v>
      </c>
      <c r="AY328" s="25" t="s">
        <v>207</v>
      </c>
      <c r="BE328" s="215">
        <f>IF(N328="základní",J328,0)</f>
        <v>0</v>
      </c>
      <c r="BF328" s="215">
        <f>IF(N328="snížená",J328,0)</f>
        <v>0</v>
      </c>
      <c r="BG328" s="215">
        <f>IF(N328="zákl. přenesená",J328,0)</f>
        <v>0</v>
      </c>
      <c r="BH328" s="215">
        <f>IF(N328="sníž. přenesená",J328,0)</f>
        <v>0</v>
      </c>
      <c r="BI328" s="215">
        <f>IF(N328="nulová",J328,0)</f>
        <v>0</v>
      </c>
      <c r="BJ328" s="25" t="s">
        <v>80</v>
      </c>
      <c r="BK328" s="215">
        <f>ROUND(I328*H328,1)</f>
        <v>0</v>
      </c>
      <c r="BL328" s="25" t="s">
        <v>216</v>
      </c>
      <c r="BM328" s="25" t="s">
        <v>1954</v>
      </c>
    </row>
    <row r="329" spans="2:65" s="12" customFormat="1" ht="12">
      <c r="B329" s="216"/>
      <c r="C329" s="217"/>
      <c r="D329" s="218" t="s">
        <v>218</v>
      </c>
      <c r="E329" s="219" t="s">
        <v>23</v>
      </c>
      <c r="F329" s="220" t="s">
        <v>1955</v>
      </c>
      <c r="G329" s="217"/>
      <c r="H329" s="221">
        <v>6</v>
      </c>
      <c r="I329" s="222"/>
      <c r="J329" s="217"/>
      <c r="K329" s="217"/>
      <c r="L329" s="223"/>
      <c r="M329" s="224"/>
      <c r="N329" s="225"/>
      <c r="O329" s="225"/>
      <c r="P329" s="225"/>
      <c r="Q329" s="225"/>
      <c r="R329" s="225"/>
      <c r="S329" s="225"/>
      <c r="T329" s="226"/>
      <c r="AT329" s="227" t="s">
        <v>218</v>
      </c>
      <c r="AU329" s="227" t="s">
        <v>82</v>
      </c>
      <c r="AV329" s="12" t="s">
        <v>82</v>
      </c>
      <c r="AW329" s="12" t="s">
        <v>36</v>
      </c>
      <c r="AX329" s="12" t="s">
        <v>80</v>
      </c>
      <c r="AY329" s="227" t="s">
        <v>207</v>
      </c>
    </row>
    <row r="330" spans="2:65" s="11" customFormat="1" ht="29.85" customHeight="1">
      <c r="B330" s="188"/>
      <c r="C330" s="189"/>
      <c r="D330" s="190" t="s">
        <v>72</v>
      </c>
      <c r="E330" s="202" t="s">
        <v>1956</v>
      </c>
      <c r="F330" s="202" t="s">
        <v>1957</v>
      </c>
      <c r="G330" s="189"/>
      <c r="H330" s="189"/>
      <c r="I330" s="192"/>
      <c r="J330" s="203">
        <f>BK330</f>
        <v>0</v>
      </c>
      <c r="K330" s="189"/>
      <c r="L330" s="194"/>
      <c r="M330" s="195"/>
      <c r="N330" s="196"/>
      <c r="O330" s="196"/>
      <c r="P330" s="197">
        <f>SUM(P331:P404)</f>
        <v>0</v>
      </c>
      <c r="Q330" s="196"/>
      <c r="R330" s="197">
        <f>SUM(R331:R404)</f>
        <v>230.65198205999999</v>
      </c>
      <c r="S330" s="196"/>
      <c r="T330" s="198">
        <f>SUM(T331:T404)</f>
        <v>1.2600000000000002</v>
      </c>
      <c r="AR330" s="199" t="s">
        <v>80</v>
      </c>
      <c r="AT330" s="200" t="s">
        <v>72</v>
      </c>
      <c r="AU330" s="200" t="s">
        <v>80</v>
      </c>
      <c r="AY330" s="199" t="s">
        <v>207</v>
      </c>
      <c r="BK330" s="201">
        <f>SUM(BK331:BK404)</f>
        <v>0</v>
      </c>
    </row>
    <row r="331" spans="2:65" s="1" customFormat="1" ht="14.4" customHeight="1">
      <c r="B331" s="42"/>
      <c r="C331" s="260" t="s">
        <v>1958</v>
      </c>
      <c r="D331" s="260" t="s">
        <v>314</v>
      </c>
      <c r="E331" s="261" t="s">
        <v>1959</v>
      </c>
      <c r="F331" s="262" t="s">
        <v>1960</v>
      </c>
      <c r="G331" s="263" t="s">
        <v>317</v>
      </c>
      <c r="H331" s="264">
        <v>1</v>
      </c>
      <c r="I331" s="265"/>
      <c r="J331" s="266">
        <f>ROUND(I331*H331,1)</f>
        <v>0</v>
      </c>
      <c r="K331" s="262" t="s">
        <v>23</v>
      </c>
      <c r="L331" s="267"/>
      <c r="M331" s="268" t="s">
        <v>23</v>
      </c>
      <c r="N331" s="269" t="s">
        <v>44</v>
      </c>
      <c r="O331" s="43"/>
      <c r="P331" s="213">
        <f>O331*H331</f>
        <v>0</v>
      </c>
      <c r="Q331" s="213">
        <v>5.0000000000000001E-3</v>
      </c>
      <c r="R331" s="213">
        <f>Q331*H331</f>
        <v>5.0000000000000001E-3</v>
      </c>
      <c r="S331" s="213">
        <v>0</v>
      </c>
      <c r="T331" s="214">
        <f>S331*H331</f>
        <v>0</v>
      </c>
      <c r="AR331" s="25" t="s">
        <v>262</v>
      </c>
      <c r="AT331" s="25" t="s">
        <v>314</v>
      </c>
      <c r="AU331" s="25" t="s">
        <v>82</v>
      </c>
      <c r="AY331" s="25" t="s">
        <v>207</v>
      </c>
      <c r="BE331" s="215">
        <f>IF(N331="základní",J331,0)</f>
        <v>0</v>
      </c>
      <c r="BF331" s="215">
        <f>IF(N331="snížená",J331,0)</f>
        <v>0</v>
      </c>
      <c r="BG331" s="215">
        <f>IF(N331="zákl. přenesená",J331,0)</f>
        <v>0</v>
      </c>
      <c r="BH331" s="215">
        <f>IF(N331="sníž. přenesená",J331,0)</f>
        <v>0</v>
      </c>
      <c r="BI331" s="215">
        <f>IF(N331="nulová",J331,0)</f>
        <v>0</v>
      </c>
      <c r="BJ331" s="25" t="s">
        <v>80</v>
      </c>
      <c r="BK331" s="215">
        <f>ROUND(I331*H331,1)</f>
        <v>0</v>
      </c>
      <c r="BL331" s="25" t="s">
        <v>216</v>
      </c>
      <c r="BM331" s="25" t="s">
        <v>1961</v>
      </c>
    </row>
    <row r="332" spans="2:65" s="12" customFormat="1" ht="12">
      <c r="B332" s="216"/>
      <c r="C332" s="217"/>
      <c r="D332" s="218" t="s">
        <v>218</v>
      </c>
      <c r="E332" s="219" t="s">
        <v>23</v>
      </c>
      <c r="F332" s="220" t="s">
        <v>1962</v>
      </c>
      <c r="G332" s="217"/>
      <c r="H332" s="221">
        <v>1</v>
      </c>
      <c r="I332" s="222"/>
      <c r="J332" s="217"/>
      <c r="K332" s="217"/>
      <c r="L332" s="223"/>
      <c r="M332" s="224"/>
      <c r="N332" s="225"/>
      <c r="O332" s="225"/>
      <c r="P332" s="225"/>
      <c r="Q332" s="225"/>
      <c r="R332" s="225"/>
      <c r="S332" s="225"/>
      <c r="T332" s="226"/>
      <c r="AT332" s="227" t="s">
        <v>218</v>
      </c>
      <c r="AU332" s="227" t="s">
        <v>82</v>
      </c>
      <c r="AV332" s="12" t="s">
        <v>82</v>
      </c>
      <c r="AW332" s="12" t="s">
        <v>36</v>
      </c>
      <c r="AX332" s="12" t="s">
        <v>80</v>
      </c>
      <c r="AY332" s="227" t="s">
        <v>207</v>
      </c>
    </row>
    <row r="333" spans="2:65" s="1" customFormat="1" ht="14.4" customHeight="1">
      <c r="B333" s="42"/>
      <c r="C333" s="260" t="s">
        <v>1963</v>
      </c>
      <c r="D333" s="260" t="s">
        <v>314</v>
      </c>
      <c r="E333" s="261" t="s">
        <v>1964</v>
      </c>
      <c r="F333" s="262" t="s">
        <v>1965</v>
      </c>
      <c r="G333" s="263" t="s">
        <v>317</v>
      </c>
      <c r="H333" s="264">
        <v>1</v>
      </c>
      <c r="I333" s="265"/>
      <c r="J333" s="266">
        <f>ROUND(I333*H333,1)</f>
        <v>0</v>
      </c>
      <c r="K333" s="262" t="s">
        <v>23</v>
      </c>
      <c r="L333" s="267"/>
      <c r="M333" s="268" t="s">
        <v>23</v>
      </c>
      <c r="N333" s="269" t="s">
        <v>44</v>
      </c>
      <c r="O333" s="43"/>
      <c r="P333" s="213">
        <f>O333*H333</f>
        <v>0</v>
      </c>
      <c r="Q333" s="213">
        <v>4.0000000000000001E-3</v>
      </c>
      <c r="R333" s="213">
        <f>Q333*H333</f>
        <v>4.0000000000000001E-3</v>
      </c>
      <c r="S333" s="213">
        <v>0</v>
      </c>
      <c r="T333" s="214">
        <f>S333*H333</f>
        <v>0</v>
      </c>
      <c r="AR333" s="25" t="s">
        <v>262</v>
      </c>
      <c r="AT333" s="25" t="s">
        <v>314</v>
      </c>
      <c r="AU333" s="25" t="s">
        <v>82</v>
      </c>
      <c r="AY333" s="25" t="s">
        <v>207</v>
      </c>
      <c r="BE333" s="215">
        <f>IF(N333="základní",J333,0)</f>
        <v>0</v>
      </c>
      <c r="BF333" s="215">
        <f>IF(N333="snížená",J333,0)</f>
        <v>0</v>
      </c>
      <c r="BG333" s="215">
        <f>IF(N333="zákl. přenesená",J333,0)</f>
        <v>0</v>
      </c>
      <c r="BH333" s="215">
        <f>IF(N333="sníž. přenesená",J333,0)</f>
        <v>0</v>
      </c>
      <c r="BI333" s="215">
        <f>IF(N333="nulová",J333,0)</f>
        <v>0</v>
      </c>
      <c r="BJ333" s="25" t="s">
        <v>80</v>
      </c>
      <c r="BK333" s="215">
        <f>ROUND(I333*H333,1)</f>
        <v>0</v>
      </c>
      <c r="BL333" s="25" t="s">
        <v>216</v>
      </c>
      <c r="BM333" s="25" t="s">
        <v>1966</v>
      </c>
    </row>
    <row r="334" spans="2:65" s="12" customFormat="1" ht="12">
      <c r="B334" s="216"/>
      <c r="C334" s="217"/>
      <c r="D334" s="218" t="s">
        <v>218</v>
      </c>
      <c r="E334" s="219" t="s">
        <v>23</v>
      </c>
      <c r="F334" s="220" t="s">
        <v>1967</v>
      </c>
      <c r="G334" s="217"/>
      <c r="H334" s="221">
        <v>1</v>
      </c>
      <c r="I334" s="222"/>
      <c r="J334" s="217"/>
      <c r="K334" s="217"/>
      <c r="L334" s="223"/>
      <c r="M334" s="224"/>
      <c r="N334" s="225"/>
      <c r="O334" s="225"/>
      <c r="P334" s="225"/>
      <c r="Q334" s="225"/>
      <c r="R334" s="225"/>
      <c r="S334" s="225"/>
      <c r="T334" s="226"/>
      <c r="AT334" s="227" t="s">
        <v>218</v>
      </c>
      <c r="AU334" s="227" t="s">
        <v>82</v>
      </c>
      <c r="AV334" s="12" t="s">
        <v>82</v>
      </c>
      <c r="AW334" s="12" t="s">
        <v>36</v>
      </c>
      <c r="AX334" s="12" t="s">
        <v>80</v>
      </c>
      <c r="AY334" s="227" t="s">
        <v>207</v>
      </c>
    </row>
    <row r="335" spans="2:65" s="1" customFormat="1" ht="14.4" customHeight="1">
      <c r="B335" s="42"/>
      <c r="C335" s="260" t="s">
        <v>1968</v>
      </c>
      <c r="D335" s="260" t="s">
        <v>314</v>
      </c>
      <c r="E335" s="261" t="s">
        <v>1969</v>
      </c>
      <c r="F335" s="262" t="s">
        <v>1970</v>
      </c>
      <c r="G335" s="263" t="s">
        <v>317</v>
      </c>
      <c r="H335" s="264">
        <v>1</v>
      </c>
      <c r="I335" s="265"/>
      <c r="J335" s="266">
        <f>ROUND(I335*H335,1)</f>
        <v>0</v>
      </c>
      <c r="K335" s="262" t="s">
        <v>23</v>
      </c>
      <c r="L335" s="267"/>
      <c r="M335" s="268" t="s">
        <v>23</v>
      </c>
      <c r="N335" s="269" t="s">
        <v>44</v>
      </c>
      <c r="O335" s="43"/>
      <c r="P335" s="213">
        <f>O335*H335</f>
        <v>0</v>
      </c>
      <c r="Q335" s="213">
        <v>4.0000000000000001E-3</v>
      </c>
      <c r="R335" s="213">
        <f>Q335*H335</f>
        <v>4.0000000000000001E-3</v>
      </c>
      <c r="S335" s="213">
        <v>0</v>
      </c>
      <c r="T335" s="214">
        <f>S335*H335</f>
        <v>0</v>
      </c>
      <c r="AR335" s="25" t="s">
        <v>262</v>
      </c>
      <c r="AT335" s="25" t="s">
        <v>314</v>
      </c>
      <c r="AU335" s="25" t="s">
        <v>82</v>
      </c>
      <c r="AY335" s="25" t="s">
        <v>207</v>
      </c>
      <c r="BE335" s="215">
        <f>IF(N335="základní",J335,0)</f>
        <v>0</v>
      </c>
      <c r="BF335" s="215">
        <f>IF(N335="snížená",J335,0)</f>
        <v>0</v>
      </c>
      <c r="BG335" s="215">
        <f>IF(N335="zákl. přenesená",J335,0)</f>
        <v>0</v>
      </c>
      <c r="BH335" s="215">
        <f>IF(N335="sníž. přenesená",J335,0)</f>
        <v>0</v>
      </c>
      <c r="BI335" s="215">
        <f>IF(N335="nulová",J335,0)</f>
        <v>0</v>
      </c>
      <c r="BJ335" s="25" t="s">
        <v>80</v>
      </c>
      <c r="BK335" s="215">
        <f>ROUND(I335*H335,1)</f>
        <v>0</v>
      </c>
      <c r="BL335" s="25" t="s">
        <v>216</v>
      </c>
      <c r="BM335" s="25" t="s">
        <v>1971</v>
      </c>
    </row>
    <row r="336" spans="2:65" s="12" customFormat="1" ht="12">
      <c r="B336" s="216"/>
      <c r="C336" s="217"/>
      <c r="D336" s="218" t="s">
        <v>218</v>
      </c>
      <c r="E336" s="219" t="s">
        <v>23</v>
      </c>
      <c r="F336" s="220" t="s">
        <v>1972</v>
      </c>
      <c r="G336" s="217"/>
      <c r="H336" s="221">
        <v>1</v>
      </c>
      <c r="I336" s="222"/>
      <c r="J336" s="217"/>
      <c r="K336" s="217"/>
      <c r="L336" s="223"/>
      <c r="M336" s="224"/>
      <c r="N336" s="225"/>
      <c r="O336" s="225"/>
      <c r="P336" s="225"/>
      <c r="Q336" s="225"/>
      <c r="R336" s="225"/>
      <c r="S336" s="225"/>
      <c r="T336" s="226"/>
      <c r="AT336" s="227" t="s">
        <v>218</v>
      </c>
      <c r="AU336" s="227" t="s">
        <v>82</v>
      </c>
      <c r="AV336" s="12" t="s">
        <v>82</v>
      </c>
      <c r="AW336" s="12" t="s">
        <v>36</v>
      </c>
      <c r="AX336" s="12" t="s">
        <v>80</v>
      </c>
      <c r="AY336" s="227" t="s">
        <v>207</v>
      </c>
    </row>
    <row r="337" spans="2:65" s="1" customFormat="1" ht="14.4" customHeight="1">
      <c r="B337" s="42"/>
      <c r="C337" s="260" t="s">
        <v>1973</v>
      </c>
      <c r="D337" s="260" t="s">
        <v>314</v>
      </c>
      <c r="E337" s="261" t="s">
        <v>1974</v>
      </c>
      <c r="F337" s="262" t="s">
        <v>1975</v>
      </c>
      <c r="G337" s="263" t="s">
        <v>317</v>
      </c>
      <c r="H337" s="264">
        <v>1</v>
      </c>
      <c r="I337" s="265"/>
      <c r="J337" s="266">
        <f>ROUND(I337*H337,1)</f>
        <v>0</v>
      </c>
      <c r="K337" s="262" t="s">
        <v>23</v>
      </c>
      <c r="L337" s="267"/>
      <c r="M337" s="268" t="s">
        <v>23</v>
      </c>
      <c r="N337" s="269" t="s">
        <v>44</v>
      </c>
      <c r="O337" s="43"/>
      <c r="P337" s="213">
        <f>O337*H337</f>
        <v>0</v>
      </c>
      <c r="Q337" s="213">
        <v>8.9999999999999993E-3</v>
      </c>
      <c r="R337" s="213">
        <f>Q337*H337</f>
        <v>8.9999999999999993E-3</v>
      </c>
      <c r="S337" s="213">
        <v>0</v>
      </c>
      <c r="T337" s="214">
        <f>S337*H337</f>
        <v>0</v>
      </c>
      <c r="AR337" s="25" t="s">
        <v>262</v>
      </c>
      <c r="AT337" s="25" t="s">
        <v>314</v>
      </c>
      <c r="AU337" s="25" t="s">
        <v>82</v>
      </c>
      <c r="AY337" s="25" t="s">
        <v>207</v>
      </c>
      <c r="BE337" s="215">
        <f>IF(N337="základní",J337,0)</f>
        <v>0</v>
      </c>
      <c r="BF337" s="215">
        <f>IF(N337="snížená",J337,0)</f>
        <v>0</v>
      </c>
      <c r="BG337" s="215">
        <f>IF(N337="zákl. přenesená",J337,0)</f>
        <v>0</v>
      </c>
      <c r="BH337" s="215">
        <f>IF(N337="sníž. přenesená",J337,0)</f>
        <v>0</v>
      </c>
      <c r="BI337" s="215">
        <f>IF(N337="nulová",J337,0)</f>
        <v>0</v>
      </c>
      <c r="BJ337" s="25" t="s">
        <v>80</v>
      </c>
      <c r="BK337" s="215">
        <f>ROUND(I337*H337,1)</f>
        <v>0</v>
      </c>
      <c r="BL337" s="25" t="s">
        <v>216</v>
      </c>
      <c r="BM337" s="25" t="s">
        <v>1976</v>
      </c>
    </row>
    <row r="338" spans="2:65" s="12" customFormat="1" ht="12">
      <c r="B338" s="216"/>
      <c r="C338" s="217"/>
      <c r="D338" s="218" t="s">
        <v>218</v>
      </c>
      <c r="E338" s="219" t="s">
        <v>23</v>
      </c>
      <c r="F338" s="220" t="s">
        <v>1962</v>
      </c>
      <c r="G338" s="217"/>
      <c r="H338" s="221">
        <v>1</v>
      </c>
      <c r="I338" s="222"/>
      <c r="J338" s="217"/>
      <c r="K338" s="217"/>
      <c r="L338" s="223"/>
      <c r="M338" s="224"/>
      <c r="N338" s="225"/>
      <c r="O338" s="225"/>
      <c r="P338" s="225"/>
      <c r="Q338" s="225"/>
      <c r="R338" s="225"/>
      <c r="S338" s="225"/>
      <c r="T338" s="226"/>
      <c r="AT338" s="227" t="s">
        <v>218</v>
      </c>
      <c r="AU338" s="227" t="s">
        <v>82</v>
      </c>
      <c r="AV338" s="12" t="s">
        <v>82</v>
      </c>
      <c r="AW338" s="12" t="s">
        <v>36</v>
      </c>
      <c r="AX338" s="12" t="s">
        <v>80</v>
      </c>
      <c r="AY338" s="227" t="s">
        <v>207</v>
      </c>
    </row>
    <row r="339" spans="2:65" s="1" customFormat="1" ht="14.4" customHeight="1">
      <c r="B339" s="42"/>
      <c r="C339" s="260" t="s">
        <v>1977</v>
      </c>
      <c r="D339" s="260" t="s">
        <v>314</v>
      </c>
      <c r="E339" s="261" t="s">
        <v>1978</v>
      </c>
      <c r="F339" s="262" t="s">
        <v>1979</v>
      </c>
      <c r="G339" s="263" t="s">
        <v>317</v>
      </c>
      <c r="H339" s="264">
        <v>4</v>
      </c>
      <c r="I339" s="265"/>
      <c r="J339" s="266">
        <f>ROUND(I339*H339,1)</f>
        <v>0</v>
      </c>
      <c r="K339" s="262" t="s">
        <v>23</v>
      </c>
      <c r="L339" s="267"/>
      <c r="M339" s="268" t="s">
        <v>23</v>
      </c>
      <c r="N339" s="269" t="s">
        <v>44</v>
      </c>
      <c r="O339" s="43"/>
      <c r="P339" s="213">
        <f>O339*H339</f>
        <v>0</v>
      </c>
      <c r="Q339" s="213">
        <v>6.1000000000000004E-3</v>
      </c>
      <c r="R339" s="213">
        <f>Q339*H339</f>
        <v>2.4400000000000002E-2</v>
      </c>
      <c r="S339" s="213">
        <v>0</v>
      </c>
      <c r="T339" s="214">
        <f>S339*H339</f>
        <v>0</v>
      </c>
      <c r="AR339" s="25" t="s">
        <v>262</v>
      </c>
      <c r="AT339" s="25" t="s">
        <v>314</v>
      </c>
      <c r="AU339" s="25" t="s">
        <v>82</v>
      </c>
      <c r="AY339" s="25" t="s">
        <v>207</v>
      </c>
      <c r="BE339" s="215">
        <f>IF(N339="základní",J339,0)</f>
        <v>0</v>
      </c>
      <c r="BF339" s="215">
        <f>IF(N339="snížená",J339,0)</f>
        <v>0</v>
      </c>
      <c r="BG339" s="215">
        <f>IF(N339="zákl. přenesená",J339,0)</f>
        <v>0</v>
      </c>
      <c r="BH339" s="215">
        <f>IF(N339="sníž. přenesená",J339,0)</f>
        <v>0</v>
      </c>
      <c r="BI339" s="215">
        <f>IF(N339="nulová",J339,0)</f>
        <v>0</v>
      </c>
      <c r="BJ339" s="25" t="s">
        <v>80</v>
      </c>
      <c r="BK339" s="215">
        <f>ROUND(I339*H339,1)</f>
        <v>0</v>
      </c>
      <c r="BL339" s="25" t="s">
        <v>216</v>
      </c>
      <c r="BM339" s="25" t="s">
        <v>1980</v>
      </c>
    </row>
    <row r="340" spans="2:65" s="12" customFormat="1" ht="12">
      <c r="B340" s="216"/>
      <c r="C340" s="217"/>
      <c r="D340" s="218" t="s">
        <v>218</v>
      </c>
      <c r="E340" s="219" t="s">
        <v>23</v>
      </c>
      <c r="F340" s="220" t="s">
        <v>1981</v>
      </c>
      <c r="G340" s="217"/>
      <c r="H340" s="221">
        <v>4</v>
      </c>
      <c r="I340" s="222"/>
      <c r="J340" s="217"/>
      <c r="K340" s="217"/>
      <c r="L340" s="223"/>
      <c r="M340" s="224"/>
      <c r="N340" s="225"/>
      <c r="O340" s="225"/>
      <c r="P340" s="225"/>
      <c r="Q340" s="225"/>
      <c r="R340" s="225"/>
      <c r="S340" s="225"/>
      <c r="T340" s="226"/>
      <c r="AT340" s="227" t="s">
        <v>218</v>
      </c>
      <c r="AU340" s="227" t="s">
        <v>82</v>
      </c>
      <c r="AV340" s="12" t="s">
        <v>82</v>
      </c>
      <c r="AW340" s="12" t="s">
        <v>36</v>
      </c>
      <c r="AX340" s="12" t="s">
        <v>80</v>
      </c>
      <c r="AY340" s="227" t="s">
        <v>207</v>
      </c>
    </row>
    <row r="341" spans="2:65" s="1" customFormat="1" ht="14.4" customHeight="1">
      <c r="B341" s="42"/>
      <c r="C341" s="260" t="s">
        <v>1982</v>
      </c>
      <c r="D341" s="260" t="s">
        <v>314</v>
      </c>
      <c r="E341" s="261" t="s">
        <v>1983</v>
      </c>
      <c r="F341" s="262" t="s">
        <v>1984</v>
      </c>
      <c r="G341" s="263" t="s">
        <v>311</v>
      </c>
      <c r="H341" s="264">
        <v>13.7</v>
      </c>
      <c r="I341" s="265"/>
      <c r="J341" s="266">
        <f>ROUND(I341*H341,1)</f>
        <v>0</v>
      </c>
      <c r="K341" s="262" t="s">
        <v>23</v>
      </c>
      <c r="L341" s="267"/>
      <c r="M341" s="268" t="s">
        <v>23</v>
      </c>
      <c r="N341" s="269" t="s">
        <v>44</v>
      </c>
      <c r="O341" s="43"/>
      <c r="P341" s="213">
        <f>O341*H341</f>
        <v>0</v>
      </c>
      <c r="Q341" s="213">
        <v>0</v>
      </c>
      <c r="R341" s="213">
        <f>Q341*H341</f>
        <v>0</v>
      </c>
      <c r="S341" s="213">
        <v>0</v>
      </c>
      <c r="T341" s="214">
        <f>S341*H341</f>
        <v>0</v>
      </c>
      <c r="AR341" s="25" t="s">
        <v>262</v>
      </c>
      <c r="AT341" s="25" t="s">
        <v>314</v>
      </c>
      <c r="AU341" s="25" t="s">
        <v>82</v>
      </c>
      <c r="AY341" s="25" t="s">
        <v>207</v>
      </c>
      <c r="BE341" s="215">
        <f>IF(N341="základní",J341,0)</f>
        <v>0</v>
      </c>
      <c r="BF341" s="215">
        <f>IF(N341="snížená",J341,0)</f>
        <v>0</v>
      </c>
      <c r="BG341" s="215">
        <f>IF(N341="zákl. přenesená",J341,0)</f>
        <v>0</v>
      </c>
      <c r="BH341" s="215">
        <f>IF(N341="sníž. přenesená",J341,0)</f>
        <v>0</v>
      </c>
      <c r="BI341" s="215">
        <f>IF(N341="nulová",J341,0)</f>
        <v>0</v>
      </c>
      <c r="BJ341" s="25" t="s">
        <v>80</v>
      </c>
      <c r="BK341" s="215">
        <f>ROUND(I341*H341,1)</f>
        <v>0</v>
      </c>
      <c r="BL341" s="25" t="s">
        <v>216</v>
      </c>
      <c r="BM341" s="25" t="s">
        <v>1985</v>
      </c>
    </row>
    <row r="342" spans="2:65" s="12" customFormat="1" ht="12">
      <c r="B342" s="216"/>
      <c r="C342" s="217"/>
      <c r="D342" s="218" t="s">
        <v>218</v>
      </c>
      <c r="E342" s="219" t="s">
        <v>23</v>
      </c>
      <c r="F342" s="220" t="s">
        <v>1986</v>
      </c>
      <c r="G342" s="217"/>
      <c r="H342" s="221">
        <v>13.7</v>
      </c>
      <c r="I342" s="222"/>
      <c r="J342" s="217"/>
      <c r="K342" s="217"/>
      <c r="L342" s="223"/>
      <c r="M342" s="224"/>
      <c r="N342" s="225"/>
      <c r="O342" s="225"/>
      <c r="P342" s="225"/>
      <c r="Q342" s="225"/>
      <c r="R342" s="225"/>
      <c r="S342" s="225"/>
      <c r="T342" s="226"/>
      <c r="AT342" s="227" t="s">
        <v>218</v>
      </c>
      <c r="AU342" s="227" t="s">
        <v>82</v>
      </c>
      <c r="AV342" s="12" t="s">
        <v>82</v>
      </c>
      <c r="AW342" s="12" t="s">
        <v>36</v>
      </c>
      <c r="AX342" s="12" t="s">
        <v>80</v>
      </c>
      <c r="AY342" s="227" t="s">
        <v>207</v>
      </c>
    </row>
    <row r="343" spans="2:65" s="1" customFormat="1" ht="14.4" customHeight="1">
      <c r="B343" s="42"/>
      <c r="C343" s="260" t="s">
        <v>1987</v>
      </c>
      <c r="D343" s="260" t="s">
        <v>314</v>
      </c>
      <c r="E343" s="261" t="s">
        <v>1988</v>
      </c>
      <c r="F343" s="262" t="s">
        <v>1989</v>
      </c>
      <c r="G343" s="263" t="s">
        <v>322</v>
      </c>
      <c r="H343" s="264">
        <v>2232.4</v>
      </c>
      <c r="I343" s="265"/>
      <c r="J343" s="266">
        <f>ROUND(I343*H343,1)</f>
        <v>0</v>
      </c>
      <c r="K343" s="262" t="s">
        <v>23</v>
      </c>
      <c r="L343" s="267"/>
      <c r="M343" s="268" t="s">
        <v>23</v>
      </c>
      <c r="N343" s="269" t="s">
        <v>44</v>
      </c>
      <c r="O343" s="43"/>
      <c r="P343" s="213">
        <f>O343*H343</f>
        <v>0</v>
      </c>
      <c r="Q343" s="213">
        <v>2.1999999999999999E-2</v>
      </c>
      <c r="R343" s="213">
        <f>Q343*H343</f>
        <v>49.1128</v>
      </c>
      <c r="S343" s="213">
        <v>0</v>
      </c>
      <c r="T343" s="214">
        <f>S343*H343</f>
        <v>0</v>
      </c>
      <c r="AR343" s="25" t="s">
        <v>262</v>
      </c>
      <c r="AT343" s="25" t="s">
        <v>314</v>
      </c>
      <c r="AU343" s="25" t="s">
        <v>82</v>
      </c>
      <c r="AY343" s="25" t="s">
        <v>207</v>
      </c>
      <c r="BE343" s="215">
        <f>IF(N343="základní",J343,0)</f>
        <v>0</v>
      </c>
      <c r="BF343" s="215">
        <f>IF(N343="snížená",J343,0)</f>
        <v>0</v>
      </c>
      <c r="BG343" s="215">
        <f>IF(N343="zákl. přenesená",J343,0)</f>
        <v>0</v>
      </c>
      <c r="BH343" s="215">
        <f>IF(N343="sníž. přenesená",J343,0)</f>
        <v>0</v>
      </c>
      <c r="BI343" s="215">
        <f>IF(N343="nulová",J343,0)</f>
        <v>0</v>
      </c>
      <c r="BJ343" s="25" t="s">
        <v>80</v>
      </c>
      <c r="BK343" s="215">
        <f>ROUND(I343*H343,1)</f>
        <v>0</v>
      </c>
      <c r="BL343" s="25" t="s">
        <v>216</v>
      </c>
      <c r="BM343" s="25" t="s">
        <v>1990</v>
      </c>
    </row>
    <row r="344" spans="2:65" s="12" customFormat="1" ht="12">
      <c r="B344" s="216"/>
      <c r="C344" s="217"/>
      <c r="D344" s="218" t="s">
        <v>218</v>
      </c>
      <c r="E344" s="219" t="s">
        <v>23</v>
      </c>
      <c r="F344" s="220" t="s">
        <v>1991</v>
      </c>
      <c r="G344" s="217"/>
      <c r="H344" s="221">
        <v>2232.4</v>
      </c>
      <c r="I344" s="222"/>
      <c r="J344" s="217"/>
      <c r="K344" s="217"/>
      <c r="L344" s="223"/>
      <c r="M344" s="224"/>
      <c r="N344" s="225"/>
      <c r="O344" s="225"/>
      <c r="P344" s="225"/>
      <c r="Q344" s="225"/>
      <c r="R344" s="225"/>
      <c r="S344" s="225"/>
      <c r="T344" s="226"/>
      <c r="AT344" s="227" t="s">
        <v>218</v>
      </c>
      <c r="AU344" s="227" t="s">
        <v>82</v>
      </c>
      <c r="AV344" s="12" t="s">
        <v>82</v>
      </c>
      <c r="AW344" s="12" t="s">
        <v>36</v>
      </c>
      <c r="AX344" s="12" t="s">
        <v>80</v>
      </c>
      <c r="AY344" s="227" t="s">
        <v>207</v>
      </c>
    </row>
    <row r="345" spans="2:65" s="1" customFormat="1" ht="14.4" customHeight="1">
      <c r="B345" s="42"/>
      <c r="C345" s="260" t="s">
        <v>1992</v>
      </c>
      <c r="D345" s="260" t="s">
        <v>314</v>
      </c>
      <c r="E345" s="261" t="s">
        <v>1993</v>
      </c>
      <c r="F345" s="262" t="s">
        <v>1994</v>
      </c>
      <c r="G345" s="263" t="s">
        <v>322</v>
      </c>
      <c r="H345" s="264">
        <v>5.05</v>
      </c>
      <c r="I345" s="265"/>
      <c r="J345" s="266">
        <f>ROUND(I345*H345,1)</f>
        <v>0</v>
      </c>
      <c r="K345" s="262" t="s">
        <v>23</v>
      </c>
      <c r="L345" s="267"/>
      <c r="M345" s="268" t="s">
        <v>23</v>
      </c>
      <c r="N345" s="269" t="s">
        <v>44</v>
      </c>
      <c r="O345" s="43"/>
      <c r="P345" s="213">
        <f>O345*H345</f>
        <v>0</v>
      </c>
      <c r="Q345" s="213">
        <v>5.8000000000000003E-2</v>
      </c>
      <c r="R345" s="213">
        <f>Q345*H345</f>
        <v>0.29289999999999999</v>
      </c>
      <c r="S345" s="213">
        <v>0</v>
      </c>
      <c r="T345" s="214">
        <f>S345*H345</f>
        <v>0</v>
      </c>
      <c r="AR345" s="25" t="s">
        <v>262</v>
      </c>
      <c r="AT345" s="25" t="s">
        <v>314</v>
      </c>
      <c r="AU345" s="25" t="s">
        <v>82</v>
      </c>
      <c r="AY345" s="25" t="s">
        <v>207</v>
      </c>
      <c r="BE345" s="215">
        <f>IF(N345="základní",J345,0)</f>
        <v>0</v>
      </c>
      <c r="BF345" s="215">
        <f>IF(N345="snížená",J345,0)</f>
        <v>0</v>
      </c>
      <c r="BG345" s="215">
        <f>IF(N345="zákl. přenesená",J345,0)</f>
        <v>0</v>
      </c>
      <c r="BH345" s="215">
        <f>IF(N345="sníž. přenesená",J345,0)</f>
        <v>0</v>
      </c>
      <c r="BI345" s="215">
        <f>IF(N345="nulová",J345,0)</f>
        <v>0</v>
      </c>
      <c r="BJ345" s="25" t="s">
        <v>80</v>
      </c>
      <c r="BK345" s="215">
        <f>ROUND(I345*H345,1)</f>
        <v>0</v>
      </c>
      <c r="BL345" s="25" t="s">
        <v>216</v>
      </c>
      <c r="BM345" s="25" t="s">
        <v>1995</v>
      </c>
    </row>
    <row r="346" spans="2:65" s="12" customFormat="1" ht="12">
      <c r="B346" s="216"/>
      <c r="C346" s="217"/>
      <c r="D346" s="218" t="s">
        <v>218</v>
      </c>
      <c r="E346" s="219" t="s">
        <v>23</v>
      </c>
      <c r="F346" s="220" t="s">
        <v>1996</v>
      </c>
      <c r="G346" s="217"/>
      <c r="H346" s="221">
        <v>5.05</v>
      </c>
      <c r="I346" s="222"/>
      <c r="J346" s="217"/>
      <c r="K346" s="217"/>
      <c r="L346" s="223"/>
      <c r="M346" s="224"/>
      <c r="N346" s="225"/>
      <c r="O346" s="225"/>
      <c r="P346" s="225"/>
      <c r="Q346" s="225"/>
      <c r="R346" s="225"/>
      <c r="S346" s="225"/>
      <c r="T346" s="226"/>
      <c r="AT346" s="227" t="s">
        <v>218</v>
      </c>
      <c r="AU346" s="227" t="s">
        <v>82</v>
      </c>
      <c r="AV346" s="12" t="s">
        <v>82</v>
      </c>
      <c r="AW346" s="12" t="s">
        <v>36</v>
      </c>
      <c r="AX346" s="12" t="s">
        <v>80</v>
      </c>
      <c r="AY346" s="227" t="s">
        <v>207</v>
      </c>
    </row>
    <row r="347" spans="2:65" s="1" customFormat="1" ht="14.4" customHeight="1">
      <c r="B347" s="42"/>
      <c r="C347" s="260" t="s">
        <v>1997</v>
      </c>
      <c r="D347" s="260" t="s">
        <v>314</v>
      </c>
      <c r="E347" s="261" t="s">
        <v>1998</v>
      </c>
      <c r="F347" s="262" t="s">
        <v>1999</v>
      </c>
      <c r="G347" s="263" t="s">
        <v>322</v>
      </c>
      <c r="H347" s="264">
        <v>5.05</v>
      </c>
      <c r="I347" s="265"/>
      <c r="J347" s="266">
        <f>ROUND(I347*H347,1)</f>
        <v>0</v>
      </c>
      <c r="K347" s="262" t="s">
        <v>23</v>
      </c>
      <c r="L347" s="267"/>
      <c r="M347" s="268" t="s">
        <v>23</v>
      </c>
      <c r="N347" s="269" t="s">
        <v>44</v>
      </c>
      <c r="O347" s="43"/>
      <c r="P347" s="213">
        <f>O347*H347</f>
        <v>0</v>
      </c>
      <c r="Q347" s="213">
        <v>5.6000000000000001E-2</v>
      </c>
      <c r="R347" s="213">
        <f>Q347*H347</f>
        <v>0.2828</v>
      </c>
      <c r="S347" s="213">
        <v>0</v>
      </c>
      <c r="T347" s="214">
        <f>S347*H347</f>
        <v>0</v>
      </c>
      <c r="AR347" s="25" t="s">
        <v>262</v>
      </c>
      <c r="AT347" s="25" t="s">
        <v>314</v>
      </c>
      <c r="AU347" s="25" t="s">
        <v>82</v>
      </c>
      <c r="AY347" s="25" t="s">
        <v>207</v>
      </c>
      <c r="BE347" s="215">
        <f>IF(N347="základní",J347,0)</f>
        <v>0</v>
      </c>
      <c r="BF347" s="215">
        <f>IF(N347="snížená",J347,0)</f>
        <v>0</v>
      </c>
      <c r="BG347" s="215">
        <f>IF(N347="zákl. přenesená",J347,0)</f>
        <v>0</v>
      </c>
      <c r="BH347" s="215">
        <f>IF(N347="sníž. přenesená",J347,0)</f>
        <v>0</v>
      </c>
      <c r="BI347" s="215">
        <f>IF(N347="nulová",J347,0)</f>
        <v>0</v>
      </c>
      <c r="BJ347" s="25" t="s">
        <v>80</v>
      </c>
      <c r="BK347" s="215">
        <f>ROUND(I347*H347,1)</f>
        <v>0</v>
      </c>
      <c r="BL347" s="25" t="s">
        <v>216</v>
      </c>
      <c r="BM347" s="25" t="s">
        <v>2000</v>
      </c>
    </row>
    <row r="348" spans="2:65" s="12" customFormat="1" ht="12">
      <c r="B348" s="216"/>
      <c r="C348" s="217"/>
      <c r="D348" s="218" t="s">
        <v>218</v>
      </c>
      <c r="E348" s="219" t="s">
        <v>23</v>
      </c>
      <c r="F348" s="220" t="s">
        <v>1996</v>
      </c>
      <c r="G348" s="217"/>
      <c r="H348" s="221">
        <v>5.05</v>
      </c>
      <c r="I348" s="222"/>
      <c r="J348" s="217"/>
      <c r="K348" s="217"/>
      <c r="L348" s="223"/>
      <c r="M348" s="224"/>
      <c r="N348" s="225"/>
      <c r="O348" s="225"/>
      <c r="P348" s="225"/>
      <c r="Q348" s="225"/>
      <c r="R348" s="225"/>
      <c r="S348" s="225"/>
      <c r="T348" s="226"/>
      <c r="AT348" s="227" t="s">
        <v>218</v>
      </c>
      <c r="AU348" s="227" t="s">
        <v>82</v>
      </c>
      <c r="AV348" s="12" t="s">
        <v>82</v>
      </c>
      <c r="AW348" s="12" t="s">
        <v>36</v>
      </c>
      <c r="AX348" s="12" t="s">
        <v>80</v>
      </c>
      <c r="AY348" s="227" t="s">
        <v>207</v>
      </c>
    </row>
    <row r="349" spans="2:65" s="1" customFormat="1" ht="14.4" customHeight="1">
      <c r="B349" s="42"/>
      <c r="C349" s="260" t="s">
        <v>2001</v>
      </c>
      <c r="D349" s="260" t="s">
        <v>314</v>
      </c>
      <c r="E349" s="261" t="s">
        <v>2002</v>
      </c>
      <c r="F349" s="262" t="s">
        <v>2003</v>
      </c>
      <c r="G349" s="263" t="s">
        <v>317</v>
      </c>
      <c r="H349" s="264">
        <v>230.078</v>
      </c>
      <c r="I349" s="265"/>
      <c r="J349" s="266">
        <f>ROUND(I349*H349,1)</f>
        <v>0</v>
      </c>
      <c r="K349" s="262" t="s">
        <v>23</v>
      </c>
      <c r="L349" s="267"/>
      <c r="M349" s="268" t="s">
        <v>23</v>
      </c>
      <c r="N349" s="269" t="s">
        <v>44</v>
      </c>
      <c r="O349" s="43"/>
      <c r="P349" s="213">
        <f>O349*H349</f>
        <v>0</v>
      </c>
      <c r="Q349" s="213">
        <v>0</v>
      </c>
      <c r="R349" s="213">
        <f>Q349*H349</f>
        <v>0</v>
      </c>
      <c r="S349" s="213">
        <v>0</v>
      </c>
      <c r="T349" s="214">
        <f>S349*H349</f>
        <v>0</v>
      </c>
      <c r="AR349" s="25" t="s">
        <v>262</v>
      </c>
      <c r="AT349" s="25" t="s">
        <v>314</v>
      </c>
      <c r="AU349" s="25" t="s">
        <v>82</v>
      </c>
      <c r="AY349" s="25" t="s">
        <v>207</v>
      </c>
      <c r="BE349" s="215">
        <f>IF(N349="základní",J349,0)</f>
        <v>0</v>
      </c>
      <c r="BF349" s="215">
        <f>IF(N349="snížená",J349,0)</f>
        <v>0</v>
      </c>
      <c r="BG349" s="215">
        <f>IF(N349="zákl. přenesená",J349,0)</f>
        <v>0</v>
      </c>
      <c r="BH349" s="215">
        <f>IF(N349="sníž. přenesená",J349,0)</f>
        <v>0</v>
      </c>
      <c r="BI349" s="215">
        <f>IF(N349="nulová",J349,0)</f>
        <v>0</v>
      </c>
      <c r="BJ349" s="25" t="s">
        <v>80</v>
      </c>
      <c r="BK349" s="215">
        <f>ROUND(I349*H349,1)</f>
        <v>0</v>
      </c>
      <c r="BL349" s="25" t="s">
        <v>216</v>
      </c>
      <c r="BM349" s="25" t="s">
        <v>2004</v>
      </c>
    </row>
    <row r="350" spans="2:65" s="12" customFormat="1" ht="12">
      <c r="B350" s="216"/>
      <c r="C350" s="217"/>
      <c r="D350" s="218" t="s">
        <v>218</v>
      </c>
      <c r="E350" s="219" t="s">
        <v>23</v>
      </c>
      <c r="F350" s="220" t="s">
        <v>2005</v>
      </c>
      <c r="G350" s="217"/>
      <c r="H350" s="221">
        <v>230.078</v>
      </c>
      <c r="I350" s="222"/>
      <c r="J350" s="217"/>
      <c r="K350" s="217"/>
      <c r="L350" s="223"/>
      <c r="M350" s="224"/>
      <c r="N350" s="225"/>
      <c r="O350" s="225"/>
      <c r="P350" s="225"/>
      <c r="Q350" s="225"/>
      <c r="R350" s="225"/>
      <c r="S350" s="225"/>
      <c r="T350" s="226"/>
      <c r="AT350" s="227" t="s">
        <v>218</v>
      </c>
      <c r="AU350" s="227" t="s">
        <v>82</v>
      </c>
      <c r="AV350" s="12" t="s">
        <v>82</v>
      </c>
      <c r="AW350" s="12" t="s">
        <v>36</v>
      </c>
      <c r="AX350" s="12" t="s">
        <v>80</v>
      </c>
      <c r="AY350" s="227" t="s">
        <v>207</v>
      </c>
    </row>
    <row r="351" spans="2:65" s="1" customFormat="1" ht="14.4" customHeight="1">
      <c r="B351" s="42"/>
      <c r="C351" s="204" t="s">
        <v>2006</v>
      </c>
      <c r="D351" s="204" t="s">
        <v>211</v>
      </c>
      <c r="E351" s="205" t="s">
        <v>2007</v>
      </c>
      <c r="F351" s="206" t="s">
        <v>2008</v>
      </c>
      <c r="G351" s="207" t="s">
        <v>322</v>
      </c>
      <c r="H351" s="208">
        <v>1.4</v>
      </c>
      <c r="I351" s="209"/>
      <c r="J351" s="210">
        <f>ROUND(I351*H351,1)</f>
        <v>0</v>
      </c>
      <c r="K351" s="206" t="s">
        <v>23</v>
      </c>
      <c r="L351" s="62"/>
      <c r="M351" s="211" t="s">
        <v>23</v>
      </c>
      <c r="N351" s="212" t="s">
        <v>44</v>
      </c>
      <c r="O351" s="43"/>
      <c r="P351" s="213">
        <f>O351*H351</f>
        <v>0</v>
      </c>
      <c r="Q351" s="213">
        <v>4.0079999999999998E-2</v>
      </c>
      <c r="R351" s="213">
        <f>Q351*H351</f>
        <v>5.6111999999999995E-2</v>
      </c>
      <c r="S351" s="213">
        <v>0</v>
      </c>
      <c r="T351" s="214">
        <f>S351*H351</f>
        <v>0</v>
      </c>
      <c r="AR351" s="25" t="s">
        <v>216</v>
      </c>
      <c r="AT351" s="25" t="s">
        <v>211</v>
      </c>
      <c r="AU351" s="25" t="s">
        <v>82</v>
      </c>
      <c r="AY351" s="25" t="s">
        <v>207</v>
      </c>
      <c r="BE351" s="215">
        <f>IF(N351="základní",J351,0)</f>
        <v>0</v>
      </c>
      <c r="BF351" s="215">
        <f>IF(N351="snížená",J351,0)</f>
        <v>0</v>
      </c>
      <c r="BG351" s="215">
        <f>IF(N351="zákl. přenesená",J351,0)</f>
        <v>0</v>
      </c>
      <c r="BH351" s="215">
        <f>IF(N351="sníž. přenesená",J351,0)</f>
        <v>0</v>
      </c>
      <c r="BI351" s="215">
        <f>IF(N351="nulová",J351,0)</f>
        <v>0</v>
      </c>
      <c r="BJ351" s="25" t="s">
        <v>80</v>
      </c>
      <c r="BK351" s="215">
        <f>ROUND(I351*H351,1)</f>
        <v>0</v>
      </c>
      <c r="BL351" s="25" t="s">
        <v>216</v>
      </c>
      <c r="BM351" s="25" t="s">
        <v>2009</v>
      </c>
    </row>
    <row r="352" spans="2:65" s="12" customFormat="1" ht="12">
      <c r="B352" s="216"/>
      <c r="C352" s="217"/>
      <c r="D352" s="218" t="s">
        <v>218</v>
      </c>
      <c r="E352" s="219" t="s">
        <v>23</v>
      </c>
      <c r="F352" s="220" t="s">
        <v>2010</v>
      </c>
      <c r="G352" s="217"/>
      <c r="H352" s="221">
        <v>1.4</v>
      </c>
      <c r="I352" s="222"/>
      <c r="J352" s="217"/>
      <c r="K352" s="217"/>
      <c r="L352" s="223"/>
      <c r="M352" s="224"/>
      <c r="N352" s="225"/>
      <c r="O352" s="225"/>
      <c r="P352" s="225"/>
      <c r="Q352" s="225"/>
      <c r="R352" s="225"/>
      <c r="S352" s="225"/>
      <c r="T352" s="226"/>
      <c r="AT352" s="227" t="s">
        <v>218</v>
      </c>
      <c r="AU352" s="227" t="s">
        <v>82</v>
      </c>
      <c r="AV352" s="12" t="s">
        <v>82</v>
      </c>
      <c r="AW352" s="12" t="s">
        <v>36</v>
      </c>
      <c r="AX352" s="12" t="s">
        <v>80</v>
      </c>
      <c r="AY352" s="227" t="s">
        <v>207</v>
      </c>
    </row>
    <row r="353" spans="2:65" s="1" customFormat="1" ht="22.8" customHeight="1">
      <c r="B353" s="42"/>
      <c r="C353" s="204" t="s">
        <v>2011</v>
      </c>
      <c r="D353" s="204" t="s">
        <v>211</v>
      </c>
      <c r="E353" s="205" t="s">
        <v>2012</v>
      </c>
      <c r="F353" s="206" t="s">
        <v>2013</v>
      </c>
      <c r="G353" s="207" t="s">
        <v>317</v>
      </c>
      <c r="H353" s="208">
        <v>3</v>
      </c>
      <c r="I353" s="209"/>
      <c r="J353" s="210">
        <f>ROUND(I353*H353,1)</f>
        <v>0</v>
      </c>
      <c r="K353" s="206" t="s">
        <v>23</v>
      </c>
      <c r="L353" s="62"/>
      <c r="M353" s="211" t="s">
        <v>23</v>
      </c>
      <c r="N353" s="212" t="s">
        <v>44</v>
      </c>
      <c r="O353" s="43"/>
      <c r="P353" s="213">
        <f>O353*H353</f>
        <v>0</v>
      </c>
      <c r="Q353" s="213">
        <v>6.9999999999999999E-4</v>
      </c>
      <c r="R353" s="213">
        <f>Q353*H353</f>
        <v>2.0999999999999999E-3</v>
      </c>
      <c r="S353" s="213">
        <v>0</v>
      </c>
      <c r="T353" s="214">
        <f>S353*H353</f>
        <v>0</v>
      </c>
      <c r="AR353" s="25" t="s">
        <v>216</v>
      </c>
      <c r="AT353" s="25" t="s">
        <v>211</v>
      </c>
      <c r="AU353" s="25" t="s">
        <v>82</v>
      </c>
      <c r="AY353" s="25" t="s">
        <v>207</v>
      </c>
      <c r="BE353" s="215">
        <f>IF(N353="základní",J353,0)</f>
        <v>0</v>
      </c>
      <c r="BF353" s="215">
        <f>IF(N353="snížená",J353,0)</f>
        <v>0</v>
      </c>
      <c r="BG353" s="215">
        <f>IF(N353="zákl. přenesená",J353,0)</f>
        <v>0</v>
      </c>
      <c r="BH353" s="215">
        <f>IF(N353="sníž. přenesená",J353,0)</f>
        <v>0</v>
      </c>
      <c r="BI353" s="215">
        <f>IF(N353="nulová",J353,0)</f>
        <v>0</v>
      </c>
      <c r="BJ353" s="25" t="s">
        <v>80</v>
      </c>
      <c r="BK353" s="215">
        <f>ROUND(I353*H353,1)</f>
        <v>0</v>
      </c>
      <c r="BL353" s="25" t="s">
        <v>216</v>
      </c>
      <c r="BM353" s="25" t="s">
        <v>2014</v>
      </c>
    </row>
    <row r="354" spans="2:65" s="12" customFormat="1" ht="12">
      <c r="B354" s="216"/>
      <c r="C354" s="217"/>
      <c r="D354" s="218" t="s">
        <v>218</v>
      </c>
      <c r="E354" s="219" t="s">
        <v>23</v>
      </c>
      <c r="F354" s="220" t="s">
        <v>2015</v>
      </c>
      <c r="G354" s="217"/>
      <c r="H354" s="221">
        <v>3</v>
      </c>
      <c r="I354" s="222"/>
      <c r="J354" s="217"/>
      <c r="K354" s="217"/>
      <c r="L354" s="223"/>
      <c r="M354" s="224"/>
      <c r="N354" s="225"/>
      <c r="O354" s="225"/>
      <c r="P354" s="225"/>
      <c r="Q354" s="225"/>
      <c r="R354" s="225"/>
      <c r="S354" s="225"/>
      <c r="T354" s="226"/>
      <c r="AT354" s="227" t="s">
        <v>218</v>
      </c>
      <c r="AU354" s="227" t="s">
        <v>82</v>
      </c>
      <c r="AV354" s="12" t="s">
        <v>82</v>
      </c>
      <c r="AW354" s="12" t="s">
        <v>36</v>
      </c>
      <c r="AX354" s="12" t="s">
        <v>80</v>
      </c>
      <c r="AY354" s="227" t="s">
        <v>207</v>
      </c>
    </row>
    <row r="355" spans="2:65" s="1" customFormat="1" ht="22.8" customHeight="1">
      <c r="B355" s="42"/>
      <c r="C355" s="204" t="s">
        <v>2016</v>
      </c>
      <c r="D355" s="204" t="s">
        <v>211</v>
      </c>
      <c r="E355" s="205" t="s">
        <v>2017</v>
      </c>
      <c r="F355" s="206" t="s">
        <v>2018</v>
      </c>
      <c r="G355" s="207" t="s">
        <v>317</v>
      </c>
      <c r="H355" s="208">
        <v>1</v>
      </c>
      <c r="I355" s="209"/>
      <c r="J355" s="210">
        <f>ROUND(I355*H355,1)</f>
        <v>0</v>
      </c>
      <c r="K355" s="206" t="s">
        <v>23</v>
      </c>
      <c r="L355" s="62"/>
      <c r="M355" s="211" t="s">
        <v>23</v>
      </c>
      <c r="N355" s="212" t="s">
        <v>44</v>
      </c>
      <c r="O355" s="43"/>
      <c r="P355" s="213">
        <f>O355*H355</f>
        <v>0</v>
      </c>
      <c r="Q355" s="213">
        <v>0</v>
      </c>
      <c r="R355" s="213">
        <f>Q355*H355</f>
        <v>0</v>
      </c>
      <c r="S355" s="213">
        <v>0</v>
      </c>
      <c r="T355" s="214">
        <f>S355*H355</f>
        <v>0</v>
      </c>
      <c r="AR355" s="25" t="s">
        <v>216</v>
      </c>
      <c r="AT355" s="25" t="s">
        <v>211</v>
      </c>
      <c r="AU355" s="25" t="s">
        <v>82</v>
      </c>
      <c r="AY355" s="25" t="s">
        <v>207</v>
      </c>
      <c r="BE355" s="215">
        <f>IF(N355="základní",J355,0)</f>
        <v>0</v>
      </c>
      <c r="BF355" s="215">
        <f>IF(N355="snížená",J355,0)</f>
        <v>0</v>
      </c>
      <c r="BG355" s="215">
        <f>IF(N355="zákl. přenesená",J355,0)</f>
        <v>0</v>
      </c>
      <c r="BH355" s="215">
        <f>IF(N355="sníž. přenesená",J355,0)</f>
        <v>0</v>
      </c>
      <c r="BI355" s="215">
        <f>IF(N355="nulová",J355,0)</f>
        <v>0</v>
      </c>
      <c r="BJ355" s="25" t="s">
        <v>80</v>
      </c>
      <c r="BK355" s="215">
        <f>ROUND(I355*H355,1)</f>
        <v>0</v>
      </c>
      <c r="BL355" s="25" t="s">
        <v>216</v>
      </c>
      <c r="BM355" s="25" t="s">
        <v>2019</v>
      </c>
    </row>
    <row r="356" spans="2:65" s="12" customFormat="1" ht="12">
      <c r="B356" s="216"/>
      <c r="C356" s="217"/>
      <c r="D356" s="218" t="s">
        <v>218</v>
      </c>
      <c r="E356" s="219" t="s">
        <v>23</v>
      </c>
      <c r="F356" s="220" t="s">
        <v>1962</v>
      </c>
      <c r="G356" s="217"/>
      <c r="H356" s="221">
        <v>1</v>
      </c>
      <c r="I356" s="222"/>
      <c r="J356" s="217"/>
      <c r="K356" s="217"/>
      <c r="L356" s="223"/>
      <c r="M356" s="224"/>
      <c r="N356" s="225"/>
      <c r="O356" s="225"/>
      <c r="P356" s="225"/>
      <c r="Q356" s="225"/>
      <c r="R356" s="225"/>
      <c r="S356" s="225"/>
      <c r="T356" s="226"/>
      <c r="AT356" s="227" t="s">
        <v>218</v>
      </c>
      <c r="AU356" s="227" t="s">
        <v>82</v>
      </c>
      <c r="AV356" s="12" t="s">
        <v>82</v>
      </c>
      <c r="AW356" s="12" t="s">
        <v>36</v>
      </c>
      <c r="AX356" s="12" t="s">
        <v>80</v>
      </c>
      <c r="AY356" s="227" t="s">
        <v>207</v>
      </c>
    </row>
    <row r="357" spans="2:65" s="1" customFormat="1" ht="22.8" customHeight="1">
      <c r="B357" s="42"/>
      <c r="C357" s="204" t="s">
        <v>2020</v>
      </c>
      <c r="D357" s="204" t="s">
        <v>211</v>
      </c>
      <c r="E357" s="205" t="s">
        <v>2021</v>
      </c>
      <c r="F357" s="206" t="s">
        <v>2022</v>
      </c>
      <c r="G357" s="207" t="s">
        <v>317</v>
      </c>
      <c r="H357" s="208">
        <v>4</v>
      </c>
      <c r="I357" s="209"/>
      <c r="J357" s="210">
        <f>ROUND(I357*H357,1)</f>
        <v>0</v>
      </c>
      <c r="K357" s="206" t="s">
        <v>23</v>
      </c>
      <c r="L357" s="62"/>
      <c r="M357" s="211" t="s">
        <v>23</v>
      </c>
      <c r="N357" s="212" t="s">
        <v>44</v>
      </c>
      <c r="O357" s="43"/>
      <c r="P357" s="213">
        <f>O357*H357</f>
        <v>0</v>
      </c>
      <c r="Q357" s="213">
        <v>0.10940999999999999</v>
      </c>
      <c r="R357" s="213">
        <f>Q357*H357</f>
        <v>0.43763999999999997</v>
      </c>
      <c r="S357" s="213">
        <v>0</v>
      </c>
      <c r="T357" s="214">
        <f>S357*H357</f>
        <v>0</v>
      </c>
      <c r="AR357" s="25" t="s">
        <v>216</v>
      </c>
      <c r="AT357" s="25" t="s">
        <v>211</v>
      </c>
      <c r="AU357" s="25" t="s">
        <v>82</v>
      </c>
      <c r="AY357" s="25" t="s">
        <v>207</v>
      </c>
      <c r="BE357" s="215">
        <f>IF(N357="základní",J357,0)</f>
        <v>0</v>
      </c>
      <c r="BF357" s="215">
        <f>IF(N357="snížená",J357,0)</f>
        <v>0</v>
      </c>
      <c r="BG357" s="215">
        <f>IF(N357="zákl. přenesená",J357,0)</f>
        <v>0</v>
      </c>
      <c r="BH357" s="215">
        <f>IF(N357="sníž. přenesená",J357,0)</f>
        <v>0</v>
      </c>
      <c r="BI357" s="215">
        <f>IF(N357="nulová",J357,0)</f>
        <v>0</v>
      </c>
      <c r="BJ357" s="25" t="s">
        <v>80</v>
      </c>
      <c r="BK357" s="215">
        <f>ROUND(I357*H357,1)</f>
        <v>0</v>
      </c>
      <c r="BL357" s="25" t="s">
        <v>216</v>
      </c>
      <c r="BM357" s="25" t="s">
        <v>2023</v>
      </c>
    </row>
    <row r="358" spans="2:65" s="12" customFormat="1" ht="12">
      <c r="B358" s="216"/>
      <c r="C358" s="217"/>
      <c r="D358" s="218" t="s">
        <v>218</v>
      </c>
      <c r="E358" s="219" t="s">
        <v>23</v>
      </c>
      <c r="F358" s="220" t="s">
        <v>1981</v>
      </c>
      <c r="G358" s="217"/>
      <c r="H358" s="221">
        <v>4</v>
      </c>
      <c r="I358" s="222"/>
      <c r="J358" s="217"/>
      <c r="K358" s="217"/>
      <c r="L358" s="223"/>
      <c r="M358" s="224"/>
      <c r="N358" s="225"/>
      <c r="O358" s="225"/>
      <c r="P358" s="225"/>
      <c r="Q358" s="225"/>
      <c r="R358" s="225"/>
      <c r="S358" s="225"/>
      <c r="T358" s="226"/>
      <c r="AT358" s="227" t="s">
        <v>218</v>
      </c>
      <c r="AU358" s="227" t="s">
        <v>82</v>
      </c>
      <c r="AV358" s="12" t="s">
        <v>82</v>
      </c>
      <c r="AW358" s="12" t="s">
        <v>36</v>
      </c>
      <c r="AX358" s="12" t="s">
        <v>80</v>
      </c>
      <c r="AY358" s="227" t="s">
        <v>207</v>
      </c>
    </row>
    <row r="359" spans="2:65" s="1" customFormat="1" ht="22.8" customHeight="1">
      <c r="B359" s="42"/>
      <c r="C359" s="204" t="s">
        <v>2024</v>
      </c>
      <c r="D359" s="204" t="s">
        <v>211</v>
      </c>
      <c r="E359" s="205" t="s">
        <v>2025</v>
      </c>
      <c r="F359" s="206" t="s">
        <v>2026</v>
      </c>
      <c r="G359" s="207" t="s">
        <v>322</v>
      </c>
      <c r="H359" s="208">
        <v>50.3</v>
      </c>
      <c r="I359" s="209"/>
      <c r="J359" s="210">
        <f>ROUND(I359*H359,1)</f>
        <v>0</v>
      </c>
      <c r="K359" s="206" t="s">
        <v>23</v>
      </c>
      <c r="L359" s="62"/>
      <c r="M359" s="211" t="s">
        <v>23</v>
      </c>
      <c r="N359" s="212" t="s">
        <v>44</v>
      </c>
      <c r="O359" s="43"/>
      <c r="P359" s="213">
        <f>O359*H359</f>
        <v>0</v>
      </c>
      <c r="Q359" s="213">
        <v>3.3E-4</v>
      </c>
      <c r="R359" s="213">
        <f>Q359*H359</f>
        <v>1.6598999999999999E-2</v>
      </c>
      <c r="S359" s="213">
        <v>0</v>
      </c>
      <c r="T359" s="214">
        <f>S359*H359</f>
        <v>0</v>
      </c>
      <c r="AR359" s="25" t="s">
        <v>216</v>
      </c>
      <c r="AT359" s="25" t="s">
        <v>211</v>
      </c>
      <c r="AU359" s="25" t="s">
        <v>82</v>
      </c>
      <c r="AY359" s="25" t="s">
        <v>207</v>
      </c>
      <c r="BE359" s="215">
        <f>IF(N359="základní",J359,0)</f>
        <v>0</v>
      </c>
      <c r="BF359" s="215">
        <f>IF(N359="snížená",J359,0)</f>
        <v>0</v>
      </c>
      <c r="BG359" s="215">
        <f>IF(N359="zákl. přenesená",J359,0)</f>
        <v>0</v>
      </c>
      <c r="BH359" s="215">
        <f>IF(N359="sníž. přenesená",J359,0)</f>
        <v>0</v>
      </c>
      <c r="BI359" s="215">
        <f>IF(N359="nulová",J359,0)</f>
        <v>0</v>
      </c>
      <c r="BJ359" s="25" t="s">
        <v>80</v>
      </c>
      <c r="BK359" s="215">
        <f>ROUND(I359*H359,1)</f>
        <v>0</v>
      </c>
      <c r="BL359" s="25" t="s">
        <v>216</v>
      </c>
      <c r="BM359" s="25" t="s">
        <v>2027</v>
      </c>
    </row>
    <row r="360" spans="2:65" s="12" customFormat="1" ht="12">
      <c r="B360" s="216"/>
      <c r="C360" s="217"/>
      <c r="D360" s="218" t="s">
        <v>218</v>
      </c>
      <c r="E360" s="219" t="s">
        <v>23</v>
      </c>
      <c r="F360" s="220" t="s">
        <v>2028</v>
      </c>
      <c r="G360" s="217"/>
      <c r="H360" s="221">
        <v>14.3</v>
      </c>
      <c r="I360" s="222"/>
      <c r="J360" s="217"/>
      <c r="K360" s="217"/>
      <c r="L360" s="223"/>
      <c r="M360" s="224"/>
      <c r="N360" s="225"/>
      <c r="O360" s="225"/>
      <c r="P360" s="225"/>
      <c r="Q360" s="225"/>
      <c r="R360" s="225"/>
      <c r="S360" s="225"/>
      <c r="T360" s="226"/>
      <c r="AT360" s="227" t="s">
        <v>218</v>
      </c>
      <c r="AU360" s="227" t="s">
        <v>82</v>
      </c>
      <c r="AV360" s="12" t="s">
        <v>82</v>
      </c>
      <c r="AW360" s="12" t="s">
        <v>36</v>
      </c>
      <c r="AX360" s="12" t="s">
        <v>73</v>
      </c>
      <c r="AY360" s="227" t="s">
        <v>207</v>
      </c>
    </row>
    <row r="361" spans="2:65" s="12" customFormat="1" ht="12">
      <c r="B361" s="216"/>
      <c r="C361" s="217"/>
      <c r="D361" s="218" t="s">
        <v>218</v>
      </c>
      <c r="E361" s="219" t="s">
        <v>23</v>
      </c>
      <c r="F361" s="220" t="s">
        <v>2029</v>
      </c>
      <c r="G361" s="217"/>
      <c r="H361" s="221">
        <v>36</v>
      </c>
      <c r="I361" s="222"/>
      <c r="J361" s="217"/>
      <c r="K361" s="217"/>
      <c r="L361" s="223"/>
      <c r="M361" s="224"/>
      <c r="N361" s="225"/>
      <c r="O361" s="225"/>
      <c r="P361" s="225"/>
      <c r="Q361" s="225"/>
      <c r="R361" s="225"/>
      <c r="S361" s="225"/>
      <c r="T361" s="226"/>
      <c r="AT361" s="227" t="s">
        <v>218</v>
      </c>
      <c r="AU361" s="227" t="s">
        <v>82</v>
      </c>
      <c r="AV361" s="12" t="s">
        <v>82</v>
      </c>
      <c r="AW361" s="12" t="s">
        <v>36</v>
      </c>
      <c r="AX361" s="12" t="s">
        <v>73</v>
      </c>
      <c r="AY361" s="227" t="s">
        <v>207</v>
      </c>
    </row>
    <row r="362" spans="2:65" s="13" customFormat="1" ht="12">
      <c r="B362" s="228"/>
      <c r="C362" s="229"/>
      <c r="D362" s="218" t="s">
        <v>218</v>
      </c>
      <c r="E362" s="230" t="s">
        <v>23</v>
      </c>
      <c r="F362" s="231" t="s">
        <v>236</v>
      </c>
      <c r="G362" s="229"/>
      <c r="H362" s="232">
        <v>50.3</v>
      </c>
      <c r="I362" s="233"/>
      <c r="J362" s="229"/>
      <c r="K362" s="229"/>
      <c r="L362" s="234"/>
      <c r="M362" s="235"/>
      <c r="N362" s="236"/>
      <c r="O362" s="236"/>
      <c r="P362" s="236"/>
      <c r="Q362" s="236"/>
      <c r="R362" s="236"/>
      <c r="S362" s="236"/>
      <c r="T362" s="237"/>
      <c r="AT362" s="238" t="s">
        <v>218</v>
      </c>
      <c r="AU362" s="238" t="s">
        <v>82</v>
      </c>
      <c r="AV362" s="13" t="s">
        <v>216</v>
      </c>
      <c r="AW362" s="13" t="s">
        <v>36</v>
      </c>
      <c r="AX362" s="13" t="s">
        <v>80</v>
      </c>
      <c r="AY362" s="238" t="s">
        <v>207</v>
      </c>
    </row>
    <row r="363" spans="2:65" s="1" customFormat="1" ht="22.8" customHeight="1">
      <c r="B363" s="42"/>
      <c r="C363" s="204" t="s">
        <v>2030</v>
      </c>
      <c r="D363" s="204" t="s">
        <v>211</v>
      </c>
      <c r="E363" s="205" t="s">
        <v>2031</v>
      </c>
      <c r="F363" s="206" t="s">
        <v>2032</v>
      </c>
      <c r="G363" s="207" t="s">
        <v>322</v>
      </c>
      <c r="H363" s="208">
        <v>8.4</v>
      </c>
      <c r="I363" s="209"/>
      <c r="J363" s="210">
        <f>ROUND(I363*H363,1)</f>
        <v>0</v>
      </c>
      <c r="K363" s="206" t="s">
        <v>23</v>
      </c>
      <c r="L363" s="62"/>
      <c r="M363" s="211" t="s">
        <v>23</v>
      </c>
      <c r="N363" s="212" t="s">
        <v>44</v>
      </c>
      <c r="O363" s="43"/>
      <c r="P363" s="213">
        <f>O363*H363</f>
        <v>0</v>
      </c>
      <c r="Q363" s="213">
        <v>1.1E-4</v>
      </c>
      <c r="R363" s="213">
        <f>Q363*H363</f>
        <v>9.2400000000000013E-4</v>
      </c>
      <c r="S363" s="213">
        <v>0</v>
      </c>
      <c r="T363" s="214">
        <f>S363*H363</f>
        <v>0</v>
      </c>
      <c r="AR363" s="25" t="s">
        <v>216</v>
      </c>
      <c r="AT363" s="25" t="s">
        <v>211</v>
      </c>
      <c r="AU363" s="25" t="s">
        <v>82</v>
      </c>
      <c r="AY363" s="25" t="s">
        <v>207</v>
      </c>
      <c r="BE363" s="215">
        <f>IF(N363="základní",J363,0)</f>
        <v>0</v>
      </c>
      <c r="BF363" s="215">
        <f>IF(N363="snížená",J363,0)</f>
        <v>0</v>
      </c>
      <c r="BG363" s="215">
        <f>IF(N363="zákl. přenesená",J363,0)</f>
        <v>0</v>
      </c>
      <c r="BH363" s="215">
        <f>IF(N363="sníž. přenesená",J363,0)</f>
        <v>0</v>
      </c>
      <c r="BI363" s="215">
        <f>IF(N363="nulová",J363,0)</f>
        <v>0</v>
      </c>
      <c r="BJ363" s="25" t="s">
        <v>80</v>
      </c>
      <c r="BK363" s="215">
        <f>ROUND(I363*H363,1)</f>
        <v>0</v>
      </c>
      <c r="BL363" s="25" t="s">
        <v>216</v>
      </c>
      <c r="BM363" s="25" t="s">
        <v>2033</v>
      </c>
    </row>
    <row r="364" spans="2:65" s="12" customFormat="1" ht="12">
      <c r="B364" s="216"/>
      <c r="C364" s="217"/>
      <c r="D364" s="218" t="s">
        <v>218</v>
      </c>
      <c r="E364" s="219" t="s">
        <v>23</v>
      </c>
      <c r="F364" s="220" t="s">
        <v>2034</v>
      </c>
      <c r="G364" s="217"/>
      <c r="H364" s="221">
        <v>8.4</v>
      </c>
      <c r="I364" s="222"/>
      <c r="J364" s="217"/>
      <c r="K364" s="217"/>
      <c r="L364" s="223"/>
      <c r="M364" s="224"/>
      <c r="N364" s="225"/>
      <c r="O364" s="225"/>
      <c r="P364" s="225"/>
      <c r="Q364" s="225"/>
      <c r="R364" s="225"/>
      <c r="S364" s="225"/>
      <c r="T364" s="226"/>
      <c r="AT364" s="227" t="s">
        <v>218</v>
      </c>
      <c r="AU364" s="227" t="s">
        <v>82</v>
      </c>
      <c r="AV364" s="12" t="s">
        <v>82</v>
      </c>
      <c r="AW364" s="12" t="s">
        <v>36</v>
      </c>
      <c r="AX364" s="12" t="s">
        <v>80</v>
      </c>
      <c r="AY364" s="227" t="s">
        <v>207</v>
      </c>
    </row>
    <row r="365" spans="2:65" s="1" customFormat="1" ht="22.8" customHeight="1">
      <c r="B365" s="42"/>
      <c r="C365" s="204" t="s">
        <v>2035</v>
      </c>
      <c r="D365" s="204" t="s">
        <v>211</v>
      </c>
      <c r="E365" s="205" t="s">
        <v>2036</v>
      </c>
      <c r="F365" s="206" t="s">
        <v>2037</v>
      </c>
      <c r="G365" s="207" t="s">
        <v>317</v>
      </c>
      <c r="H365" s="208">
        <v>1</v>
      </c>
      <c r="I365" s="209"/>
      <c r="J365" s="210">
        <f>ROUND(I365*H365,1)</f>
        <v>0</v>
      </c>
      <c r="K365" s="206" t="s">
        <v>23</v>
      </c>
      <c r="L365" s="62"/>
      <c r="M365" s="211" t="s">
        <v>23</v>
      </c>
      <c r="N365" s="212" t="s">
        <v>44</v>
      </c>
      <c r="O365" s="43"/>
      <c r="P365" s="213">
        <f>O365*H365</f>
        <v>0</v>
      </c>
      <c r="Q365" s="213">
        <v>5.4000000000000001E-4</v>
      </c>
      <c r="R365" s="213">
        <f>Q365*H365</f>
        <v>5.4000000000000001E-4</v>
      </c>
      <c r="S365" s="213">
        <v>0</v>
      </c>
      <c r="T365" s="214">
        <f>S365*H365</f>
        <v>0</v>
      </c>
      <c r="AR365" s="25" t="s">
        <v>216</v>
      </c>
      <c r="AT365" s="25" t="s">
        <v>211</v>
      </c>
      <c r="AU365" s="25" t="s">
        <v>82</v>
      </c>
      <c r="AY365" s="25" t="s">
        <v>207</v>
      </c>
      <c r="BE365" s="215">
        <f>IF(N365="základní",J365,0)</f>
        <v>0</v>
      </c>
      <c r="BF365" s="215">
        <f>IF(N365="snížená",J365,0)</f>
        <v>0</v>
      </c>
      <c r="BG365" s="215">
        <f>IF(N365="zákl. přenesená",J365,0)</f>
        <v>0</v>
      </c>
      <c r="BH365" s="215">
        <f>IF(N365="sníž. přenesená",J365,0)</f>
        <v>0</v>
      </c>
      <c r="BI365" s="215">
        <f>IF(N365="nulová",J365,0)</f>
        <v>0</v>
      </c>
      <c r="BJ365" s="25" t="s">
        <v>80</v>
      </c>
      <c r="BK365" s="215">
        <f>ROUND(I365*H365,1)</f>
        <v>0</v>
      </c>
      <c r="BL365" s="25" t="s">
        <v>216</v>
      </c>
      <c r="BM365" s="25" t="s">
        <v>2038</v>
      </c>
    </row>
    <row r="366" spans="2:65" s="12" customFormat="1" ht="12">
      <c r="B366" s="216"/>
      <c r="C366" s="217"/>
      <c r="D366" s="218" t="s">
        <v>218</v>
      </c>
      <c r="E366" s="219" t="s">
        <v>23</v>
      </c>
      <c r="F366" s="220" t="s">
        <v>2039</v>
      </c>
      <c r="G366" s="217"/>
      <c r="H366" s="221">
        <v>1</v>
      </c>
      <c r="I366" s="222"/>
      <c r="J366" s="217"/>
      <c r="K366" s="217"/>
      <c r="L366" s="223"/>
      <c r="M366" s="224"/>
      <c r="N366" s="225"/>
      <c r="O366" s="225"/>
      <c r="P366" s="225"/>
      <c r="Q366" s="225"/>
      <c r="R366" s="225"/>
      <c r="S366" s="225"/>
      <c r="T366" s="226"/>
      <c r="AT366" s="227" t="s">
        <v>218</v>
      </c>
      <c r="AU366" s="227" t="s">
        <v>82</v>
      </c>
      <c r="AV366" s="12" t="s">
        <v>82</v>
      </c>
      <c r="AW366" s="12" t="s">
        <v>36</v>
      </c>
      <c r="AX366" s="12" t="s">
        <v>80</v>
      </c>
      <c r="AY366" s="227" t="s">
        <v>207</v>
      </c>
    </row>
    <row r="367" spans="2:65" s="1" customFormat="1" ht="22.8" customHeight="1">
      <c r="B367" s="42"/>
      <c r="C367" s="204" t="s">
        <v>2040</v>
      </c>
      <c r="D367" s="204" t="s">
        <v>211</v>
      </c>
      <c r="E367" s="205" t="s">
        <v>2041</v>
      </c>
      <c r="F367" s="206" t="s">
        <v>2042</v>
      </c>
      <c r="G367" s="207" t="s">
        <v>322</v>
      </c>
      <c r="H367" s="208">
        <v>4.2</v>
      </c>
      <c r="I367" s="209"/>
      <c r="J367" s="210">
        <f>ROUND(I367*H367,1)</f>
        <v>0</v>
      </c>
      <c r="K367" s="206" t="s">
        <v>23</v>
      </c>
      <c r="L367" s="62"/>
      <c r="M367" s="211" t="s">
        <v>23</v>
      </c>
      <c r="N367" s="212" t="s">
        <v>44</v>
      </c>
      <c r="O367" s="43"/>
      <c r="P367" s="213">
        <f>O367*H367</f>
        <v>0</v>
      </c>
      <c r="Q367" s="213">
        <v>1.3999999999999999E-4</v>
      </c>
      <c r="R367" s="213">
        <f>Q367*H367</f>
        <v>5.8799999999999998E-4</v>
      </c>
      <c r="S367" s="213">
        <v>0</v>
      </c>
      <c r="T367" s="214">
        <f>S367*H367</f>
        <v>0</v>
      </c>
      <c r="AR367" s="25" t="s">
        <v>216</v>
      </c>
      <c r="AT367" s="25" t="s">
        <v>211</v>
      </c>
      <c r="AU367" s="25" t="s">
        <v>82</v>
      </c>
      <c r="AY367" s="25" t="s">
        <v>207</v>
      </c>
      <c r="BE367" s="215">
        <f>IF(N367="základní",J367,0)</f>
        <v>0</v>
      </c>
      <c r="BF367" s="215">
        <f>IF(N367="snížená",J367,0)</f>
        <v>0</v>
      </c>
      <c r="BG367" s="215">
        <f>IF(N367="zákl. přenesená",J367,0)</f>
        <v>0</v>
      </c>
      <c r="BH367" s="215">
        <f>IF(N367="sníž. přenesená",J367,0)</f>
        <v>0</v>
      </c>
      <c r="BI367" s="215">
        <f>IF(N367="nulová",J367,0)</f>
        <v>0</v>
      </c>
      <c r="BJ367" s="25" t="s">
        <v>80</v>
      </c>
      <c r="BK367" s="215">
        <f>ROUND(I367*H367,1)</f>
        <v>0</v>
      </c>
      <c r="BL367" s="25" t="s">
        <v>216</v>
      </c>
      <c r="BM367" s="25" t="s">
        <v>2043</v>
      </c>
    </row>
    <row r="368" spans="2:65" s="12" customFormat="1" ht="12">
      <c r="B368" s="216"/>
      <c r="C368" s="217"/>
      <c r="D368" s="218" t="s">
        <v>218</v>
      </c>
      <c r="E368" s="219" t="s">
        <v>23</v>
      </c>
      <c r="F368" s="220" t="s">
        <v>2044</v>
      </c>
      <c r="G368" s="217"/>
      <c r="H368" s="221">
        <v>4.2</v>
      </c>
      <c r="I368" s="222"/>
      <c r="J368" s="217"/>
      <c r="K368" s="217"/>
      <c r="L368" s="223"/>
      <c r="M368" s="224"/>
      <c r="N368" s="225"/>
      <c r="O368" s="225"/>
      <c r="P368" s="225"/>
      <c r="Q368" s="225"/>
      <c r="R368" s="225"/>
      <c r="S368" s="225"/>
      <c r="T368" s="226"/>
      <c r="AT368" s="227" t="s">
        <v>218</v>
      </c>
      <c r="AU368" s="227" t="s">
        <v>82</v>
      </c>
      <c r="AV368" s="12" t="s">
        <v>82</v>
      </c>
      <c r="AW368" s="12" t="s">
        <v>36</v>
      </c>
      <c r="AX368" s="12" t="s">
        <v>80</v>
      </c>
      <c r="AY368" s="227" t="s">
        <v>207</v>
      </c>
    </row>
    <row r="369" spans="2:65" s="1" customFormat="1" ht="34.200000000000003" customHeight="1">
      <c r="B369" s="42"/>
      <c r="C369" s="204" t="s">
        <v>2045</v>
      </c>
      <c r="D369" s="204" t="s">
        <v>211</v>
      </c>
      <c r="E369" s="205" t="s">
        <v>2046</v>
      </c>
      <c r="F369" s="206" t="s">
        <v>2047</v>
      </c>
      <c r="G369" s="207" t="s">
        <v>322</v>
      </c>
      <c r="H369" s="208">
        <v>62.9</v>
      </c>
      <c r="I369" s="209"/>
      <c r="J369" s="210">
        <f>ROUND(I369*H369,1)</f>
        <v>0</v>
      </c>
      <c r="K369" s="206" t="s">
        <v>23</v>
      </c>
      <c r="L369" s="62"/>
      <c r="M369" s="211" t="s">
        <v>23</v>
      </c>
      <c r="N369" s="212" t="s">
        <v>44</v>
      </c>
      <c r="O369" s="43"/>
      <c r="P369" s="213">
        <f>O369*H369</f>
        <v>0</v>
      </c>
      <c r="Q369" s="213">
        <v>0</v>
      </c>
      <c r="R369" s="213">
        <f>Q369*H369</f>
        <v>0</v>
      </c>
      <c r="S369" s="213">
        <v>0</v>
      </c>
      <c r="T369" s="214">
        <f>S369*H369</f>
        <v>0</v>
      </c>
      <c r="AR369" s="25" t="s">
        <v>216</v>
      </c>
      <c r="AT369" s="25" t="s">
        <v>211</v>
      </c>
      <c r="AU369" s="25" t="s">
        <v>82</v>
      </c>
      <c r="AY369" s="25" t="s">
        <v>207</v>
      </c>
      <c r="BE369" s="215">
        <f>IF(N369="základní",J369,0)</f>
        <v>0</v>
      </c>
      <c r="BF369" s="215">
        <f>IF(N369="snížená",J369,0)</f>
        <v>0</v>
      </c>
      <c r="BG369" s="215">
        <f>IF(N369="zákl. přenesená",J369,0)</f>
        <v>0</v>
      </c>
      <c r="BH369" s="215">
        <f>IF(N369="sníž. přenesená",J369,0)</f>
        <v>0</v>
      </c>
      <c r="BI369" s="215">
        <f>IF(N369="nulová",J369,0)</f>
        <v>0</v>
      </c>
      <c r="BJ369" s="25" t="s">
        <v>80</v>
      </c>
      <c r="BK369" s="215">
        <f>ROUND(I369*H369,1)</f>
        <v>0</v>
      </c>
      <c r="BL369" s="25" t="s">
        <v>216</v>
      </c>
      <c r="BM369" s="25" t="s">
        <v>2048</v>
      </c>
    </row>
    <row r="370" spans="2:65" s="12" customFormat="1" ht="12">
      <c r="B370" s="216"/>
      <c r="C370" s="217"/>
      <c r="D370" s="218" t="s">
        <v>218</v>
      </c>
      <c r="E370" s="219" t="s">
        <v>23</v>
      </c>
      <c r="F370" s="220" t="s">
        <v>2049</v>
      </c>
      <c r="G370" s="217"/>
      <c r="H370" s="221">
        <v>62.9</v>
      </c>
      <c r="I370" s="222"/>
      <c r="J370" s="217"/>
      <c r="K370" s="217"/>
      <c r="L370" s="223"/>
      <c r="M370" s="224"/>
      <c r="N370" s="225"/>
      <c r="O370" s="225"/>
      <c r="P370" s="225"/>
      <c r="Q370" s="225"/>
      <c r="R370" s="225"/>
      <c r="S370" s="225"/>
      <c r="T370" s="226"/>
      <c r="AT370" s="227" t="s">
        <v>218</v>
      </c>
      <c r="AU370" s="227" t="s">
        <v>82</v>
      </c>
      <c r="AV370" s="12" t="s">
        <v>82</v>
      </c>
      <c r="AW370" s="12" t="s">
        <v>36</v>
      </c>
      <c r="AX370" s="12" t="s">
        <v>80</v>
      </c>
      <c r="AY370" s="227" t="s">
        <v>207</v>
      </c>
    </row>
    <row r="371" spans="2:65" s="1" customFormat="1" ht="34.200000000000003" customHeight="1">
      <c r="B371" s="42"/>
      <c r="C371" s="204" t="s">
        <v>2050</v>
      </c>
      <c r="D371" s="204" t="s">
        <v>211</v>
      </c>
      <c r="E371" s="205" t="s">
        <v>2051</v>
      </c>
      <c r="F371" s="206" t="s">
        <v>2052</v>
      </c>
      <c r="G371" s="207" t="s">
        <v>285</v>
      </c>
      <c r="H371" s="208">
        <v>1</v>
      </c>
      <c r="I371" s="209"/>
      <c r="J371" s="210">
        <f>ROUND(I371*H371,1)</f>
        <v>0</v>
      </c>
      <c r="K371" s="206" t="s">
        <v>23</v>
      </c>
      <c r="L371" s="62"/>
      <c r="M371" s="211" t="s">
        <v>23</v>
      </c>
      <c r="N371" s="212" t="s">
        <v>44</v>
      </c>
      <c r="O371" s="43"/>
      <c r="P371" s="213">
        <f>O371*H371</f>
        <v>0</v>
      </c>
      <c r="Q371" s="213">
        <v>1.0000000000000001E-5</v>
      </c>
      <c r="R371" s="213">
        <f>Q371*H371</f>
        <v>1.0000000000000001E-5</v>
      </c>
      <c r="S371" s="213">
        <v>0</v>
      </c>
      <c r="T371" s="214">
        <f>S371*H371</f>
        <v>0</v>
      </c>
      <c r="AR371" s="25" t="s">
        <v>216</v>
      </c>
      <c r="AT371" s="25" t="s">
        <v>211</v>
      </c>
      <c r="AU371" s="25" t="s">
        <v>82</v>
      </c>
      <c r="AY371" s="25" t="s">
        <v>207</v>
      </c>
      <c r="BE371" s="215">
        <f>IF(N371="základní",J371,0)</f>
        <v>0</v>
      </c>
      <c r="BF371" s="215">
        <f>IF(N371="snížená",J371,0)</f>
        <v>0</v>
      </c>
      <c r="BG371" s="215">
        <f>IF(N371="zákl. přenesená",J371,0)</f>
        <v>0</v>
      </c>
      <c r="BH371" s="215">
        <f>IF(N371="sníž. přenesená",J371,0)</f>
        <v>0</v>
      </c>
      <c r="BI371" s="215">
        <f>IF(N371="nulová",J371,0)</f>
        <v>0</v>
      </c>
      <c r="BJ371" s="25" t="s">
        <v>80</v>
      </c>
      <c r="BK371" s="215">
        <f>ROUND(I371*H371,1)</f>
        <v>0</v>
      </c>
      <c r="BL371" s="25" t="s">
        <v>216</v>
      </c>
      <c r="BM371" s="25" t="s">
        <v>2053</v>
      </c>
    </row>
    <row r="372" spans="2:65" s="12" customFormat="1" ht="12">
      <c r="B372" s="216"/>
      <c r="C372" s="217"/>
      <c r="D372" s="218" t="s">
        <v>218</v>
      </c>
      <c r="E372" s="219" t="s">
        <v>23</v>
      </c>
      <c r="F372" s="220" t="s">
        <v>2054</v>
      </c>
      <c r="G372" s="217"/>
      <c r="H372" s="221">
        <v>1</v>
      </c>
      <c r="I372" s="222"/>
      <c r="J372" s="217"/>
      <c r="K372" s="217"/>
      <c r="L372" s="223"/>
      <c r="M372" s="224"/>
      <c r="N372" s="225"/>
      <c r="O372" s="225"/>
      <c r="P372" s="225"/>
      <c r="Q372" s="225"/>
      <c r="R372" s="225"/>
      <c r="S372" s="225"/>
      <c r="T372" s="226"/>
      <c r="AT372" s="227" t="s">
        <v>218</v>
      </c>
      <c r="AU372" s="227" t="s">
        <v>82</v>
      </c>
      <c r="AV372" s="12" t="s">
        <v>82</v>
      </c>
      <c r="AW372" s="12" t="s">
        <v>36</v>
      </c>
      <c r="AX372" s="12" t="s">
        <v>80</v>
      </c>
      <c r="AY372" s="227" t="s">
        <v>207</v>
      </c>
    </row>
    <row r="373" spans="2:65" s="1" customFormat="1" ht="34.200000000000003" customHeight="1">
      <c r="B373" s="42"/>
      <c r="C373" s="204" t="s">
        <v>2055</v>
      </c>
      <c r="D373" s="204" t="s">
        <v>211</v>
      </c>
      <c r="E373" s="205" t="s">
        <v>2056</v>
      </c>
      <c r="F373" s="206" t="s">
        <v>2057</v>
      </c>
      <c r="G373" s="207" t="s">
        <v>322</v>
      </c>
      <c r="H373" s="208">
        <v>227.8</v>
      </c>
      <c r="I373" s="209"/>
      <c r="J373" s="210">
        <f>ROUND(I373*H373,1)</f>
        <v>0</v>
      </c>
      <c r="K373" s="206" t="s">
        <v>23</v>
      </c>
      <c r="L373" s="62"/>
      <c r="M373" s="211" t="s">
        <v>23</v>
      </c>
      <c r="N373" s="212" t="s">
        <v>44</v>
      </c>
      <c r="O373" s="43"/>
      <c r="P373" s="213">
        <f>O373*H373</f>
        <v>0</v>
      </c>
      <c r="Q373" s="213">
        <v>0.15540000000000001</v>
      </c>
      <c r="R373" s="213">
        <f>Q373*H373</f>
        <v>35.400120000000001</v>
      </c>
      <c r="S373" s="213">
        <v>0</v>
      </c>
      <c r="T373" s="214">
        <f>S373*H373</f>
        <v>0</v>
      </c>
      <c r="AR373" s="25" t="s">
        <v>216</v>
      </c>
      <c r="AT373" s="25" t="s">
        <v>211</v>
      </c>
      <c r="AU373" s="25" t="s">
        <v>82</v>
      </c>
      <c r="AY373" s="25" t="s">
        <v>207</v>
      </c>
      <c r="BE373" s="215">
        <f>IF(N373="základní",J373,0)</f>
        <v>0</v>
      </c>
      <c r="BF373" s="215">
        <f>IF(N373="snížená",J373,0)</f>
        <v>0</v>
      </c>
      <c r="BG373" s="215">
        <f>IF(N373="zákl. přenesená",J373,0)</f>
        <v>0</v>
      </c>
      <c r="BH373" s="215">
        <f>IF(N373="sníž. přenesená",J373,0)</f>
        <v>0</v>
      </c>
      <c r="BI373" s="215">
        <f>IF(N373="nulová",J373,0)</f>
        <v>0</v>
      </c>
      <c r="BJ373" s="25" t="s">
        <v>80</v>
      </c>
      <c r="BK373" s="215">
        <f>ROUND(I373*H373,1)</f>
        <v>0</v>
      </c>
      <c r="BL373" s="25" t="s">
        <v>216</v>
      </c>
      <c r="BM373" s="25" t="s">
        <v>2058</v>
      </c>
    </row>
    <row r="374" spans="2:65" s="12" customFormat="1" ht="12">
      <c r="B374" s="216"/>
      <c r="C374" s="217"/>
      <c r="D374" s="218" t="s">
        <v>218</v>
      </c>
      <c r="E374" s="219" t="s">
        <v>23</v>
      </c>
      <c r="F374" s="220" t="s">
        <v>2059</v>
      </c>
      <c r="G374" s="217"/>
      <c r="H374" s="221">
        <v>227.8</v>
      </c>
      <c r="I374" s="222"/>
      <c r="J374" s="217"/>
      <c r="K374" s="217"/>
      <c r="L374" s="223"/>
      <c r="M374" s="224"/>
      <c r="N374" s="225"/>
      <c r="O374" s="225"/>
      <c r="P374" s="225"/>
      <c r="Q374" s="225"/>
      <c r="R374" s="225"/>
      <c r="S374" s="225"/>
      <c r="T374" s="226"/>
      <c r="AT374" s="227" t="s">
        <v>218</v>
      </c>
      <c r="AU374" s="227" t="s">
        <v>82</v>
      </c>
      <c r="AV374" s="12" t="s">
        <v>82</v>
      </c>
      <c r="AW374" s="12" t="s">
        <v>36</v>
      </c>
      <c r="AX374" s="12" t="s">
        <v>80</v>
      </c>
      <c r="AY374" s="227" t="s">
        <v>207</v>
      </c>
    </row>
    <row r="375" spans="2:65" s="1" customFormat="1" ht="45.6" customHeight="1">
      <c r="B375" s="42"/>
      <c r="C375" s="204" t="s">
        <v>2060</v>
      </c>
      <c r="D375" s="204" t="s">
        <v>211</v>
      </c>
      <c r="E375" s="205" t="s">
        <v>2061</v>
      </c>
      <c r="F375" s="206" t="s">
        <v>2062</v>
      </c>
      <c r="G375" s="207" t="s">
        <v>322</v>
      </c>
      <c r="H375" s="208">
        <v>1116.2</v>
      </c>
      <c r="I375" s="209"/>
      <c r="J375" s="210">
        <f>ROUND(I375*H375,1)</f>
        <v>0</v>
      </c>
      <c r="K375" s="206" t="s">
        <v>23</v>
      </c>
      <c r="L375" s="62"/>
      <c r="M375" s="211" t="s">
        <v>23</v>
      </c>
      <c r="N375" s="212" t="s">
        <v>44</v>
      </c>
      <c r="O375" s="43"/>
      <c r="P375" s="213">
        <f>O375*H375</f>
        <v>0</v>
      </c>
      <c r="Q375" s="213">
        <v>0.1295</v>
      </c>
      <c r="R375" s="213">
        <f>Q375*H375</f>
        <v>144.5479</v>
      </c>
      <c r="S375" s="213">
        <v>0</v>
      </c>
      <c r="T375" s="214">
        <f>S375*H375</f>
        <v>0</v>
      </c>
      <c r="AR375" s="25" t="s">
        <v>216</v>
      </c>
      <c r="AT375" s="25" t="s">
        <v>211</v>
      </c>
      <c r="AU375" s="25" t="s">
        <v>82</v>
      </c>
      <c r="AY375" s="25" t="s">
        <v>207</v>
      </c>
      <c r="BE375" s="215">
        <f>IF(N375="základní",J375,0)</f>
        <v>0</v>
      </c>
      <c r="BF375" s="215">
        <f>IF(N375="snížená",J375,0)</f>
        <v>0</v>
      </c>
      <c r="BG375" s="215">
        <f>IF(N375="zákl. přenesená",J375,0)</f>
        <v>0</v>
      </c>
      <c r="BH375" s="215">
        <f>IF(N375="sníž. přenesená",J375,0)</f>
        <v>0</v>
      </c>
      <c r="BI375" s="215">
        <f>IF(N375="nulová",J375,0)</f>
        <v>0</v>
      </c>
      <c r="BJ375" s="25" t="s">
        <v>80</v>
      </c>
      <c r="BK375" s="215">
        <f>ROUND(I375*H375,1)</f>
        <v>0</v>
      </c>
      <c r="BL375" s="25" t="s">
        <v>216</v>
      </c>
      <c r="BM375" s="25" t="s">
        <v>2063</v>
      </c>
    </row>
    <row r="376" spans="2:65" s="12" customFormat="1" ht="12">
      <c r="B376" s="216"/>
      <c r="C376" s="217"/>
      <c r="D376" s="218" t="s">
        <v>218</v>
      </c>
      <c r="E376" s="219" t="s">
        <v>23</v>
      </c>
      <c r="F376" s="220" t="s">
        <v>2064</v>
      </c>
      <c r="G376" s="217"/>
      <c r="H376" s="221">
        <v>1116.2</v>
      </c>
      <c r="I376" s="222"/>
      <c r="J376" s="217"/>
      <c r="K376" s="217"/>
      <c r="L376" s="223"/>
      <c r="M376" s="224"/>
      <c r="N376" s="225"/>
      <c r="O376" s="225"/>
      <c r="P376" s="225"/>
      <c r="Q376" s="225"/>
      <c r="R376" s="225"/>
      <c r="S376" s="225"/>
      <c r="T376" s="226"/>
      <c r="AT376" s="227" t="s">
        <v>218</v>
      </c>
      <c r="AU376" s="227" t="s">
        <v>82</v>
      </c>
      <c r="AV376" s="12" t="s">
        <v>82</v>
      </c>
      <c r="AW376" s="12" t="s">
        <v>36</v>
      </c>
      <c r="AX376" s="12" t="s">
        <v>80</v>
      </c>
      <c r="AY376" s="227" t="s">
        <v>207</v>
      </c>
    </row>
    <row r="377" spans="2:65" s="1" customFormat="1" ht="22.8" customHeight="1">
      <c r="B377" s="42"/>
      <c r="C377" s="204" t="s">
        <v>2065</v>
      </c>
      <c r="D377" s="204" t="s">
        <v>211</v>
      </c>
      <c r="E377" s="205" t="s">
        <v>2066</v>
      </c>
      <c r="F377" s="206" t="s">
        <v>2067</v>
      </c>
      <c r="G377" s="207" t="s">
        <v>214</v>
      </c>
      <c r="H377" s="208">
        <v>0.159</v>
      </c>
      <c r="I377" s="209"/>
      <c r="J377" s="210">
        <f>ROUND(I377*H377,1)</f>
        <v>0</v>
      </c>
      <c r="K377" s="206" t="s">
        <v>23</v>
      </c>
      <c r="L377" s="62"/>
      <c r="M377" s="211" t="s">
        <v>23</v>
      </c>
      <c r="N377" s="212" t="s">
        <v>44</v>
      </c>
      <c r="O377" s="43"/>
      <c r="P377" s="213">
        <f>O377*H377</f>
        <v>0</v>
      </c>
      <c r="Q377" s="213">
        <v>2.2563399999999998</v>
      </c>
      <c r="R377" s="213">
        <f>Q377*H377</f>
        <v>0.35875805999999999</v>
      </c>
      <c r="S377" s="213">
        <v>0</v>
      </c>
      <c r="T377" s="214">
        <f>S377*H377</f>
        <v>0</v>
      </c>
      <c r="AR377" s="25" t="s">
        <v>216</v>
      </c>
      <c r="AT377" s="25" t="s">
        <v>211</v>
      </c>
      <c r="AU377" s="25" t="s">
        <v>82</v>
      </c>
      <c r="AY377" s="25" t="s">
        <v>207</v>
      </c>
      <c r="BE377" s="215">
        <f>IF(N377="základní",J377,0)</f>
        <v>0</v>
      </c>
      <c r="BF377" s="215">
        <f>IF(N377="snížená",J377,0)</f>
        <v>0</v>
      </c>
      <c r="BG377" s="215">
        <f>IF(N377="zákl. přenesená",J377,0)</f>
        <v>0</v>
      </c>
      <c r="BH377" s="215">
        <f>IF(N377="sníž. přenesená",J377,0)</f>
        <v>0</v>
      </c>
      <c r="BI377" s="215">
        <f>IF(N377="nulová",J377,0)</f>
        <v>0</v>
      </c>
      <c r="BJ377" s="25" t="s">
        <v>80</v>
      </c>
      <c r="BK377" s="215">
        <f>ROUND(I377*H377,1)</f>
        <v>0</v>
      </c>
      <c r="BL377" s="25" t="s">
        <v>216</v>
      </c>
      <c r="BM377" s="25" t="s">
        <v>2068</v>
      </c>
    </row>
    <row r="378" spans="2:65" s="12" customFormat="1" ht="12">
      <c r="B378" s="216"/>
      <c r="C378" s="217"/>
      <c r="D378" s="218" t="s">
        <v>218</v>
      </c>
      <c r="E378" s="219" t="s">
        <v>23</v>
      </c>
      <c r="F378" s="220" t="s">
        <v>2069</v>
      </c>
      <c r="G378" s="217"/>
      <c r="H378" s="221">
        <v>0.159</v>
      </c>
      <c r="I378" s="222"/>
      <c r="J378" s="217"/>
      <c r="K378" s="217"/>
      <c r="L378" s="223"/>
      <c r="M378" s="224"/>
      <c r="N378" s="225"/>
      <c r="O378" s="225"/>
      <c r="P378" s="225"/>
      <c r="Q378" s="225"/>
      <c r="R378" s="225"/>
      <c r="S378" s="225"/>
      <c r="T378" s="226"/>
      <c r="AT378" s="227" t="s">
        <v>218</v>
      </c>
      <c r="AU378" s="227" t="s">
        <v>82</v>
      </c>
      <c r="AV378" s="12" t="s">
        <v>82</v>
      </c>
      <c r="AW378" s="12" t="s">
        <v>36</v>
      </c>
      <c r="AX378" s="12" t="s">
        <v>80</v>
      </c>
      <c r="AY378" s="227" t="s">
        <v>207</v>
      </c>
    </row>
    <row r="379" spans="2:65" s="1" customFormat="1" ht="45.6" customHeight="1">
      <c r="B379" s="42"/>
      <c r="C379" s="204" t="s">
        <v>2070</v>
      </c>
      <c r="D379" s="204" t="s">
        <v>211</v>
      </c>
      <c r="E379" s="205" t="s">
        <v>2071</v>
      </c>
      <c r="F379" s="206" t="s">
        <v>2072</v>
      </c>
      <c r="G379" s="207" t="s">
        <v>322</v>
      </c>
      <c r="H379" s="208">
        <v>4.7</v>
      </c>
      <c r="I379" s="209"/>
      <c r="J379" s="210">
        <f>ROUND(I379*H379,1)</f>
        <v>0</v>
      </c>
      <c r="K379" s="206" t="s">
        <v>23</v>
      </c>
      <c r="L379" s="62"/>
      <c r="M379" s="211" t="s">
        <v>23</v>
      </c>
      <c r="N379" s="212" t="s">
        <v>44</v>
      </c>
      <c r="O379" s="43"/>
      <c r="P379" s="213">
        <f>O379*H379</f>
        <v>0</v>
      </c>
      <c r="Q379" s="213">
        <v>2.2000000000000001E-4</v>
      </c>
      <c r="R379" s="213">
        <f>Q379*H379</f>
        <v>1.034E-3</v>
      </c>
      <c r="S379" s="213">
        <v>0</v>
      </c>
      <c r="T379" s="214">
        <f>S379*H379</f>
        <v>0</v>
      </c>
      <c r="AR379" s="25" t="s">
        <v>216</v>
      </c>
      <c r="AT379" s="25" t="s">
        <v>211</v>
      </c>
      <c r="AU379" s="25" t="s">
        <v>82</v>
      </c>
      <c r="AY379" s="25" t="s">
        <v>207</v>
      </c>
      <c r="BE379" s="215">
        <f>IF(N379="základní",J379,0)</f>
        <v>0</v>
      </c>
      <c r="BF379" s="215">
        <f>IF(N379="snížená",J379,0)</f>
        <v>0</v>
      </c>
      <c r="BG379" s="215">
        <f>IF(N379="zákl. přenesená",J379,0)</f>
        <v>0</v>
      </c>
      <c r="BH379" s="215">
        <f>IF(N379="sníž. přenesená",J379,0)</f>
        <v>0</v>
      </c>
      <c r="BI379" s="215">
        <f>IF(N379="nulová",J379,0)</f>
        <v>0</v>
      </c>
      <c r="BJ379" s="25" t="s">
        <v>80</v>
      </c>
      <c r="BK379" s="215">
        <f>ROUND(I379*H379,1)</f>
        <v>0</v>
      </c>
      <c r="BL379" s="25" t="s">
        <v>216</v>
      </c>
      <c r="BM379" s="25" t="s">
        <v>2073</v>
      </c>
    </row>
    <row r="380" spans="2:65" s="12" customFormat="1" ht="12">
      <c r="B380" s="216"/>
      <c r="C380" s="217"/>
      <c r="D380" s="218" t="s">
        <v>218</v>
      </c>
      <c r="E380" s="219" t="s">
        <v>23</v>
      </c>
      <c r="F380" s="220" t="s">
        <v>2074</v>
      </c>
      <c r="G380" s="217"/>
      <c r="H380" s="221">
        <v>4.7</v>
      </c>
      <c r="I380" s="222"/>
      <c r="J380" s="217"/>
      <c r="K380" s="217"/>
      <c r="L380" s="223"/>
      <c r="M380" s="224"/>
      <c r="N380" s="225"/>
      <c r="O380" s="225"/>
      <c r="P380" s="225"/>
      <c r="Q380" s="225"/>
      <c r="R380" s="225"/>
      <c r="S380" s="225"/>
      <c r="T380" s="226"/>
      <c r="AT380" s="227" t="s">
        <v>218</v>
      </c>
      <c r="AU380" s="227" t="s">
        <v>82</v>
      </c>
      <c r="AV380" s="12" t="s">
        <v>82</v>
      </c>
      <c r="AW380" s="12" t="s">
        <v>36</v>
      </c>
      <c r="AX380" s="12" t="s">
        <v>80</v>
      </c>
      <c r="AY380" s="227" t="s">
        <v>207</v>
      </c>
    </row>
    <row r="381" spans="2:65" s="1" customFormat="1" ht="22.8" customHeight="1">
      <c r="B381" s="42"/>
      <c r="C381" s="204" t="s">
        <v>656</v>
      </c>
      <c r="D381" s="204" t="s">
        <v>211</v>
      </c>
      <c r="E381" s="205" t="s">
        <v>2075</v>
      </c>
      <c r="F381" s="206" t="s">
        <v>2076</v>
      </c>
      <c r="G381" s="207" t="s">
        <v>322</v>
      </c>
      <c r="H381" s="208">
        <v>17.600000000000001</v>
      </c>
      <c r="I381" s="209"/>
      <c r="J381" s="210">
        <f>ROUND(I381*H381,1)</f>
        <v>0</v>
      </c>
      <c r="K381" s="206" t="s">
        <v>23</v>
      </c>
      <c r="L381" s="62"/>
      <c r="M381" s="211" t="s">
        <v>23</v>
      </c>
      <c r="N381" s="212" t="s">
        <v>44</v>
      </c>
      <c r="O381" s="43"/>
      <c r="P381" s="213">
        <f>O381*H381</f>
        <v>0</v>
      </c>
      <c r="Q381" s="213">
        <v>2.7599999999999999E-3</v>
      </c>
      <c r="R381" s="213">
        <f>Q381*H381</f>
        <v>4.8576000000000001E-2</v>
      </c>
      <c r="S381" s="213">
        <v>0</v>
      </c>
      <c r="T381" s="214">
        <f>S381*H381</f>
        <v>0</v>
      </c>
      <c r="AR381" s="25" t="s">
        <v>216</v>
      </c>
      <c r="AT381" s="25" t="s">
        <v>211</v>
      </c>
      <c r="AU381" s="25" t="s">
        <v>82</v>
      </c>
      <c r="AY381" s="25" t="s">
        <v>207</v>
      </c>
      <c r="BE381" s="215">
        <f>IF(N381="základní",J381,0)</f>
        <v>0</v>
      </c>
      <c r="BF381" s="215">
        <f>IF(N381="snížená",J381,0)</f>
        <v>0</v>
      </c>
      <c r="BG381" s="215">
        <f>IF(N381="zákl. přenesená",J381,0)</f>
        <v>0</v>
      </c>
      <c r="BH381" s="215">
        <f>IF(N381="sníž. přenesená",J381,0)</f>
        <v>0</v>
      </c>
      <c r="BI381" s="215">
        <f>IF(N381="nulová",J381,0)</f>
        <v>0</v>
      </c>
      <c r="BJ381" s="25" t="s">
        <v>80</v>
      </c>
      <c r="BK381" s="215">
        <f>ROUND(I381*H381,1)</f>
        <v>0</v>
      </c>
      <c r="BL381" s="25" t="s">
        <v>216</v>
      </c>
      <c r="BM381" s="25" t="s">
        <v>2077</v>
      </c>
    </row>
    <row r="382" spans="2:65" s="12" customFormat="1" ht="12">
      <c r="B382" s="216"/>
      <c r="C382" s="217"/>
      <c r="D382" s="218" t="s">
        <v>218</v>
      </c>
      <c r="E382" s="219" t="s">
        <v>23</v>
      </c>
      <c r="F382" s="220" t="s">
        <v>2078</v>
      </c>
      <c r="G382" s="217"/>
      <c r="H382" s="221">
        <v>17.600000000000001</v>
      </c>
      <c r="I382" s="222"/>
      <c r="J382" s="217"/>
      <c r="K382" s="217"/>
      <c r="L382" s="223"/>
      <c r="M382" s="224"/>
      <c r="N382" s="225"/>
      <c r="O382" s="225"/>
      <c r="P382" s="225"/>
      <c r="Q382" s="225"/>
      <c r="R382" s="225"/>
      <c r="S382" s="225"/>
      <c r="T382" s="226"/>
      <c r="AT382" s="227" t="s">
        <v>218</v>
      </c>
      <c r="AU382" s="227" t="s">
        <v>82</v>
      </c>
      <c r="AV382" s="12" t="s">
        <v>82</v>
      </c>
      <c r="AW382" s="12" t="s">
        <v>36</v>
      </c>
      <c r="AX382" s="12" t="s">
        <v>80</v>
      </c>
      <c r="AY382" s="227" t="s">
        <v>207</v>
      </c>
    </row>
    <row r="383" spans="2:65" s="1" customFormat="1" ht="22.8" customHeight="1">
      <c r="B383" s="42"/>
      <c r="C383" s="204" t="s">
        <v>2079</v>
      </c>
      <c r="D383" s="204" t="s">
        <v>211</v>
      </c>
      <c r="E383" s="205" t="s">
        <v>2080</v>
      </c>
      <c r="F383" s="206" t="s">
        <v>2081</v>
      </c>
      <c r="G383" s="207" t="s">
        <v>285</v>
      </c>
      <c r="H383" s="208">
        <v>22.3</v>
      </c>
      <c r="I383" s="209"/>
      <c r="J383" s="210">
        <f>ROUND(I383*H383,1)</f>
        <v>0</v>
      </c>
      <c r="K383" s="206" t="s">
        <v>23</v>
      </c>
      <c r="L383" s="62"/>
      <c r="M383" s="211" t="s">
        <v>23</v>
      </c>
      <c r="N383" s="212" t="s">
        <v>44</v>
      </c>
      <c r="O383" s="43"/>
      <c r="P383" s="213">
        <f>O383*H383</f>
        <v>0</v>
      </c>
      <c r="Q383" s="213">
        <v>1.8699999999999999E-3</v>
      </c>
      <c r="R383" s="213">
        <f>Q383*H383</f>
        <v>4.1701000000000002E-2</v>
      </c>
      <c r="S383" s="213">
        <v>0</v>
      </c>
      <c r="T383" s="214">
        <f>S383*H383</f>
        <v>0</v>
      </c>
      <c r="AR383" s="25" t="s">
        <v>216</v>
      </c>
      <c r="AT383" s="25" t="s">
        <v>211</v>
      </c>
      <c r="AU383" s="25" t="s">
        <v>82</v>
      </c>
      <c r="AY383" s="25" t="s">
        <v>207</v>
      </c>
      <c r="BE383" s="215">
        <f>IF(N383="základní",J383,0)</f>
        <v>0</v>
      </c>
      <c r="BF383" s="215">
        <f>IF(N383="snížená",J383,0)</f>
        <v>0</v>
      </c>
      <c r="BG383" s="215">
        <f>IF(N383="zákl. přenesená",J383,0)</f>
        <v>0</v>
      </c>
      <c r="BH383" s="215">
        <f>IF(N383="sníž. přenesená",J383,0)</f>
        <v>0</v>
      </c>
      <c r="BI383" s="215">
        <f>IF(N383="nulová",J383,0)</f>
        <v>0</v>
      </c>
      <c r="BJ383" s="25" t="s">
        <v>80</v>
      </c>
      <c r="BK383" s="215">
        <f>ROUND(I383*H383,1)</f>
        <v>0</v>
      </c>
      <c r="BL383" s="25" t="s">
        <v>216</v>
      </c>
      <c r="BM383" s="25" t="s">
        <v>2082</v>
      </c>
    </row>
    <row r="384" spans="2:65" s="12" customFormat="1" ht="12">
      <c r="B384" s="216"/>
      <c r="C384" s="217"/>
      <c r="D384" s="218" t="s">
        <v>218</v>
      </c>
      <c r="E384" s="219" t="s">
        <v>23</v>
      </c>
      <c r="F384" s="220" t="s">
        <v>2083</v>
      </c>
      <c r="G384" s="217"/>
      <c r="H384" s="221">
        <v>22.3</v>
      </c>
      <c r="I384" s="222"/>
      <c r="J384" s="217"/>
      <c r="K384" s="217"/>
      <c r="L384" s="223"/>
      <c r="M384" s="224"/>
      <c r="N384" s="225"/>
      <c r="O384" s="225"/>
      <c r="P384" s="225"/>
      <c r="Q384" s="225"/>
      <c r="R384" s="225"/>
      <c r="S384" s="225"/>
      <c r="T384" s="226"/>
      <c r="AT384" s="227" t="s">
        <v>218</v>
      </c>
      <c r="AU384" s="227" t="s">
        <v>82</v>
      </c>
      <c r="AV384" s="12" t="s">
        <v>82</v>
      </c>
      <c r="AW384" s="12" t="s">
        <v>36</v>
      </c>
      <c r="AX384" s="12" t="s">
        <v>80</v>
      </c>
      <c r="AY384" s="227" t="s">
        <v>207</v>
      </c>
    </row>
    <row r="385" spans="2:65" s="1" customFormat="1" ht="34.200000000000003" customHeight="1">
      <c r="B385" s="42"/>
      <c r="C385" s="204" t="s">
        <v>2084</v>
      </c>
      <c r="D385" s="204" t="s">
        <v>211</v>
      </c>
      <c r="E385" s="205" t="s">
        <v>2085</v>
      </c>
      <c r="F385" s="206" t="s">
        <v>2086</v>
      </c>
      <c r="G385" s="207" t="s">
        <v>322</v>
      </c>
      <c r="H385" s="208">
        <v>17.600000000000001</v>
      </c>
      <c r="I385" s="209"/>
      <c r="J385" s="210">
        <f>ROUND(I385*H385,1)</f>
        <v>0</v>
      </c>
      <c r="K385" s="206" t="s">
        <v>23</v>
      </c>
      <c r="L385" s="62"/>
      <c r="M385" s="211" t="s">
        <v>23</v>
      </c>
      <c r="N385" s="212" t="s">
        <v>44</v>
      </c>
      <c r="O385" s="43"/>
      <c r="P385" s="213">
        <f>O385*H385</f>
        <v>0</v>
      </c>
      <c r="Q385" s="213">
        <v>0</v>
      </c>
      <c r="R385" s="213">
        <f>Q385*H385</f>
        <v>0</v>
      </c>
      <c r="S385" s="213">
        <v>0</v>
      </c>
      <c r="T385" s="214">
        <f>S385*H385</f>
        <v>0</v>
      </c>
      <c r="AR385" s="25" t="s">
        <v>216</v>
      </c>
      <c r="AT385" s="25" t="s">
        <v>211</v>
      </c>
      <c r="AU385" s="25" t="s">
        <v>82</v>
      </c>
      <c r="AY385" s="25" t="s">
        <v>207</v>
      </c>
      <c r="BE385" s="215">
        <f>IF(N385="základní",J385,0)</f>
        <v>0</v>
      </c>
      <c r="BF385" s="215">
        <f>IF(N385="snížená",J385,0)</f>
        <v>0</v>
      </c>
      <c r="BG385" s="215">
        <f>IF(N385="zákl. přenesená",J385,0)</f>
        <v>0</v>
      </c>
      <c r="BH385" s="215">
        <f>IF(N385="sníž. přenesená",J385,0)</f>
        <v>0</v>
      </c>
      <c r="BI385" s="215">
        <f>IF(N385="nulová",J385,0)</f>
        <v>0</v>
      </c>
      <c r="BJ385" s="25" t="s">
        <v>80</v>
      </c>
      <c r="BK385" s="215">
        <f>ROUND(I385*H385,1)</f>
        <v>0</v>
      </c>
      <c r="BL385" s="25" t="s">
        <v>216</v>
      </c>
      <c r="BM385" s="25" t="s">
        <v>2087</v>
      </c>
    </row>
    <row r="386" spans="2:65" s="12" customFormat="1" ht="12">
      <c r="B386" s="216"/>
      <c r="C386" s="217"/>
      <c r="D386" s="218" t="s">
        <v>218</v>
      </c>
      <c r="E386" s="219" t="s">
        <v>23</v>
      </c>
      <c r="F386" s="220" t="s">
        <v>2088</v>
      </c>
      <c r="G386" s="217"/>
      <c r="H386" s="221">
        <v>17.600000000000001</v>
      </c>
      <c r="I386" s="222"/>
      <c r="J386" s="217"/>
      <c r="K386" s="217"/>
      <c r="L386" s="223"/>
      <c r="M386" s="224"/>
      <c r="N386" s="225"/>
      <c r="O386" s="225"/>
      <c r="P386" s="225"/>
      <c r="Q386" s="225"/>
      <c r="R386" s="225"/>
      <c r="S386" s="225"/>
      <c r="T386" s="226"/>
      <c r="AT386" s="227" t="s">
        <v>218</v>
      </c>
      <c r="AU386" s="227" t="s">
        <v>82</v>
      </c>
      <c r="AV386" s="12" t="s">
        <v>82</v>
      </c>
      <c r="AW386" s="12" t="s">
        <v>36</v>
      </c>
      <c r="AX386" s="12" t="s">
        <v>80</v>
      </c>
      <c r="AY386" s="227" t="s">
        <v>207</v>
      </c>
    </row>
    <row r="387" spans="2:65" s="1" customFormat="1" ht="34.200000000000003" customHeight="1">
      <c r="B387" s="42"/>
      <c r="C387" s="204" t="s">
        <v>2089</v>
      </c>
      <c r="D387" s="204" t="s">
        <v>211</v>
      </c>
      <c r="E387" s="205" t="s">
        <v>2090</v>
      </c>
      <c r="F387" s="206" t="s">
        <v>2091</v>
      </c>
      <c r="G387" s="207" t="s">
        <v>322</v>
      </c>
      <c r="H387" s="208">
        <v>16.399999999999999</v>
      </c>
      <c r="I387" s="209"/>
      <c r="J387" s="210">
        <f>ROUND(I387*H387,1)</f>
        <v>0</v>
      </c>
      <c r="K387" s="206" t="s">
        <v>23</v>
      </c>
      <c r="L387" s="62"/>
      <c r="M387" s="211" t="s">
        <v>23</v>
      </c>
      <c r="N387" s="212" t="s">
        <v>44</v>
      </c>
      <c r="O387" s="43"/>
      <c r="P387" s="213">
        <f>O387*H387</f>
        <v>0</v>
      </c>
      <c r="Q387" s="213">
        <v>0</v>
      </c>
      <c r="R387" s="213">
        <f>Q387*H387</f>
        <v>0</v>
      </c>
      <c r="S387" s="213">
        <v>0</v>
      </c>
      <c r="T387" s="214">
        <f>S387*H387</f>
        <v>0</v>
      </c>
      <c r="AR387" s="25" t="s">
        <v>216</v>
      </c>
      <c r="AT387" s="25" t="s">
        <v>211</v>
      </c>
      <c r="AU387" s="25" t="s">
        <v>82</v>
      </c>
      <c r="AY387" s="25" t="s">
        <v>207</v>
      </c>
      <c r="BE387" s="215">
        <f>IF(N387="základní",J387,0)</f>
        <v>0</v>
      </c>
      <c r="BF387" s="215">
        <f>IF(N387="snížená",J387,0)</f>
        <v>0</v>
      </c>
      <c r="BG387" s="215">
        <f>IF(N387="zákl. přenesená",J387,0)</f>
        <v>0</v>
      </c>
      <c r="BH387" s="215">
        <f>IF(N387="sníž. přenesená",J387,0)</f>
        <v>0</v>
      </c>
      <c r="BI387" s="215">
        <f>IF(N387="nulová",J387,0)</f>
        <v>0</v>
      </c>
      <c r="BJ387" s="25" t="s">
        <v>80</v>
      </c>
      <c r="BK387" s="215">
        <f>ROUND(I387*H387,1)</f>
        <v>0</v>
      </c>
      <c r="BL387" s="25" t="s">
        <v>216</v>
      </c>
      <c r="BM387" s="25" t="s">
        <v>2092</v>
      </c>
    </row>
    <row r="388" spans="2:65" s="12" customFormat="1" ht="12">
      <c r="B388" s="216"/>
      <c r="C388" s="217"/>
      <c r="D388" s="218" t="s">
        <v>218</v>
      </c>
      <c r="E388" s="219" t="s">
        <v>23</v>
      </c>
      <c r="F388" s="220" t="s">
        <v>2093</v>
      </c>
      <c r="G388" s="217"/>
      <c r="H388" s="221">
        <v>16.399999999999999</v>
      </c>
      <c r="I388" s="222"/>
      <c r="J388" s="217"/>
      <c r="K388" s="217"/>
      <c r="L388" s="223"/>
      <c r="M388" s="224"/>
      <c r="N388" s="225"/>
      <c r="O388" s="225"/>
      <c r="P388" s="225"/>
      <c r="Q388" s="225"/>
      <c r="R388" s="225"/>
      <c r="S388" s="225"/>
      <c r="T388" s="226"/>
      <c r="AT388" s="227" t="s">
        <v>218</v>
      </c>
      <c r="AU388" s="227" t="s">
        <v>82</v>
      </c>
      <c r="AV388" s="12" t="s">
        <v>82</v>
      </c>
      <c r="AW388" s="12" t="s">
        <v>36</v>
      </c>
      <c r="AX388" s="12" t="s">
        <v>80</v>
      </c>
      <c r="AY388" s="227" t="s">
        <v>207</v>
      </c>
    </row>
    <row r="389" spans="2:65" s="1" customFormat="1" ht="22.8" customHeight="1">
      <c r="B389" s="42"/>
      <c r="C389" s="204" t="s">
        <v>2094</v>
      </c>
      <c r="D389" s="204" t="s">
        <v>211</v>
      </c>
      <c r="E389" s="205" t="s">
        <v>2095</v>
      </c>
      <c r="F389" s="206" t="s">
        <v>2096</v>
      </c>
      <c r="G389" s="207" t="s">
        <v>322</v>
      </c>
      <c r="H389" s="208">
        <v>17.600000000000001</v>
      </c>
      <c r="I389" s="209"/>
      <c r="J389" s="210">
        <f>ROUND(I389*H389,1)</f>
        <v>0</v>
      </c>
      <c r="K389" s="206" t="s">
        <v>23</v>
      </c>
      <c r="L389" s="62"/>
      <c r="M389" s="211" t="s">
        <v>23</v>
      </c>
      <c r="N389" s="212" t="s">
        <v>44</v>
      </c>
      <c r="O389" s="43"/>
      <c r="P389" s="213">
        <f>O389*H389</f>
        <v>0</v>
      </c>
      <c r="Q389" s="213">
        <v>0</v>
      </c>
      <c r="R389" s="213">
        <f>Q389*H389</f>
        <v>0</v>
      </c>
      <c r="S389" s="213">
        <v>0</v>
      </c>
      <c r="T389" s="214">
        <f>S389*H389</f>
        <v>0</v>
      </c>
      <c r="AR389" s="25" t="s">
        <v>216</v>
      </c>
      <c r="AT389" s="25" t="s">
        <v>211</v>
      </c>
      <c r="AU389" s="25" t="s">
        <v>82</v>
      </c>
      <c r="AY389" s="25" t="s">
        <v>207</v>
      </c>
      <c r="BE389" s="215">
        <f>IF(N389="základní",J389,0)</f>
        <v>0</v>
      </c>
      <c r="BF389" s="215">
        <f>IF(N389="snížená",J389,0)</f>
        <v>0</v>
      </c>
      <c r="BG389" s="215">
        <f>IF(N389="zákl. přenesená",J389,0)</f>
        <v>0</v>
      </c>
      <c r="BH389" s="215">
        <f>IF(N389="sníž. přenesená",J389,0)</f>
        <v>0</v>
      </c>
      <c r="BI389" s="215">
        <f>IF(N389="nulová",J389,0)</f>
        <v>0</v>
      </c>
      <c r="BJ389" s="25" t="s">
        <v>80</v>
      </c>
      <c r="BK389" s="215">
        <f>ROUND(I389*H389,1)</f>
        <v>0</v>
      </c>
      <c r="BL389" s="25" t="s">
        <v>216</v>
      </c>
      <c r="BM389" s="25" t="s">
        <v>2097</v>
      </c>
    </row>
    <row r="390" spans="2:65" s="12" customFormat="1" ht="12">
      <c r="B390" s="216"/>
      <c r="C390" s="217"/>
      <c r="D390" s="218" t="s">
        <v>218</v>
      </c>
      <c r="E390" s="219" t="s">
        <v>23</v>
      </c>
      <c r="F390" s="220" t="s">
        <v>2088</v>
      </c>
      <c r="G390" s="217"/>
      <c r="H390" s="221">
        <v>17.600000000000001</v>
      </c>
      <c r="I390" s="222"/>
      <c r="J390" s="217"/>
      <c r="K390" s="217"/>
      <c r="L390" s="223"/>
      <c r="M390" s="224"/>
      <c r="N390" s="225"/>
      <c r="O390" s="225"/>
      <c r="P390" s="225"/>
      <c r="Q390" s="225"/>
      <c r="R390" s="225"/>
      <c r="S390" s="225"/>
      <c r="T390" s="226"/>
      <c r="AT390" s="227" t="s">
        <v>218</v>
      </c>
      <c r="AU390" s="227" t="s">
        <v>82</v>
      </c>
      <c r="AV390" s="12" t="s">
        <v>82</v>
      </c>
      <c r="AW390" s="12" t="s">
        <v>36</v>
      </c>
      <c r="AX390" s="12" t="s">
        <v>80</v>
      </c>
      <c r="AY390" s="227" t="s">
        <v>207</v>
      </c>
    </row>
    <row r="391" spans="2:65" s="1" customFormat="1" ht="22.8" customHeight="1">
      <c r="B391" s="42"/>
      <c r="C391" s="204" t="s">
        <v>2098</v>
      </c>
      <c r="D391" s="204" t="s">
        <v>211</v>
      </c>
      <c r="E391" s="205" t="s">
        <v>2099</v>
      </c>
      <c r="F391" s="206" t="s">
        <v>2100</v>
      </c>
      <c r="G391" s="207" t="s">
        <v>322</v>
      </c>
      <c r="H391" s="208">
        <v>16.399999999999999</v>
      </c>
      <c r="I391" s="209"/>
      <c r="J391" s="210">
        <f>ROUND(I391*H391,1)</f>
        <v>0</v>
      </c>
      <c r="K391" s="206" t="s">
        <v>23</v>
      </c>
      <c r="L391" s="62"/>
      <c r="M391" s="211" t="s">
        <v>23</v>
      </c>
      <c r="N391" s="212" t="s">
        <v>44</v>
      </c>
      <c r="O391" s="43"/>
      <c r="P391" s="213">
        <f>O391*H391</f>
        <v>0</v>
      </c>
      <c r="Q391" s="213">
        <v>0</v>
      </c>
      <c r="R391" s="213">
        <f>Q391*H391</f>
        <v>0</v>
      </c>
      <c r="S391" s="213">
        <v>0</v>
      </c>
      <c r="T391" s="214">
        <f>S391*H391</f>
        <v>0</v>
      </c>
      <c r="AR391" s="25" t="s">
        <v>216</v>
      </c>
      <c r="AT391" s="25" t="s">
        <v>211</v>
      </c>
      <c r="AU391" s="25" t="s">
        <v>82</v>
      </c>
      <c r="AY391" s="25" t="s">
        <v>207</v>
      </c>
      <c r="BE391" s="215">
        <f>IF(N391="základní",J391,0)</f>
        <v>0</v>
      </c>
      <c r="BF391" s="215">
        <f>IF(N391="snížená",J391,0)</f>
        <v>0</v>
      </c>
      <c r="BG391" s="215">
        <f>IF(N391="zákl. přenesená",J391,0)</f>
        <v>0</v>
      </c>
      <c r="BH391" s="215">
        <f>IF(N391="sníž. přenesená",J391,0)</f>
        <v>0</v>
      </c>
      <c r="BI391" s="215">
        <f>IF(N391="nulová",J391,0)</f>
        <v>0</v>
      </c>
      <c r="BJ391" s="25" t="s">
        <v>80</v>
      </c>
      <c r="BK391" s="215">
        <f>ROUND(I391*H391,1)</f>
        <v>0</v>
      </c>
      <c r="BL391" s="25" t="s">
        <v>216</v>
      </c>
      <c r="BM391" s="25" t="s">
        <v>2101</v>
      </c>
    </row>
    <row r="392" spans="2:65" s="12" customFormat="1" ht="12">
      <c r="B392" s="216"/>
      <c r="C392" s="217"/>
      <c r="D392" s="218" t="s">
        <v>218</v>
      </c>
      <c r="E392" s="219" t="s">
        <v>23</v>
      </c>
      <c r="F392" s="220" t="s">
        <v>2093</v>
      </c>
      <c r="G392" s="217"/>
      <c r="H392" s="221">
        <v>16.399999999999999</v>
      </c>
      <c r="I392" s="222"/>
      <c r="J392" s="217"/>
      <c r="K392" s="217"/>
      <c r="L392" s="223"/>
      <c r="M392" s="224"/>
      <c r="N392" s="225"/>
      <c r="O392" s="225"/>
      <c r="P392" s="225"/>
      <c r="Q392" s="225"/>
      <c r="R392" s="225"/>
      <c r="S392" s="225"/>
      <c r="T392" s="226"/>
      <c r="AT392" s="227" t="s">
        <v>218</v>
      </c>
      <c r="AU392" s="227" t="s">
        <v>82</v>
      </c>
      <c r="AV392" s="12" t="s">
        <v>82</v>
      </c>
      <c r="AW392" s="12" t="s">
        <v>36</v>
      </c>
      <c r="AX392" s="12" t="s">
        <v>80</v>
      </c>
      <c r="AY392" s="227" t="s">
        <v>207</v>
      </c>
    </row>
    <row r="393" spans="2:65" s="1" customFormat="1" ht="34.200000000000003" customHeight="1">
      <c r="B393" s="42"/>
      <c r="C393" s="204" t="s">
        <v>2102</v>
      </c>
      <c r="D393" s="204" t="s">
        <v>211</v>
      </c>
      <c r="E393" s="205" t="s">
        <v>2103</v>
      </c>
      <c r="F393" s="206" t="s">
        <v>2104</v>
      </c>
      <c r="G393" s="207" t="s">
        <v>317</v>
      </c>
      <c r="H393" s="208">
        <v>2</v>
      </c>
      <c r="I393" s="209"/>
      <c r="J393" s="210">
        <f>ROUND(I393*H393,1)</f>
        <v>0</v>
      </c>
      <c r="K393" s="206" t="s">
        <v>23</v>
      </c>
      <c r="L393" s="62"/>
      <c r="M393" s="211" t="s">
        <v>23</v>
      </c>
      <c r="N393" s="212" t="s">
        <v>44</v>
      </c>
      <c r="O393" s="43"/>
      <c r="P393" s="213">
        <f>O393*H393</f>
        <v>0</v>
      </c>
      <c r="Q393" s="213">
        <v>4.0000000000000003E-5</v>
      </c>
      <c r="R393" s="213">
        <f>Q393*H393</f>
        <v>8.0000000000000007E-5</v>
      </c>
      <c r="S393" s="213">
        <v>0</v>
      </c>
      <c r="T393" s="214">
        <f>S393*H393</f>
        <v>0</v>
      </c>
      <c r="AR393" s="25" t="s">
        <v>216</v>
      </c>
      <c r="AT393" s="25" t="s">
        <v>211</v>
      </c>
      <c r="AU393" s="25" t="s">
        <v>82</v>
      </c>
      <c r="AY393" s="25" t="s">
        <v>207</v>
      </c>
      <c r="BE393" s="215">
        <f>IF(N393="základní",J393,0)</f>
        <v>0</v>
      </c>
      <c r="BF393" s="215">
        <f>IF(N393="snížená",J393,0)</f>
        <v>0</v>
      </c>
      <c r="BG393" s="215">
        <f>IF(N393="zákl. přenesená",J393,0)</f>
        <v>0</v>
      </c>
      <c r="BH393" s="215">
        <f>IF(N393="sníž. přenesená",J393,0)</f>
        <v>0</v>
      </c>
      <c r="BI393" s="215">
        <f>IF(N393="nulová",J393,0)</f>
        <v>0</v>
      </c>
      <c r="BJ393" s="25" t="s">
        <v>80</v>
      </c>
      <c r="BK393" s="215">
        <f>ROUND(I393*H393,1)</f>
        <v>0</v>
      </c>
      <c r="BL393" s="25" t="s">
        <v>216</v>
      </c>
      <c r="BM393" s="25" t="s">
        <v>2105</v>
      </c>
    </row>
    <row r="394" spans="2:65" s="12" customFormat="1" ht="12">
      <c r="B394" s="216"/>
      <c r="C394" s="217"/>
      <c r="D394" s="218" t="s">
        <v>218</v>
      </c>
      <c r="E394" s="219" t="s">
        <v>23</v>
      </c>
      <c r="F394" s="220" t="s">
        <v>2106</v>
      </c>
      <c r="G394" s="217"/>
      <c r="H394" s="221">
        <v>2</v>
      </c>
      <c r="I394" s="222"/>
      <c r="J394" s="217"/>
      <c r="K394" s="217"/>
      <c r="L394" s="223"/>
      <c r="M394" s="224"/>
      <c r="N394" s="225"/>
      <c r="O394" s="225"/>
      <c r="P394" s="225"/>
      <c r="Q394" s="225"/>
      <c r="R394" s="225"/>
      <c r="S394" s="225"/>
      <c r="T394" s="226"/>
      <c r="AT394" s="227" t="s">
        <v>218</v>
      </c>
      <c r="AU394" s="227" t="s">
        <v>82</v>
      </c>
      <c r="AV394" s="12" t="s">
        <v>82</v>
      </c>
      <c r="AW394" s="12" t="s">
        <v>36</v>
      </c>
      <c r="AX394" s="12" t="s">
        <v>80</v>
      </c>
      <c r="AY394" s="227" t="s">
        <v>207</v>
      </c>
    </row>
    <row r="395" spans="2:65" s="1" customFormat="1" ht="34.200000000000003" customHeight="1">
      <c r="B395" s="42"/>
      <c r="C395" s="204" t="s">
        <v>2107</v>
      </c>
      <c r="D395" s="204" t="s">
        <v>211</v>
      </c>
      <c r="E395" s="205" t="s">
        <v>2108</v>
      </c>
      <c r="F395" s="206" t="s">
        <v>2109</v>
      </c>
      <c r="G395" s="207" t="s">
        <v>317</v>
      </c>
      <c r="H395" s="208">
        <v>12</v>
      </c>
      <c r="I395" s="209"/>
      <c r="J395" s="210">
        <f>ROUND(I395*H395,1)</f>
        <v>0</v>
      </c>
      <c r="K395" s="206" t="s">
        <v>23</v>
      </c>
      <c r="L395" s="62"/>
      <c r="M395" s="211" t="s">
        <v>23</v>
      </c>
      <c r="N395" s="212" t="s">
        <v>44</v>
      </c>
      <c r="O395" s="43"/>
      <c r="P395" s="213">
        <f>O395*H395</f>
        <v>0</v>
      </c>
      <c r="Q395" s="213">
        <v>4.0000000000000003E-5</v>
      </c>
      <c r="R395" s="213">
        <f>Q395*H395</f>
        <v>4.8000000000000007E-4</v>
      </c>
      <c r="S395" s="213">
        <v>0</v>
      </c>
      <c r="T395" s="214">
        <f>S395*H395</f>
        <v>0</v>
      </c>
      <c r="AR395" s="25" t="s">
        <v>216</v>
      </c>
      <c r="AT395" s="25" t="s">
        <v>211</v>
      </c>
      <c r="AU395" s="25" t="s">
        <v>82</v>
      </c>
      <c r="AY395" s="25" t="s">
        <v>207</v>
      </c>
      <c r="BE395" s="215">
        <f>IF(N395="základní",J395,0)</f>
        <v>0</v>
      </c>
      <c r="BF395" s="215">
        <f>IF(N395="snížená",J395,0)</f>
        <v>0</v>
      </c>
      <c r="BG395" s="215">
        <f>IF(N395="zákl. přenesená",J395,0)</f>
        <v>0</v>
      </c>
      <c r="BH395" s="215">
        <f>IF(N395="sníž. přenesená",J395,0)</f>
        <v>0</v>
      </c>
      <c r="BI395" s="215">
        <f>IF(N395="nulová",J395,0)</f>
        <v>0</v>
      </c>
      <c r="BJ395" s="25" t="s">
        <v>80</v>
      </c>
      <c r="BK395" s="215">
        <f>ROUND(I395*H395,1)</f>
        <v>0</v>
      </c>
      <c r="BL395" s="25" t="s">
        <v>216</v>
      </c>
      <c r="BM395" s="25" t="s">
        <v>2110</v>
      </c>
    </row>
    <row r="396" spans="2:65" s="12" customFormat="1" ht="12">
      <c r="B396" s="216"/>
      <c r="C396" s="217"/>
      <c r="D396" s="218" t="s">
        <v>218</v>
      </c>
      <c r="E396" s="219" t="s">
        <v>23</v>
      </c>
      <c r="F396" s="220" t="s">
        <v>2111</v>
      </c>
      <c r="G396" s="217"/>
      <c r="H396" s="221">
        <v>12</v>
      </c>
      <c r="I396" s="222"/>
      <c r="J396" s="217"/>
      <c r="K396" s="217"/>
      <c r="L396" s="223"/>
      <c r="M396" s="224"/>
      <c r="N396" s="225"/>
      <c r="O396" s="225"/>
      <c r="P396" s="225"/>
      <c r="Q396" s="225"/>
      <c r="R396" s="225"/>
      <c r="S396" s="225"/>
      <c r="T396" s="226"/>
      <c r="AT396" s="227" t="s">
        <v>218</v>
      </c>
      <c r="AU396" s="227" t="s">
        <v>82</v>
      </c>
      <c r="AV396" s="12" t="s">
        <v>82</v>
      </c>
      <c r="AW396" s="12" t="s">
        <v>36</v>
      </c>
      <c r="AX396" s="12" t="s">
        <v>80</v>
      </c>
      <c r="AY396" s="227" t="s">
        <v>207</v>
      </c>
    </row>
    <row r="397" spans="2:65" s="1" customFormat="1" ht="22.8" customHeight="1">
      <c r="B397" s="42"/>
      <c r="C397" s="204" t="s">
        <v>2112</v>
      </c>
      <c r="D397" s="204" t="s">
        <v>211</v>
      </c>
      <c r="E397" s="205" t="s">
        <v>2113</v>
      </c>
      <c r="F397" s="206" t="s">
        <v>2114</v>
      </c>
      <c r="G397" s="207" t="s">
        <v>317</v>
      </c>
      <c r="H397" s="208">
        <v>2</v>
      </c>
      <c r="I397" s="209"/>
      <c r="J397" s="210">
        <f>ROUND(I397*H397,1)</f>
        <v>0</v>
      </c>
      <c r="K397" s="206" t="s">
        <v>23</v>
      </c>
      <c r="L397" s="62"/>
      <c r="M397" s="211" t="s">
        <v>23</v>
      </c>
      <c r="N397" s="212" t="s">
        <v>44</v>
      </c>
      <c r="O397" s="43"/>
      <c r="P397" s="213">
        <f>O397*H397</f>
        <v>0</v>
      </c>
      <c r="Q397" s="213">
        <v>2.2000000000000001E-4</v>
      </c>
      <c r="R397" s="213">
        <f>Q397*H397</f>
        <v>4.4000000000000002E-4</v>
      </c>
      <c r="S397" s="213">
        <v>0</v>
      </c>
      <c r="T397" s="214">
        <f>S397*H397</f>
        <v>0</v>
      </c>
      <c r="AR397" s="25" t="s">
        <v>216</v>
      </c>
      <c r="AT397" s="25" t="s">
        <v>211</v>
      </c>
      <c r="AU397" s="25" t="s">
        <v>82</v>
      </c>
      <c r="AY397" s="25" t="s">
        <v>207</v>
      </c>
      <c r="BE397" s="215">
        <f>IF(N397="základní",J397,0)</f>
        <v>0</v>
      </c>
      <c r="BF397" s="215">
        <f>IF(N397="snížená",J397,0)</f>
        <v>0</v>
      </c>
      <c r="BG397" s="215">
        <f>IF(N397="zákl. přenesená",J397,0)</f>
        <v>0</v>
      </c>
      <c r="BH397" s="215">
        <f>IF(N397="sníž. přenesená",J397,0)</f>
        <v>0</v>
      </c>
      <c r="BI397" s="215">
        <f>IF(N397="nulová",J397,0)</f>
        <v>0</v>
      </c>
      <c r="BJ397" s="25" t="s">
        <v>80</v>
      </c>
      <c r="BK397" s="215">
        <f>ROUND(I397*H397,1)</f>
        <v>0</v>
      </c>
      <c r="BL397" s="25" t="s">
        <v>216</v>
      </c>
      <c r="BM397" s="25" t="s">
        <v>2115</v>
      </c>
    </row>
    <row r="398" spans="2:65" s="12" customFormat="1" ht="12">
      <c r="B398" s="216"/>
      <c r="C398" s="217"/>
      <c r="D398" s="218" t="s">
        <v>218</v>
      </c>
      <c r="E398" s="219" t="s">
        <v>23</v>
      </c>
      <c r="F398" s="220" t="s">
        <v>2116</v>
      </c>
      <c r="G398" s="217"/>
      <c r="H398" s="221">
        <v>2</v>
      </c>
      <c r="I398" s="222"/>
      <c r="J398" s="217"/>
      <c r="K398" s="217"/>
      <c r="L398" s="223"/>
      <c r="M398" s="224"/>
      <c r="N398" s="225"/>
      <c r="O398" s="225"/>
      <c r="P398" s="225"/>
      <c r="Q398" s="225"/>
      <c r="R398" s="225"/>
      <c r="S398" s="225"/>
      <c r="T398" s="226"/>
      <c r="AT398" s="227" t="s">
        <v>218</v>
      </c>
      <c r="AU398" s="227" t="s">
        <v>82</v>
      </c>
      <c r="AV398" s="12" t="s">
        <v>82</v>
      </c>
      <c r="AW398" s="12" t="s">
        <v>36</v>
      </c>
      <c r="AX398" s="12" t="s">
        <v>80</v>
      </c>
      <c r="AY398" s="227" t="s">
        <v>207</v>
      </c>
    </row>
    <row r="399" spans="2:65" s="1" customFormat="1" ht="22.8" customHeight="1">
      <c r="B399" s="42"/>
      <c r="C399" s="204" t="s">
        <v>2117</v>
      </c>
      <c r="D399" s="204" t="s">
        <v>211</v>
      </c>
      <c r="E399" s="205" t="s">
        <v>2118</v>
      </c>
      <c r="F399" s="206" t="s">
        <v>2119</v>
      </c>
      <c r="G399" s="207" t="s">
        <v>317</v>
      </c>
      <c r="H399" s="208">
        <v>12</v>
      </c>
      <c r="I399" s="209"/>
      <c r="J399" s="210">
        <f>ROUND(I399*H399,1)</f>
        <v>0</v>
      </c>
      <c r="K399" s="206" t="s">
        <v>23</v>
      </c>
      <c r="L399" s="62"/>
      <c r="M399" s="211" t="s">
        <v>23</v>
      </c>
      <c r="N399" s="212" t="s">
        <v>44</v>
      </c>
      <c r="O399" s="43"/>
      <c r="P399" s="213">
        <f>O399*H399</f>
        <v>0</v>
      </c>
      <c r="Q399" s="213">
        <v>2.9E-4</v>
      </c>
      <c r="R399" s="213">
        <f>Q399*H399</f>
        <v>3.48E-3</v>
      </c>
      <c r="S399" s="213">
        <v>0</v>
      </c>
      <c r="T399" s="214">
        <f>S399*H399</f>
        <v>0</v>
      </c>
      <c r="AR399" s="25" t="s">
        <v>216</v>
      </c>
      <c r="AT399" s="25" t="s">
        <v>211</v>
      </c>
      <c r="AU399" s="25" t="s">
        <v>82</v>
      </c>
      <c r="AY399" s="25" t="s">
        <v>207</v>
      </c>
      <c r="BE399" s="215">
        <f>IF(N399="základní",J399,0)</f>
        <v>0</v>
      </c>
      <c r="BF399" s="215">
        <f>IF(N399="snížená",J399,0)</f>
        <v>0</v>
      </c>
      <c r="BG399" s="215">
        <f>IF(N399="zákl. přenesená",J399,0)</f>
        <v>0</v>
      </c>
      <c r="BH399" s="215">
        <f>IF(N399="sníž. přenesená",J399,0)</f>
        <v>0</v>
      </c>
      <c r="BI399" s="215">
        <f>IF(N399="nulová",J399,0)</f>
        <v>0</v>
      </c>
      <c r="BJ399" s="25" t="s">
        <v>80</v>
      </c>
      <c r="BK399" s="215">
        <f>ROUND(I399*H399,1)</f>
        <v>0</v>
      </c>
      <c r="BL399" s="25" t="s">
        <v>216</v>
      </c>
      <c r="BM399" s="25" t="s">
        <v>2120</v>
      </c>
    </row>
    <row r="400" spans="2:65" s="12" customFormat="1" ht="12">
      <c r="B400" s="216"/>
      <c r="C400" s="217"/>
      <c r="D400" s="218" t="s">
        <v>218</v>
      </c>
      <c r="E400" s="219" t="s">
        <v>23</v>
      </c>
      <c r="F400" s="220" t="s">
        <v>2121</v>
      </c>
      <c r="G400" s="217"/>
      <c r="H400" s="221">
        <v>12</v>
      </c>
      <c r="I400" s="222"/>
      <c r="J400" s="217"/>
      <c r="K400" s="217"/>
      <c r="L400" s="223"/>
      <c r="M400" s="224"/>
      <c r="N400" s="225"/>
      <c r="O400" s="225"/>
      <c r="P400" s="225"/>
      <c r="Q400" s="225"/>
      <c r="R400" s="225"/>
      <c r="S400" s="225"/>
      <c r="T400" s="226"/>
      <c r="AT400" s="227" t="s">
        <v>218</v>
      </c>
      <c r="AU400" s="227" t="s">
        <v>82</v>
      </c>
      <c r="AV400" s="12" t="s">
        <v>82</v>
      </c>
      <c r="AW400" s="12" t="s">
        <v>36</v>
      </c>
      <c r="AX400" s="12" t="s">
        <v>80</v>
      </c>
      <c r="AY400" s="227" t="s">
        <v>207</v>
      </c>
    </row>
    <row r="401" spans="2:65" s="1" customFormat="1" ht="57" customHeight="1">
      <c r="B401" s="42"/>
      <c r="C401" s="204" t="s">
        <v>2122</v>
      </c>
      <c r="D401" s="204" t="s">
        <v>211</v>
      </c>
      <c r="E401" s="205" t="s">
        <v>2123</v>
      </c>
      <c r="F401" s="206" t="s">
        <v>2124</v>
      </c>
      <c r="G401" s="207" t="s">
        <v>322</v>
      </c>
      <c r="H401" s="208">
        <v>36</v>
      </c>
      <c r="I401" s="209"/>
      <c r="J401" s="210">
        <f>ROUND(I401*H401,1)</f>
        <v>0</v>
      </c>
      <c r="K401" s="206" t="s">
        <v>23</v>
      </c>
      <c r="L401" s="62"/>
      <c r="M401" s="211" t="s">
        <v>23</v>
      </c>
      <c r="N401" s="212" t="s">
        <v>44</v>
      </c>
      <c r="O401" s="43"/>
      <c r="P401" s="213">
        <f>O401*H401</f>
        <v>0</v>
      </c>
      <c r="Q401" s="213">
        <v>0</v>
      </c>
      <c r="R401" s="213">
        <f>Q401*H401</f>
        <v>0</v>
      </c>
      <c r="S401" s="213">
        <v>3.5000000000000003E-2</v>
      </c>
      <c r="T401" s="214">
        <f>S401*H401</f>
        <v>1.2600000000000002</v>
      </c>
      <c r="AR401" s="25" t="s">
        <v>216</v>
      </c>
      <c r="AT401" s="25" t="s">
        <v>211</v>
      </c>
      <c r="AU401" s="25" t="s">
        <v>82</v>
      </c>
      <c r="AY401" s="25" t="s">
        <v>207</v>
      </c>
      <c r="BE401" s="215">
        <f>IF(N401="základní",J401,0)</f>
        <v>0</v>
      </c>
      <c r="BF401" s="215">
        <f>IF(N401="snížená",J401,0)</f>
        <v>0</v>
      </c>
      <c r="BG401" s="215">
        <f>IF(N401="zákl. přenesená",J401,0)</f>
        <v>0</v>
      </c>
      <c r="BH401" s="215">
        <f>IF(N401="sníž. přenesená",J401,0)</f>
        <v>0</v>
      </c>
      <c r="BI401" s="215">
        <f>IF(N401="nulová",J401,0)</f>
        <v>0</v>
      </c>
      <c r="BJ401" s="25" t="s">
        <v>80</v>
      </c>
      <c r="BK401" s="215">
        <f>ROUND(I401*H401,1)</f>
        <v>0</v>
      </c>
      <c r="BL401" s="25" t="s">
        <v>216</v>
      </c>
      <c r="BM401" s="25" t="s">
        <v>2125</v>
      </c>
    </row>
    <row r="402" spans="2:65" s="12" customFormat="1" ht="12">
      <c r="B402" s="216"/>
      <c r="C402" s="217"/>
      <c r="D402" s="218" t="s">
        <v>218</v>
      </c>
      <c r="E402" s="219" t="s">
        <v>23</v>
      </c>
      <c r="F402" s="220" t="s">
        <v>2126</v>
      </c>
      <c r="G402" s="217"/>
      <c r="H402" s="221">
        <v>36</v>
      </c>
      <c r="I402" s="222"/>
      <c r="J402" s="217"/>
      <c r="K402" s="217"/>
      <c r="L402" s="223"/>
      <c r="M402" s="224"/>
      <c r="N402" s="225"/>
      <c r="O402" s="225"/>
      <c r="P402" s="225"/>
      <c r="Q402" s="225"/>
      <c r="R402" s="225"/>
      <c r="S402" s="225"/>
      <c r="T402" s="226"/>
      <c r="AT402" s="227" t="s">
        <v>218</v>
      </c>
      <c r="AU402" s="227" t="s">
        <v>82</v>
      </c>
      <c r="AV402" s="12" t="s">
        <v>82</v>
      </c>
      <c r="AW402" s="12" t="s">
        <v>36</v>
      </c>
      <c r="AX402" s="12" t="s">
        <v>80</v>
      </c>
      <c r="AY402" s="227" t="s">
        <v>207</v>
      </c>
    </row>
    <row r="403" spans="2:65" s="1" customFormat="1" ht="45.6" customHeight="1">
      <c r="B403" s="42"/>
      <c r="C403" s="204" t="s">
        <v>2127</v>
      </c>
      <c r="D403" s="204" t="s">
        <v>211</v>
      </c>
      <c r="E403" s="205" t="s">
        <v>2128</v>
      </c>
      <c r="F403" s="206" t="s">
        <v>2129</v>
      </c>
      <c r="G403" s="207" t="s">
        <v>285</v>
      </c>
      <c r="H403" s="208">
        <v>11.04</v>
      </c>
      <c r="I403" s="209"/>
      <c r="J403" s="210">
        <f>ROUND(I403*H403,1)</f>
        <v>0</v>
      </c>
      <c r="K403" s="206" t="s">
        <v>23</v>
      </c>
      <c r="L403" s="62"/>
      <c r="M403" s="211" t="s">
        <v>23</v>
      </c>
      <c r="N403" s="212" t="s">
        <v>44</v>
      </c>
      <c r="O403" s="43"/>
      <c r="P403" s="213">
        <f>O403*H403</f>
        <v>0</v>
      </c>
      <c r="Q403" s="213">
        <v>0</v>
      </c>
      <c r="R403" s="213">
        <f>Q403*H403</f>
        <v>0</v>
      </c>
      <c r="S403" s="213">
        <v>0</v>
      </c>
      <c r="T403" s="214">
        <f>S403*H403</f>
        <v>0</v>
      </c>
      <c r="AR403" s="25" t="s">
        <v>216</v>
      </c>
      <c r="AT403" s="25" t="s">
        <v>211</v>
      </c>
      <c r="AU403" s="25" t="s">
        <v>82</v>
      </c>
      <c r="AY403" s="25" t="s">
        <v>207</v>
      </c>
      <c r="BE403" s="215">
        <f>IF(N403="základní",J403,0)</f>
        <v>0</v>
      </c>
      <c r="BF403" s="215">
        <f>IF(N403="snížená",J403,0)</f>
        <v>0</v>
      </c>
      <c r="BG403" s="215">
        <f>IF(N403="zákl. přenesená",J403,0)</f>
        <v>0</v>
      </c>
      <c r="BH403" s="215">
        <f>IF(N403="sníž. přenesená",J403,0)</f>
        <v>0</v>
      </c>
      <c r="BI403" s="215">
        <f>IF(N403="nulová",J403,0)</f>
        <v>0</v>
      </c>
      <c r="BJ403" s="25" t="s">
        <v>80</v>
      </c>
      <c r="BK403" s="215">
        <f>ROUND(I403*H403,1)</f>
        <v>0</v>
      </c>
      <c r="BL403" s="25" t="s">
        <v>216</v>
      </c>
      <c r="BM403" s="25" t="s">
        <v>2130</v>
      </c>
    </row>
    <row r="404" spans="2:65" s="12" customFormat="1" ht="12">
      <c r="B404" s="216"/>
      <c r="C404" s="217"/>
      <c r="D404" s="218" t="s">
        <v>218</v>
      </c>
      <c r="E404" s="219" t="s">
        <v>23</v>
      </c>
      <c r="F404" s="220" t="s">
        <v>2131</v>
      </c>
      <c r="G404" s="217"/>
      <c r="H404" s="221">
        <v>11.04</v>
      </c>
      <c r="I404" s="222"/>
      <c r="J404" s="217"/>
      <c r="K404" s="217"/>
      <c r="L404" s="223"/>
      <c r="M404" s="224"/>
      <c r="N404" s="225"/>
      <c r="O404" s="225"/>
      <c r="P404" s="225"/>
      <c r="Q404" s="225"/>
      <c r="R404" s="225"/>
      <c r="S404" s="225"/>
      <c r="T404" s="226"/>
      <c r="AT404" s="227" t="s">
        <v>218</v>
      </c>
      <c r="AU404" s="227" t="s">
        <v>82</v>
      </c>
      <c r="AV404" s="12" t="s">
        <v>82</v>
      </c>
      <c r="AW404" s="12" t="s">
        <v>36</v>
      </c>
      <c r="AX404" s="12" t="s">
        <v>80</v>
      </c>
      <c r="AY404" s="227" t="s">
        <v>207</v>
      </c>
    </row>
    <row r="405" spans="2:65" s="11" customFormat="1" ht="29.85" customHeight="1">
      <c r="B405" s="188"/>
      <c r="C405" s="189"/>
      <c r="D405" s="190" t="s">
        <v>72</v>
      </c>
      <c r="E405" s="202" t="s">
        <v>2132</v>
      </c>
      <c r="F405" s="202" t="s">
        <v>2133</v>
      </c>
      <c r="G405" s="189"/>
      <c r="H405" s="189"/>
      <c r="I405" s="192"/>
      <c r="J405" s="203">
        <f>BK405</f>
        <v>0</v>
      </c>
      <c r="K405" s="189"/>
      <c r="L405" s="194"/>
      <c r="M405" s="195"/>
      <c r="N405" s="196"/>
      <c r="O405" s="196"/>
      <c r="P405" s="197">
        <f>SUM(P406:P436)</f>
        <v>0</v>
      </c>
      <c r="Q405" s="196"/>
      <c r="R405" s="197">
        <f>SUM(R406:R436)</f>
        <v>0</v>
      </c>
      <c r="S405" s="196"/>
      <c r="T405" s="198">
        <f>SUM(T406:T436)</f>
        <v>0</v>
      </c>
      <c r="AR405" s="199" t="s">
        <v>80</v>
      </c>
      <c r="AT405" s="200" t="s">
        <v>72</v>
      </c>
      <c r="AU405" s="200" t="s">
        <v>80</v>
      </c>
      <c r="AY405" s="199" t="s">
        <v>207</v>
      </c>
      <c r="BK405" s="201">
        <f>SUM(BK406:BK436)</f>
        <v>0</v>
      </c>
    </row>
    <row r="406" spans="2:65" s="1" customFormat="1" ht="34.200000000000003" customHeight="1">
      <c r="B406" s="42"/>
      <c r="C406" s="204" t="s">
        <v>2134</v>
      </c>
      <c r="D406" s="204" t="s">
        <v>211</v>
      </c>
      <c r="E406" s="205" t="s">
        <v>2135</v>
      </c>
      <c r="F406" s="206" t="s">
        <v>2136</v>
      </c>
      <c r="G406" s="207" t="s">
        <v>240</v>
      </c>
      <c r="H406" s="208">
        <v>684.05200000000002</v>
      </c>
      <c r="I406" s="209"/>
      <c r="J406" s="210">
        <f>ROUND(I406*H406,1)</f>
        <v>0</v>
      </c>
      <c r="K406" s="206" t="s">
        <v>23</v>
      </c>
      <c r="L406" s="62"/>
      <c r="M406" s="211" t="s">
        <v>23</v>
      </c>
      <c r="N406" s="212" t="s">
        <v>44</v>
      </c>
      <c r="O406" s="43"/>
      <c r="P406" s="213">
        <f>O406*H406</f>
        <v>0</v>
      </c>
      <c r="Q406" s="213">
        <v>0</v>
      </c>
      <c r="R406" s="213">
        <f>Q406*H406</f>
        <v>0</v>
      </c>
      <c r="S406" s="213">
        <v>0</v>
      </c>
      <c r="T406" s="214">
        <f>S406*H406</f>
        <v>0</v>
      </c>
      <c r="AR406" s="25" t="s">
        <v>216</v>
      </c>
      <c r="AT406" s="25" t="s">
        <v>211</v>
      </c>
      <c r="AU406" s="25" t="s">
        <v>82</v>
      </c>
      <c r="AY406" s="25" t="s">
        <v>207</v>
      </c>
      <c r="BE406" s="215">
        <f>IF(N406="základní",J406,0)</f>
        <v>0</v>
      </c>
      <c r="BF406" s="215">
        <f>IF(N406="snížená",J406,0)</f>
        <v>0</v>
      </c>
      <c r="BG406" s="215">
        <f>IF(N406="zákl. přenesená",J406,0)</f>
        <v>0</v>
      </c>
      <c r="BH406" s="215">
        <f>IF(N406="sníž. přenesená",J406,0)</f>
        <v>0</v>
      </c>
      <c r="BI406" s="215">
        <f>IF(N406="nulová",J406,0)</f>
        <v>0</v>
      </c>
      <c r="BJ406" s="25" t="s">
        <v>80</v>
      </c>
      <c r="BK406" s="215">
        <f>ROUND(I406*H406,1)</f>
        <v>0</v>
      </c>
      <c r="BL406" s="25" t="s">
        <v>216</v>
      </c>
      <c r="BM406" s="25" t="s">
        <v>2137</v>
      </c>
    </row>
    <row r="407" spans="2:65" s="12" customFormat="1" ht="12">
      <c r="B407" s="216"/>
      <c r="C407" s="217"/>
      <c r="D407" s="218" t="s">
        <v>218</v>
      </c>
      <c r="E407" s="219" t="s">
        <v>23</v>
      </c>
      <c r="F407" s="220" t="s">
        <v>2138</v>
      </c>
      <c r="G407" s="217"/>
      <c r="H407" s="221">
        <v>158.453</v>
      </c>
      <c r="I407" s="222"/>
      <c r="J407" s="217"/>
      <c r="K407" s="217"/>
      <c r="L407" s="223"/>
      <c r="M407" s="224"/>
      <c r="N407" s="225"/>
      <c r="O407" s="225"/>
      <c r="P407" s="225"/>
      <c r="Q407" s="225"/>
      <c r="R407" s="225"/>
      <c r="S407" s="225"/>
      <c r="T407" s="226"/>
      <c r="AT407" s="227" t="s">
        <v>218</v>
      </c>
      <c r="AU407" s="227" t="s">
        <v>82</v>
      </c>
      <c r="AV407" s="12" t="s">
        <v>82</v>
      </c>
      <c r="AW407" s="12" t="s">
        <v>36</v>
      </c>
      <c r="AX407" s="12" t="s">
        <v>73</v>
      </c>
      <c r="AY407" s="227" t="s">
        <v>207</v>
      </c>
    </row>
    <row r="408" spans="2:65" s="12" customFormat="1" ht="12">
      <c r="B408" s="216"/>
      <c r="C408" s="217"/>
      <c r="D408" s="218" t="s">
        <v>218</v>
      </c>
      <c r="E408" s="219" t="s">
        <v>23</v>
      </c>
      <c r="F408" s="220" t="s">
        <v>2139</v>
      </c>
      <c r="G408" s="217"/>
      <c r="H408" s="221">
        <v>0.85499999999999998</v>
      </c>
      <c r="I408" s="222"/>
      <c r="J408" s="217"/>
      <c r="K408" s="217"/>
      <c r="L408" s="223"/>
      <c r="M408" s="224"/>
      <c r="N408" s="225"/>
      <c r="O408" s="225"/>
      <c r="P408" s="225"/>
      <c r="Q408" s="225"/>
      <c r="R408" s="225"/>
      <c r="S408" s="225"/>
      <c r="T408" s="226"/>
      <c r="AT408" s="227" t="s">
        <v>218</v>
      </c>
      <c r="AU408" s="227" t="s">
        <v>82</v>
      </c>
      <c r="AV408" s="12" t="s">
        <v>82</v>
      </c>
      <c r="AW408" s="12" t="s">
        <v>36</v>
      </c>
      <c r="AX408" s="12" t="s">
        <v>73</v>
      </c>
      <c r="AY408" s="227" t="s">
        <v>207</v>
      </c>
    </row>
    <row r="409" spans="2:65" s="12" customFormat="1" ht="12">
      <c r="B409" s="216"/>
      <c r="C409" s="217"/>
      <c r="D409" s="218" t="s">
        <v>218</v>
      </c>
      <c r="E409" s="219" t="s">
        <v>23</v>
      </c>
      <c r="F409" s="220" t="s">
        <v>2140</v>
      </c>
      <c r="G409" s="217"/>
      <c r="H409" s="221">
        <v>524.74400000000003</v>
      </c>
      <c r="I409" s="222"/>
      <c r="J409" s="217"/>
      <c r="K409" s="217"/>
      <c r="L409" s="223"/>
      <c r="M409" s="224"/>
      <c r="N409" s="225"/>
      <c r="O409" s="225"/>
      <c r="P409" s="225"/>
      <c r="Q409" s="225"/>
      <c r="R409" s="225"/>
      <c r="S409" s="225"/>
      <c r="T409" s="226"/>
      <c r="AT409" s="227" t="s">
        <v>218</v>
      </c>
      <c r="AU409" s="227" t="s">
        <v>82</v>
      </c>
      <c r="AV409" s="12" t="s">
        <v>82</v>
      </c>
      <c r="AW409" s="12" t="s">
        <v>36</v>
      </c>
      <c r="AX409" s="12" t="s">
        <v>73</v>
      </c>
      <c r="AY409" s="227" t="s">
        <v>207</v>
      </c>
    </row>
    <row r="410" spans="2:65" s="13" customFormat="1" ht="12">
      <c r="B410" s="228"/>
      <c r="C410" s="229"/>
      <c r="D410" s="218" t="s">
        <v>218</v>
      </c>
      <c r="E410" s="230" t="s">
        <v>23</v>
      </c>
      <c r="F410" s="231" t="s">
        <v>236</v>
      </c>
      <c r="G410" s="229"/>
      <c r="H410" s="232">
        <v>684.05200000000002</v>
      </c>
      <c r="I410" s="233"/>
      <c r="J410" s="229"/>
      <c r="K410" s="229"/>
      <c r="L410" s="234"/>
      <c r="M410" s="235"/>
      <c r="N410" s="236"/>
      <c r="O410" s="236"/>
      <c r="P410" s="236"/>
      <c r="Q410" s="236"/>
      <c r="R410" s="236"/>
      <c r="S410" s="236"/>
      <c r="T410" s="237"/>
      <c r="AT410" s="238" t="s">
        <v>218</v>
      </c>
      <c r="AU410" s="238" t="s">
        <v>82</v>
      </c>
      <c r="AV410" s="13" t="s">
        <v>216</v>
      </c>
      <c r="AW410" s="13" t="s">
        <v>36</v>
      </c>
      <c r="AX410" s="13" t="s">
        <v>80</v>
      </c>
      <c r="AY410" s="238" t="s">
        <v>207</v>
      </c>
    </row>
    <row r="411" spans="2:65" s="1" customFormat="1" ht="34.200000000000003" customHeight="1">
      <c r="B411" s="42"/>
      <c r="C411" s="204" t="s">
        <v>2141</v>
      </c>
      <c r="D411" s="204" t="s">
        <v>211</v>
      </c>
      <c r="E411" s="205" t="s">
        <v>2142</v>
      </c>
      <c r="F411" s="206" t="s">
        <v>2143</v>
      </c>
      <c r="G411" s="207" t="s">
        <v>240</v>
      </c>
      <c r="H411" s="208">
        <v>1049.4880000000001</v>
      </c>
      <c r="I411" s="209"/>
      <c r="J411" s="210">
        <f>ROUND(I411*H411,1)</f>
        <v>0</v>
      </c>
      <c r="K411" s="206" t="s">
        <v>23</v>
      </c>
      <c r="L411" s="62"/>
      <c r="M411" s="211" t="s">
        <v>23</v>
      </c>
      <c r="N411" s="212" t="s">
        <v>44</v>
      </c>
      <c r="O411" s="43"/>
      <c r="P411" s="213">
        <f>O411*H411</f>
        <v>0</v>
      </c>
      <c r="Q411" s="213">
        <v>0</v>
      </c>
      <c r="R411" s="213">
        <f>Q411*H411</f>
        <v>0</v>
      </c>
      <c r="S411" s="213">
        <v>0</v>
      </c>
      <c r="T411" s="214">
        <f>S411*H411</f>
        <v>0</v>
      </c>
      <c r="AR411" s="25" t="s">
        <v>216</v>
      </c>
      <c r="AT411" s="25" t="s">
        <v>211</v>
      </c>
      <c r="AU411" s="25" t="s">
        <v>82</v>
      </c>
      <c r="AY411" s="25" t="s">
        <v>207</v>
      </c>
      <c r="BE411" s="215">
        <f>IF(N411="základní",J411,0)</f>
        <v>0</v>
      </c>
      <c r="BF411" s="215">
        <f>IF(N411="snížená",J411,0)</f>
        <v>0</v>
      </c>
      <c r="BG411" s="215">
        <f>IF(N411="zákl. přenesená",J411,0)</f>
        <v>0</v>
      </c>
      <c r="BH411" s="215">
        <f>IF(N411="sníž. přenesená",J411,0)</f>
        <v>0</v>
      </c>
      <c r="BI411" s="215">
        <f>IF(N411="nulová",J411,0)</f>
        <v>0</v>
      </c>
      <c r="BJ411" s="25" t="s">
        <v>80</v>
      </c>
      <c r="BK411" s="215">
        <f>ROUND(I411*H411,1)</f>
        <v>0</v>
      </c>
      <c r="BL411" s="25" t="s">
        <v>216</v>
      </c>
      <c r="BM411" s="25" t="s">
        <v>2144</v>
      </c>
    </row>
    <row r="412" spans="2:65" s="12" customFormat="1" ht="12">
      <c r="B412" s="216"/>
      <c r="C412" s="217"/>
      <c r="D412" s="218" t="s">
        <v>218</v>
      </c>
      <c r="E412" s="219" t="s">
        <v>23</v>
      </c>
      <c r="F412" s="220" t="s">
        <v>2145</v>
      </c>
      <c r="G412" s="217"/>
      <c r="H412" s="221">
        <v>1049.4880000000001</v>
      </c>
      <c r="I412" s="222"/>
      <c r="J412" s="217"/>
      <c r="K412" s="217"/>
      <c r="L412" s="223"/>
      <c r="M412" s="224"/>
      <c r="N412" s="225"/>
      <c r="O412" s="225"/>
      <c r="P412" s="225"/>
      <c r="Q412" s="225"/>
      <c r="R412" s="225"/>
      <c r="S412" s="225"/>
      <c r="T412" s="226"/>
      <c r="AT412" s="227" t="s">
        <v>218</v>
      </c>
      <c r="AU412" s="227" t="s">
        <v>82</v>
      </c>
      <c r="AV412" s="12" t="s">
        <v>82</v>
      </c>
      <c r="AW412" s="12" t="s">
        <v>36</v>
      </c>
      <c r="AX412" s="12" t="s">
        <v>80</v>
      </c>
      <c r="AY412" s="227" t="s">
        <v>207</v>
      </c>
    </row>
    <row r="413" spans="2:65" s="1" customFormat="1" ht="34.200000000000003" customHeight="1">
      <c r="B413" s="42"/>
      <c r="C413" s="204" t="s">
        <v>2146</v>
      </c>
      <c r="D413" s="204" t="s">
        <v>211</v>
      </c>
      <c r="E413" s="205" t="s">
        <v>2147</v>
      </c>
      <c r="F413" s="206" t="s">
        <v>2148</v>
      </c>
      <c r="G413" s="207" t="s">
        <v>240</v>
      </c>
      <c r="H413" s="208">
        <v>372.02300000000002</v>
      </c>
      <c r="I413" s="209"/>
      <c r="J413" s="210">
        <f>ROUND(I413*H413,1)</f>
        <v>0</v>
      </c>
      <c r="K413" s="206" t="s">
        <v>23</v>
      </c>
      <c r="L413" s="62"/>
      <c r="M413" s="211" t="s">
        <v>23</v>
      </c>
      <c r="N413" s="212" t="s">
        <v>44</v>
      </c>
      <c r="O413" s="43"/>
      <c r="P413" s="213">
        <f>O413*H413</f>
        <v>0</v>
      </c>
      <c r="Q413" s="213">
        <v>0</v>
      </c>
      <c r="R413" s="213">
        <f>Q413*H413</f>
        <v>0</v>
      </c>
      <c r="S413" s="213">
        <v>0</v>
      </c>
      <c r="T413" s="214">
        <f>S413*H413</f>
        <v>0</v>
      </c>
      <c r="AR413" s="25" t="s">
        <v>216</v>
      </c>
      <c r="AT413" s="25" t="s">
        <v>211</v>
      </c>
      <c r="AU413" s="25" t="s">
        <v>82</v>
      </c>
      <c r="AY413" s="25" t="s">
        <v>207</v>
      </c>
      <c r="BE413" s="215">
        <f>IF(N413="základní",J413,0)</f>
        <v>0</v>
      </c>
      <c r="BF413" s="215">
        <f>IF(N413="snížená",J413,0)</f>
        <v>0</v>
      </c>
      <c r="BG413" s="215">
        <f>IF(N413="zákl. přenesená",J413,0)</f>
        <v>0</v>
      </c>
      <c r="BH413" s="215">
        <f>IF(N413="sníž. přenesená",J413,0)</f>
        <v>0</v>
      </c>
      <c r="BI413" s="215">
        <f>IF(N413="nulová",J413,0)</f>
        <v>0</v>
      </c>
      <c r="BJ413" s="25" t="s">
        <v>80</v>
      </c>
      <c r="BK413" s="215">
        <f>ROUND(I413*H413,1)</f>
        <v>0</v>
      </c>
      <c r="BL413" s="25" t="s">
        <v>216</v>
      </c>
      <c r="BM413" s="25" t="s">
        <v>2149</v>
      </c>
    </row>
    <row r="414" spans="2:65" s="12" customFormat="1" ht="12">
      <c r="B414" s="216"/>
      <c r="C414" s="217"/>
      <c r="D414" s="218" t="s">
        <v>218</v>
      </c>
      <c r="E414" s="219" t="s">
        <v>23</v>
      </c>
      <c r="F414" s="220" t="s">
        <v>2150</v>
      </c>
      <c r="G414" s="217"/>
      <c r="H414" s="221">
        <v>359.72800000000001</v>
      </c>
      <c r="I414" s="222"/>
      <c r="J414" s="217"/>
      <c r="K414" s="217"/>
      <c r="L414" s="223"/>
      <c r="M414" s="224"/>
      <c r="N414" s="225"/>
      <c r="O414" s="225"/>
      <c r="P414" s="225"/>
      <c r="Q414" s="225"/>
      <c r="R414" s="225"/>
      <c r="S414" s="225"/>
      <c r="T414" s="226"/>
      <c r="AT414" s="227" t="s">
        <v>218</v>
      </c>
      <c r="AU414" s="227" t="s">
        <v>82</v>
      </c>
      <c r="AV414" s="12" t="s">
        <v>82</v>
      </c>
      <c r="AW414" s="12" t="s">
        <v>36</v>
      </c>
      <c r="AX414" s="12" t="s">
        <v>73</v>
      </c>
      <c r="AY414" s="227" t="s">
        <v>207</v>
      </c>
    </row>
    <row r="415" spans="2:65" s="12" customFormat="1" ht="12">
      <c r="B415" s="216"/>
      <c r="C415" s="217"/>
      <c r="D415" s="218" t="s">
        <v>218</v>
      </c>
      <c r="E415" s="219" t="s">
        <v>23</v>
      </c>
      <c r="F415" s="220" t="s">
        <v>2151</v>
      </c>
      <c r="G415" s="217"/>
      <c r="H415" s="221">
        <v>6.5140000000000002</v>
      </c>
      <c r="I415" s="222"/>
      <c r="J415" s="217"/>
      <c r="K415" s="217"/>
      <c r="L415" s="223"/>
      <c r="M415" s="224"/>
      <c r="N415" s="225"/>
      <c r="O415" s="225"/>
      <c r="P415" s="225"/>
      <c r="Q415" s="225"/>
      <c r="R415" s="225"/>
      <c r="S415" s="225"/>
      <c r="T415" s="226"/>
      <c r="AT415" s="227" t="s">
        <v>218</v>
      </c>
      <c r="AU415" s="227" t="s">
        <v>82</v>
      </c>
      <c r="AV415" s="12" t="s">
        <v>82</v>
      </c>
      <c r="AW415" s="12" t="s">
        <v>36</v>
      </c>
      <c r="AX415" s="12" t="s">
        <v>73</v>
      </c>
      <c r="AY415" s="227" t="s">
        <v>207</v>
      </c>
    </row>
    <row r="416" spans="2:65" s="12" customFormat="1" ht="12">
      <c r="B416" s="216"/>
      <c r="C416" s="217"/>
      <c r="D416" s="218" t="s">
        <v>218</v>
      </c>
      <c r="E416" s="219" t="s">
        <v>23</v>
      </c>
      <c r="F416" s="220" t="s">
        <v>2152</v>
      </c>
      <c r="G416" s="217"/>
      <c r="H416" s="221">
        <v>5.7809999999999997</v>
      </c>
      <c r="I416" s="222"/>
      <c r="J416" s="217"/>
      <c r="K416" s="217"/>
      <c r="L416" s="223"/>
      <c r="M416" s="224"/>
      <c r="N416" s="225"/>
      <c r="O416" s="225"/>
      <c r="P416" s="225"/>
      <c r="Q416" s="225"/>
      <c r="R416" s="225"/>
      <c r="S416" s="225"/>
      <c r="T416" s="226"/>
      <c r="AT416" s="227" t="s">
        <v>218</v>
      </c>
      <c r="AU416" s="227" t="s">
        <v>82</v>
      </c>
      <c r="AV416" s="12" t="s">
        <v>82</v>
      </c>
      <c r="AW416" s="12" t="s">
        <v>36</v>
      </c>
      <c r="AX416" s="12" t="s">
        <v>73</v>
      </c>
      <c r="AY416" s="227" t="s">
        <v>207</v>
      </c>
    </row>
    <row r="417" spans="2:65" s="13" customFormat="1" ht="12">
      <c r="B417" s="228"/>
      <c r="C417" s="229"/>
      <c r="D417" s="218" t="s">
        <v>218</v>
      </c>
      <c r="E417" s="230" t="s">
        <v>23</v>
      </c>
      <c r="F417" s="231" t="s">
        <v>236</v>
      </c>
      <c r="G417" s="229"/>
      <c r="H417" s="232">
        <v>372.02300000000002</v>
      </c>
      <c r="I417" s="233"/>
      <c r="J417" s="229"/>
      <c r="K417" s="229"/>
      <c r="L417" s="234"/>
      <c r="M417" s="235"/>
      <c r="N417" s="236"/>
      <c r="O417" s="236"/>
      <c r="P417" s="236"/>
      <c r="Q417" s="236"/>
      <c r="R417" s="236"/>
      <c r="S417" s="236"/>
      <c r="T417" s="237"/>
      <c r="AT417" s="238" t="s">
        <v>218</v>
      </c>
      <c r="AU417" s="238" t="s">
        <v>82</v>
      </c>
      <c r="AV417" s="13" t="s">
        <v>216</v>
      </c>
      <c r="AW417" s="13" t="s">
        <v>36</v>
      </c>
      <c r="AX417" s="13" t="s">
        <v>80</v>
      </c>
      <c r="AY417" s="238" t="s">
        <v>207</v>
      </c>
    </row>
    <row r="418" spans="2:65" s="1" customFormat="1" ht="34.200000000000003" customHeight="1">
      <c r="B418" s="42"/>
      <c r="C418" s="204" t="s">
        <v>2153</v>
      </c>
      <c r="D418" s="204" t="s">
        <v>211</v>
      </c>
      <c r="E418" s="205" t="s">
        <v>2154</v>
      </c>
      <c r="F418" s="206" t="s">
        <v>2143</v>
      </c>
      <c r="G418" s="207" t="s">
        <v>240</v>
      </c>
      <c r="H418" s="208">
        <v>737.53200000000004</v>
      </c>
      <c r="I418" s="209"/>
      <c r="J418" s="210">
        <f>ROUND(I418*H418,1)</f>
        <v>0</v>
      </c>
      <c r="K418" s="206" t="s">
        <v>23</v>
      </c>
      <c r="L418" s="62"/>
      <c r="M418" s="211" t="s">
        <v>23</v>
      </c>
      <c r="N418" s="212" t="s">
        <v>44</v>
      </c>
      <c r="O418" s="43"/>
      <c r="P418" s="213">
        <f>O418*H418</f>
        <v>0</v>
      </c>
      <c r="Q418" s="213">
        <v>0</v>
      </c>
      <c r="R418" s="213">
        <f>Q418*H418</f>
        <v>0</v>
      </c>
      <c r="S418" s="213">
        <v>0</v>
      </c>
      <c r="T418" s="214">
        <f>S418*H418</f>
        <v>0</v>
      </c>
      <c r="AR418" s="25" t="s">
        <v>216</v>
      </c>
      <c r="AT418" s="25" t="s">
        <v>211</v>
      </c>
      <c r="AU418" s="25" t="s">
        <v>82</v>
      </c>
      <c r="AY418" s="25" t="s">
        <v>207</v>
      </c>
      <c r="BE418" s="215">
        <f>IF(N418="základní",J418,0)</f>
        <v>0</v>
      </c>
      <c r="BF418" s="215">
        <f>IF(N418="snížená",J418,0)</f>
        <v>0</v>
      </c>
      <c r="BG418" s="215">
        <f>IF(N418="zákl. přenesená",J418,0)</f>
        <v>0</v>
      </c>
      <c r="BH418" s="215">
        <f>IF(N418="sníž. přenesená",J418,0)</f>
        <v>0</v>
      </c>
      <c r="BI418" s="215">
        <f>IF(N418="nulová",J418,0)</f>
        <v>0</v>
      </c>
      <c r="BJ418" s="25" t="s">
        <v>80</v>
      </c>
      <c r="BK418" s="215">
        <f>ROUND(I418*H418,1)</f>
        <v>0</v>
      </c>
      <c r="BL418" s="25" t="s">
        <v>216</v>
      </c>
      <c r="BM418" s="25" t="s">
        <v>2155</v>
      </c>
    </row>
    <row r="419" spans="2:65" s="12" customFormat="1" ht="12">
      <c r="B419" s="216"/>
      <c r="C419" s="217"/>
      <c r="D419" s="218" t="s">
        <v>218</v>
      </c>
      <c r="E419" s="219" t="s">
        <v>23</v>
      </c>
      <c r="F419" s="220" t="s">
        <v>2156</v>
      </c>
      <c r="G419" s="217"/>
      <c r="H419" s="221">
        <v>719.45600000000002</v>
      </c>
      <c r="I419" s="222"/>
      <c r="J419" s="217"/>
      <c r="K419" s="217"/>
      <c r="L419" s="223"/>
      <c r="M419" s="224"/>
      <c r="N419" s="225"/>
      <c r="O419" s="225"/>
      <c r="P419" s="225"/>
      <c r="Q419" s="225"/>
      <c r="R419" s="225"/>
      <c r="S419" s="225"/>
      <c r="T419" s="226"/>
      <c r="AT419" s="227" t="s">
        <v>218</v>
      </c>
      <c r="AU419" s="227" t="s">
        <v>82</v>
      </c>
      <c r="AV419" s="12" t="s">
        <v>82</v>
      </c>
      <c r="AW419" s="12" t="s">
        <v>36</v>
      </c>
      <c r="AX419" s="12" t="s">
        <v>73</v>
      </c>
      <c r="AY419" s="227" t="s">
        <v>207</v>
      </c>
    </row>
    <row r="420" spans="2:65" s="12" customFormat="1" ht="12">
      <c r="B420" s="216"/>
      <c r="C420" s="217"/>
      <c r="D420" s="218" t="s">
        <v>218</v>
      </c>
      <c r="E420" s="219" t="s">
        <v>23</v>
      </c>
      <c r="F420" s="220" t="s">
        <v>2157</v>
      </c>
      <c r="G420" s="217"/>
      <c r="H420" s="221">
        <v>11.561999999999999</v>
      </c>
      <c r="I420" s="222"/>
      <c r="J420" s="217"/>
      <c r="K420" s="217"/>
      <c r="L420" s="223"/>
      <c r="M420" s="224"/>
      <c r="N420" s="225"/>
      <c r="O420" s="225"/>
      <c r="P420" s="225"/>
      <c r="Q420" s="225"/>
      <c r="R420" s="225"/>
      <c r="S420" s="225"/>
      <c r="T420" s="226"/>
      <c r="AT420" s="227" t="s">
        <v>218</v>
      </c>
      <c r="AU420" s="227" t="s">
        <v>82</v>
      </c>
      <c r="AV420" s="12" t="s">
        <v>82</v>
      </c>
      <c r="AW420" s="12" t="s">
        <v>36</v>
      </c>
      <c r="AX420" s="12" t="s">
        <v>73</v>
      </c>
      <c r="AY420" s="227" t="s">
        <v>207</v>
      </c>
    </row>
    <row r="421" spans="2:65" s="12" customFormat="1" ht="12">
      <c r="B421" s="216"/>
      <c r="C421" s="217"/>
      <c r="D421" s="218" t="s">
        <v>218</v>
      </c>
      <c r="E421" s="219" t="s">
        <v>23</v>
      </c>
      <c r="F421" s="220" t="s">
        <v>2158</v>
      </c>
      <c r="G421" s="217"/>
      <c r="H421" s="221">
        <v>6.5140000000000002</v>
      </c>
      <c r="I421" s="222"/>
      <c r="J421" s="217"/>
      <c r="K421" s="217"/>
      <c r="L421" s="223"/>
      <c r="M421" s="224"/>
      <c r="N421" s="225"/>
      <c r="O421" s="225"/>
      <c r="P421" s="225"/>
      <c r="Q421" s="225"/>
      <c r="R421" s="225"/>
      <c r="S421" s="225"/>
      <c r="T421" s="226"/>
      <c r="AT421" s="227" t="s">
        <v>218</v>
      </c>
      <c r="AU421" s="227" t="s">
        <v>82</v>
      </c>
      <c r="AV421" s="12" t="s">
        <v>82</v>
      </c>
      <c r="AW421" s="12" t="s">
        <v>36</v>
      </c>
      <c r="AX421" s="12" t="s">
        <v>73</v>
      </c>
      <c r="AY421" s="227" t="s">
        <v>207</v>
      </c>
    </row>
    <row r="422" spans="2:65" s="13" customFormat="1" ht="12">
      <c r="B422" s="228"/>
      <c r="C422" s="229"/>
      <c r="D422" s="218" t="s">
        <v>218</v>
      </c>
      <c r="E422" s="230" t="s">
        <v>23</v>
      </c>
      <c r="F422" s="231" t="s">
        <v>236</v>
      </c>
      <c r="G422" s="229"/>
      <c r="H422" s="232">
        <v>737.53200000000004</v>
      </c>
      <c r="I422" s="233"/>
      <c r="J422" s="229"/>
      <c r="K422" s="229"/>
      <c r="L422" s="234"/>
      <c r="M422" s="235"/>
      <c r="N422" s="236"/>
      <c r="O422" s="236"/>
      <c r="P422" s="236"/>
      <c r="Q422" s="236"/>
      <c r="R422" s="236"/>
      <c r="S422" s="236"/>
      <c r="T422" s="237"/>
      <c r="AT422" s="238" t="s">
        <v>218</v>
      </c>
      <c r="AU422" s="238" t="s">
        <v>82</v>
      </c>
      <c r="AV422" s="13" t="s">
        <v>216</v>
      </c>
      <c r="AW422" s="13" t="s">
        <v>36</v>
      </c>
      <c r="AX422" s="13" t="s">
        <v>80</v>
      </c>
      <c r="AY422" s="238" t="s">
        <v>207</v>
      </c>
    </row>
    <row r="423" spans="2:65" s="1" customFormat="1" ht="34.200000000000003" customHeight="1">
      <c r="B423" s="42"/>
      <c r="C423" s="204" t="s">
        <v>2159</v>
      </c>
      <c r="D423" s="204" t="s">
        <v>211</v>
      </c>
      <c r="E423" s="205" t="s">
        <v>2160</v>
      </c>
      <c r="F423" s="206" t="s">
        <v>2161</v>
      </c>
      <c r="G423" s="207" t="s">
        <v>240</v>
      </c>
      <c r="H423" s="208">
        <v>1.86</v>
      </c>
      <c r="I423" s="209"/>
      <c r="J423" s="210">
        <f>ROUND(I423*H423,1)</f>
        <v>0</v>
      </c>
      <c r="K423" s="206" t="s">
        <v>23</v>
      </c>
      <c r="L423" s="62"/>
      <c r="M423" s="211" t="s">
        <v>23</v>
      </c>
      <c r="N423" s="212" t="s">
        <v>44</v>
      </c>
      <c r="O423" s="43"/>
      <c r="P423" s="213">
        <f>O423*H423</f>
        <v>0</v>
      </c>
      <c r="Q423" s="213">
        <v>0</v>
      </c>
      <c r="R423" s="213">
        <f>Q423*H423</f>
        <v>0</v>
      </c>
      <c r="S423" s="213">
        <v>0</v>
      </c>
      <c r="T423" s="214">
        <f>S423*H423</f>
        <v>0</v>
      </c>
      <c r="AR423" s="25" t="s">
        <v>216</v>
      </c>
      <c r="AT423" s="25" t="s">
        <v>211</v>
      </c>
      <c r="AU423" s="25" t="s">
        <v>82</v>
      </c>
      <c r="AY423" s="25" t="s">
        <v>207</v>
      </c>
      <c r="BE423" s="215">
        <f>IF(N423="základní",J423,0)</f>
        <v>0</v>
      </c>
      <c r="BF423" s="215">
        <f>IF(N423="snížená",J423,0)</f>
        <v>0</v>
      </c>
      <c r="BG423" s="215">
        <f>IF(N423="zákl. přenesená",J423,0)</f>
        <v>0</v>
      </c>
      <c r="BH423" s="215">
        <f>IF(N423="sníž. přenesená",J423,0)</f>
        <v>0</v>
      </c>
      <c r="BI423" s="215">
        <f>IF(N423="nulová",J423,0)</f>
        <v>0</v>
      </c>
      <c r="BJ423" s="25" t="s">
        <v>80</v>
      </c>
      <c r="BK423" s="215">
        <f>ROUND(I423*H423,1)</f>
        <v>0</v>
      </c>
      <c r="BL423" s="25" t="s">
        <v>216</v>
      </c>
      <c r="BM423" s="25" t="s">
        <v>2162</v>
      </c>
    </row>
    <row r="424" spans="2:65" s="12" customFormat="1" ht="12">
      <c r="B424" s="216"/>
      <c r="C424" s="217"/>
      <c r="D424" s="218" t="s">
        <v>218</v>
      </c>
      <c r="E424" s="219" t="s">
        <v>23</v>
      </c>
      <c r="F424" s="220" t="s">
        <v>2163</v>
      </c>
      <c r="G424" s="217"/>
      <c r="H424" s="221">
        <v>1.26</v>
      </c>
      <c r="I424" s="222"/>
      <c r="J424" s="217"/>
      <c r="K424" s="217"/>
      <c r="L424" s="223"/>
      <c r="M424" s="224"/>
      <c r="N424" s="225"/>
      <c r="O424" s="225"/>
      <c r="P424" s="225"/>
      <c r="Q424" s="225"/>
      <c r="R424" s="225"/>
      <c r="S424" s="225"/>
      <c r="T424" s="226"/>
      <c r="AT424" s="227" t="s">
        <v>218</v>
      </c>
      <c r="AU424" s="227" t="s">
        <v>82</v>
      </c>
      <c r="AV424" s="12" t="s">
        <v>82</v>
      </c>
      <c r="AW424" s="12" t="s">
        <v>36</v>
      </c>
      <c r="AX424" s="12" t="s">
        <v>73</v>
      </c>
      <c r="AY424" s="227" t="s">
        <v>207</v>
      </c>
    </row>
    <row r="425" spans="2:65" s="12" customFormat="1" ht="12">
      <c r="B425" s="216"/>
      <c r="C425" s="217"/>
      <c r="D425" s="218" t="s">
        <v>218</v>
      </c>
      <c r="E425" s="219" t="s">
        <v>23</v>
      </c>
      <c r="F425" s="220" t="s">
        <v>2164</v>
      </c>
      <c r="G425" s="217"/>
      <c r="H425" s="221">
        <v>0.6</v>
      </c>
      <c r="I425" s="222"/>
      <c r="J425" s="217"/>
      <c r="K425" s="217"/>
      <c r="L425" s="223"/>
      <c r="M425" s="224"/>
      <c r="N425" s="225"/>
      <c r="O425" s="225"/>
      <c r="P425" s="225"/>
      <c r="Q425" s="225"/>
      <c r="R425" s="225"/>
      <c r="S425" s="225"/>
      <c r="T425" s="226"/>
      <c r="AT425" s="227" t="s">
        <v>218</v>
      </c>
      <c r="AU425" s="227" t="s">
        <v>82</v>
      </c>
      <c r="AV425" s="12" t="s">
        <v>82</v>
      </c>
      <c r="AW425" s="12" t="s">
        <v>36</v>
      </c>
      <c r="AX425" s="12" t="s">
        <v>73</v>
      </c>
      <c r="AY425" s="227" t="s">
        <v>207</v>
      </c>
    </row>
    <row r="426" spans="2:65" s="13" customFormat="1" ht="12">
      <c r="B426" s="228"/>
      <c r="C426" s="229"/>
      <c r="D426" s="218" t="s">
        <v>218</v>
      </c>
      <c r="E426" s="230" t="s">
        <v>23</v>
      </c>
      <c r="F426" s="231" t="s">
        <v>236</v>
      </c>
      <c r="G426" s="229"/>
      <c r="H426" s="232">
        <v>1.86</v>
      </c>
      <c r="I426" s="233"/>
      <c r="J426" s="229"/>
      <c r="K426" s="229"/>
      <c r="L426" s="234"/>
      <c r="M426" s="235"/>
      <c r="N426" s="236"/>
      <c r="O426" s="236"/>
      <c r="P426" s="236"/>
      <c r="Q426" s="236"/>
      <c r="R426" s="236"/>
      <c r="S426" s="236"/>
      <c r="T426" s="237"/>
      <c r="AT426" s="238" t="s">
        <v>218</v>
      </c>
      <c r="AU426" s="238" t="s">
        <v>82</v>
      </c>
      <c r="AV426" s="13" t="s">
        <v>216</v>
      </c>
      <c r="AW426" s="13" t="s">
        <v>36</v>
      </c>
      <c r="AX426" s="13" t="s">
        <v>80</v>
      </c>
      <c r="AY426" s="238" t="s">
        <v>207</v>
      </c>
    </row>
    <row r="427" spans="2:65" s="1" customFormat="1" ht="34.200000000000003" customHeight="1">
      <c r="B427" s="42"/>
      <c r="C427" s="204" t="s">
        <v>2165</v>
      </c>
      <c r="D427" s="204" t="s">
        <v>211</v>
      </c>
      <c r="E427" s="205" t="s">
        <v>2166</v>
      </c>
      <c r="F427" s="206" t="s">
        <v>2167</v>
      </c>
      <c r="G427" s="207" t="s">
        <v>240</v>
      </c>
      <c r="H427" s="208">
        <v>533.78200000000004</v>
      </c>
      <c r="I427" s="209"/>
      <c r="J427" s="210">
        <f>ROUND(I427*H427,1)</f>
        <v>0</v>
      </c>
      <c r="K427" s="206" t="s">
        <v>23</v>
      </c>
      <c r="L427" s="62"/>
      <c r="M427" s="211" t="s">
        <v>23</v>
      </c>
      <c r="N427" s="212" t="s">
        <v>44</v>
      </c>
      <c r="O427" s="43"/>
      <c r="P427" s="213">
        <f>O427*H427</f>
        <v>0</v>
      </c>
      <c r="Q427" s="213">
        <v>0</v>
      </c>
      <c r="R427" s="213">
        <f>Q427*H427</f>
        <v>0</v>
      </c>
      <c r="S427" s="213">
        <v>0</v>
      </c>
      <c r="T427" s="214">
        <f>S427*H427</f>
        <v>0</v>
      </c>
      <c r="AR427" s="25" t="s">
        <v>216</v>
      </c>
      <c r="AT427" s="25" t="s">
        <v>211</v>
      </c>
      <c r="AU427" s="25" t="s">
        <v>82</v>
      </c>
      <c r="AY427" s="25" t="s">
        <v>207</v>
      </c>
      <c r="BE427" s="215">
        <f>IF(N427="základní",J427,0)</f>
        <v>0</v>
      </c>
      <c r="BF427" s="215">
        <f>IF(N427="snížená",J427,0)</f>
        <v>0</v>
      </c>
      <c r="BG427" s="215">
        <f>IF(N427="zákl. přenesená",J427,0)</f>
        <v>0</v>
      </c>
      <c r="BH427" s="215">
        <f>IF(N427="sníž. přenesená",J427,0)</f>
        <v>0</v>
      </c>
      <c r="BI427" s="215">
        <f>IF(N427="nulová",J427,0)</f>
        <v>0</v>
      </c>
      <c r="BJ427" s="25" t="s">
        <v>80</v>
      </c>
      <c r="BK427" s="215">
        <f>ROUND(I427*H427,1)</f>
        <v>0</v>
      </c>
      <c r="BL427" s="25" t="s">
        <v>216</v>
      </c>
      <c r="BM427" s="25" t="s">
        <v>2168</v>
      </c>
    </row>
    <row r="428" spans="2:65" s="12" customFormat="1" ht="12">
      <c r="B428" s="216"/>
      <c r="C428" s="217"/>
      <c r="D428" s="218" t="s">
        <v>218</v>
      </c>
      <c r="E428" s="219" t="s">
        <v>23</v>
      </c>
      <c r="F428" s="220" t="s">
        <v>2169</v>
      </c>
      <c r="G428" s="217"/>
      <c r="H428" s="221">
        <v>524.74400000000003</v>
      </c>
      <c r="I428" s="222"/>
      <c r="J428" s="217"/>
      <c r="K428" s="217"/>
      <c r="L428" s="223"/>
      <c r="M428" s="224"/>
      <c r="N428" s="225"/>
      <c r="O428" s="225"/>
      <c r="P428" s="225"/>
      <c r="Q428" s="225"/>
      <c r="R428" s="225"/>
      <c r="S428" s="225"/>
      <c r="T428" s="226"/>
      <c r="AT428" s="227" t="s">
        <v>218</v>
      </c>
      <c r="AU428" s="227" t="s">
        <v>82</v>
      </c>
      <c r="AV428" s="12" t="s">
        <v>82</v>
      </c>
      <c r="AW428" s="12" t="s">
        <v>36</v>
      </c>
      <c r="AX428" s="12" t="s">
        <v>73</v>
      </c>
      <c r="AY428" s="227" t="s">
        <v>207</v>
      </c>
    </row>
    <row r="429" spans="2:65" s="12" customFormat="1" ht="12">
      <c r="B429" s="216"/>
      <c r="C429" s="217"/>
      <c r="D429" s="218" t="s">
        <v>218</v>
      </c>
      <c r="E429" s="219" t="s">
        <v>23</v>
      </c>
      <c r="F429" s="220" t="s">
        <v>2170</v>
      </c>
      <c r="G429" s="217"/>
      <c r="H429" s="221">
        <v>3.2570000000000001</v>
      </c>
      <c r="I429" s="222"/>
      <c r="J429" s="217"/>
      <c r="K429" s="217"/>
      <c r="L429" s="223"/>
      <c r="M429" s="224"/>
      <c r="N429" s="225"/>
      <c r="O429" s="225"/>
      <c r="P429" s="225"/>
      <c r="Q429" s="225"/>
      <c r="R429" s="225"/>
      <c r="S429" s="225"/>
      <c r="T429" s="226"/>
      <c r="AT429" s="227" t="s">
        <v>218</v>
      </c>
      <c r="AU429" s="227" t="s">
        <v>82</v>
      </c>
      <c r="AV429" s="12" t="s">
        <v>82</v>
      </c>
      <c r="AW429" s="12" t="s">
        <v>36</v>
      </c>
      <c r="AX429" s="12" t="s">
        <v>73</v>
      </c>
      <c r="AY429" s="227" t="s">
        <v>207</v>
      </c>
    </row>
    <row r="430" spans="2:65" s="12" customFormat="1" ht="12">
      <c r="B430" s="216"/>
      <c r="C430" s="217"/>
      <c r="D430" s="218" t="s">
        <v>218</v>
      </c>
      <c r="E430" s="219" t="s">
        <v>23</v>
      </c>
      <c r="F430" s="220" t="s">
        <v>2152</v>
      </c>
      <c r="G430" s="217"/>
      <c r="H430" s="221">
        <v>5.7809999999999997</v>
      </c>
      <c r="I430" s="222"/>
      <c r="J430" s="217"/>
      <c r="K430" s="217"/>
      <c r="L430" s="223"/>
      <c r="M430" s="224"/>
      <c r="N430" s="225"/>
      <c r="O430" s="225"/>
      <c r="P430" s="225"/>
      <c r="Q430" s="225"/>
      <c r="R430" s="225"/>
      <c r="S430" s="225"/>
      <c r="T430" s="226"/>
      <c r="AT430" s="227" t="s">
        <v>218</v>
      </c>
      <c r="AU430" s="227" t="s">
        <v>82</v>
      </c>
      <c r="AV430" s="12" t="s">
        <v>82</v>
      </c>
      <c r="AW430" s="12" t="s">
        <v>36</v>
      </c>
      <c r="AX430" s="12" t="s">
        <v>73</v>
      </c>
      <c r="AY430" s="227" t="s">
        <v>207</v>
      </c>
    </row>
    <row r="431" spans="2:65" s="13" customFormat="1" ht="12">
      <c r="B431" s="228"/>
      <c r="C431" s="229"/>
      <c r="D431" s="218" t="s">
        <v>218</v>
      </c>
      <c r="E431" s="230" t="s">
        <v>23</v>
      </c>
      <c r="F431" s="231" t="s">
        <v>236</v>
      </c>
      <c r="G431" s="229"/>
      <c r="H431" s="232">
        <v>533.78200000000004</v>
      </c>
      <c r="I431" s="233"/>
      <c r="J431" s="229"/>
      <c r="K431" s="229"/>
      <c r="L431" s="234"/>
      <c r="M431" s="235"/>
      <c r="N431" s="236"/>
      <c r="O431" s="236"/>
      <c r="P431" s="236"/>
      <c r="Q431" s="236"/>
      <c r="R431" s="236"/>
      <c r="S431" s="236"/>
      <c r="T431" s="237"/>
      <c r="AT431" s="238" t="s">
        <v>218</v>
      </c>
      <c r="AU431" s="238" t="s">
        <v>82</v>
      </c>
      <c r="AV431" s="13" t="s">
        <v>216</v>
      </c>
      <c r="AW431" s="13" t="s">
        <v>36</v>
      </c>
      <c r="AX431" s="13" t="s">
        <v>80</v>
      </c>
      <c r="AY431" s="238" t="s">
        <v>207</v>
      </c>
    </row>
    <row r="432" spans="2:65" s="1" customFormat="1" ht="34.200000000000003" customHeight="1">
      <c r="B432" s="42"/>
      <c r="C432" s="204" t="s">
        <v>2171</v>
      </c>
      <c r="D432" s="204" t="s">
        <v>211</v>
      </c>
      <c r="E432" s="205" t="s">
        <v>2172</v>
      </c>
      <c r="F432" s="206" t="s">
        <v>1539</v>
      </c>
      <c r="G432" s="207" t="s">
        <v>240</v>
      </c>
      <c r="H432" s="208">
        <v>359.72800000000001</v>
      </c>
      <c r="I432" s="209"/>
      <c r="J432" s="210">
        <f>ROUND(I432*H432,1)</f>
        <v>0</v>
      </c>
      <c r="K432" s="206" t="s">
        <v>23</v>
      </c>
      <c r="L432" s="62"/>
      <c r="M432" s="211" t="s">
        <v>23</v>
      </c>
      <c r="N432" s="212" t="s">
        <v>44</v>
      </c>
      <c r="O432" s="43"/>
      <c r="P432" s="213">
        <f>O432*H432</f>
        <v>0</v>
      </c>
      <c r="Q432" s="213">
        <v>0</v>
      </c>
      <c r="R432" s="213">
        <f>Q432*H432</f>
        <v>0</v>
      </c>
      <c r="S432" s="213">
        <v>0</v>
      </c>
      <c r="T432" s="214">
        <f>S432*H432</f>
        <v>0</v>
      </c>
      <c r="AR432" s="25" t="s">
        <v>216</v>
      </c>
      <c r="AT432" s="25" t="s">
        <v>211</v>
      </c>
      <c r="AU432" s="25" t="s">
        <v>82</v>
      </c>
      <c r="AY432" s="25" t="s">
        <v>207</v>
      </c>
      <c r="BE432" s="215">
        <f>IF(N432="základní",J432,0)</f>
        <v>0</v>
      </c>
      <c r="BF432" s="215">
        <f>IF(N432="snížená",J432,0)</f>
        <v>0</v>
      </c>
      <c r="BG432" s="215">
        <f>IF(N432="zákl. přenesená",J432,0)</f>
        <v>0</v>
      </c>
      <c r="BH432" s="215">
        <f>IF(N432="sníž. přenesená",J432,0)</f>
        <v>0</v>
      </c>
      <c r="BI432" s="215">
        <f>IF(N432="nulová",J432,0)</f>
        <v>0</v>
      </c>
      <c r="BJ432" s="25" t="s">
        <v>80</v>
      </c>
      <c r="BK432" s="215">
        <f>ROUND(I432*H432,1)</f>
        <v>0</v>
      </c>
      <c r="BL432" s="25" t="s">
        <v>216</v>
      </c>
      <c r="BM432" s="25" t="s">
        <v>2173</v>
      </c>
    </row>
    <row r="433" spans="2:65" s="12" customFormat="1" ht="12">
      <c r="B433" s="216"/>
      <c r="C433" s="217"/>
      <c r="D433" s="218" t="s">
        <v>218</v>
      </c>
      <c r="E433" s="219" t="s">
        <v>23</v>
      </c>
      <c r="F433" s="220" t="s">
        <v>2174</v>
      </c>
      <c r="G433" s="217"/>
      <c r="H433" s="221">
        <v>359.72800000000001</v>
      </c>
      <c r="I433" s="222"/>
      <c r="J433" s="217"/>
      <c r="K433" s="217"/>
      <c r="L433" s="223"/>
      <c r="M433" s="224"/>
      <c r="N433" s="225"/>
      <c r="O433" s="225"/>
      <c r="P433" s="225"/>
      <c r="Q433" s="225"/>
      <c r="R433" s="225"/>
      <c r="S433" s="225"/>
      <c r="T433" s="226"/>
      <c r="AT433" s="227" t="s">
        <v>218</v>
      </c>
      <c r="AU433" s="227" t="s">
        <v>82</v>
      </c>
      <c r="AV433" s="12" t="s">
        <v>82</v>
      </c>
      <c r="AW433" s="12" t="s">
        <v>36</v>
      </c>
      <c r="AX433" s="12" t="s">
        <v>80</v>
      </c>
      <c r="AY433" s="227" t="s">
        <v>207</v>
      </c>
    </row>
    <row r="434" spans="2:65" s="1" customFormat="1" ht="34.200000000000003" customHeight="1">
      <c r="B434" s="42"/>
      <c r="C434" s="204" t="s">
        <v>2175</v>
      </c>
      <c r="D434" s="204" t="s">
        <v>211</v>
      </c>
      <c r="E434" s="205" t="s">
        <v>2176</v>
      </c>
      <c r="F434" s="206" t="s">
        <v>2177</v>
      </c>
      <c r="G434" s="207" t="s">
        <v>240</v>
      </c>
      <c r="H434" s="208">
        <v>158.453</v>
      </c>
      <c r="I434" s="209"/>
      <c r="J434" s="210">
        <f>ROUND(I434*H434,1)</f>
        <v>0</v>
      </c>
      <c r="K434" s="206" t="s">
        <v>23</v>
      </c>
      <c r="L434" s="62"/>
      <c r="M434" s="211" t="s">
        <v>23</v>
      </c>
      <c r="N434" s="212" t="s">
        <v>44</v>
      </c>
      <c r="O434" s="43"/>
      <c r="P434" s="213">
        <f>O434*H434</f>
        <v>0</v>
      </c>
      <c r="Q434" s="213">
        <v>0</v>
      </c>
      <c r="R434" s="213">
        <f>Q434*H434</f>
        <v>0</v>
      </c>
      <c r="S434" s="213">
        <v>0</v>
      </c>
      <c r="T434" s="214">
        <f>S434*H434</f>
        <v>0</v>
      </c>
      <c r="AR434" s="25" t="s">
        <v>216</v>
      </c>
      <c r="AT434" s="25" t="s">
        <v>211</v>
      </c>
      <c r="AU434" s="25" t="s">
        <v>82</v>
      </c>
      <c r="AY434" s="25" t="s">
        <v>207</v>
      </c>
      <c r="BE434" s="215">
        <f>IF(N434="základní",J434,0)</f>
        <v>0</v>
      </c>
      <c r="BF434" s="215">
        <f>IF(N434="snížená",J434,0)</f>
        <v>0</v>
      </c>
      <c r="BG434" s="215">
        <f>IF(N434="zákl. přenesená",J434,0)</f>
        <v>0</v>
      </c>
      <c r="BH434" s="215">
        <f>IF(N434="sníž. přenesená",J434,0)</f>
        <v>0</v>
      </c>
      <c r="BI434" s="215">
        <f>IF(N434="nulová",J434,0)</f>
        <v>0</v>
      </c>
      <c r="BJ434" s="25" t="s">
        <v>80</v>
      </c>
      <c r="BK434" s="215">
        <f>ROUND(I434*H434,1)</f>
        <v>0</v>
      </c>
      <c r="BL434" s="25" t="s">
        <v>216</v>
      </c>
      <c r="BM434" s="25" t="s">
        <v>2178</v>
      </c>
    </row>
    <row r="435" spans="2:65" s="12" customFormat="1" ht="12">
      <c r="B435" s="216"/>
      <c r="C435" s="217"/>
      <c r="D435" s="218" t="s">
        <v>218</v>
      </c>
      <c r="E435" s="219" t="s">
        <v>23</v>
      </c>
      <c r="F435" s="220" t="s">
        <v>2179</v>
      </c>
      <c r="G435" s="217"/>
      <c r="H435" s="221">
        <v>158.453</v>
      </c>
      <c r="I435" s="222"/>
      <c r="J435" s="217"/>
      <c r="K435" s="217"/>
      <c r="L435" s="223"/>
      <c r="M435" s="224"/>
      <c r="N435" s="225"/>
      <c r="O435" s="225"/>
      <c r="P435" s="225"/>
      <c r="Q435" s="225"/>
      <c r="R435" s="225"/>
      <c r="S435" s="225"/>
      <c r="T435" s="226"/>
      <c r="AT435" s="227" t="s">
        <v>218</v>
      </c>
      <c r="AU435" s="227" t="s">
        <v>82</v>
      </c>
      <c r="AV435" s="12" t="s">
        <v>82</v>
      </c>
      <c r="AW435" s="12" t="s">
        <v>36</v>
      </c>
      <c r="AX435" s="12" t="s">
        <v>80</v>
      </c>
      <c r="AY435" s="227" t="s">
        <v>207</v>
      </c>
    </row>
    <row r="436" spans="2:65" s="1" customFormat="1" ht="34.200000000000003" customHeight="1">
      <c r="B436" s="42"/>
      <c r="C436" s="204" t="s">
        <v>2180</v>
      </c>
      <c r="D436" s="204" t="s">
        <v>211</v>
      </c>
      <c r="E436" s="205" t="s">
        <v>2181</v>
      </c>
      <c r="F436" s="206" t="s">
        <v>2182</v>
      </c>
      <c r="G436" s="207" t="s">
        <v>240</v>
      </c>
      <c r="H436" s="208">
        <v>3271.3719999999998</v>
      </c>
      <c r="I436" s="209"/>
      <c r="J436" s="210">
        <f>ROUND(I436*H436,1)</f>
        <v>0</v>
      </c>
      <c r="K436" s="206" t="s">
        <v>23</v>
      </c>
      <c r="L436" s="62"/>
      <c r="M436" s="211" t="s">
        <v>23</v>
      </c>
      <c r="N436" s="212" t="s">
        <v>44</v>
      </c>
      <c r="O436" s="43"/>
      <c r="P436" s="213">
        <f>O436*H436</f>
        <v>0</v>
      </c>
      <c r="Q436" s="213">
        <v>0</v>
      </c>
      <c r="R436" s="213">
        <f>Q436*H436</f>
        <v>0</v>
      </c>
      <c r="S436" s="213">
        <v>0</v>
      </c>
      <c r="T436" s="214">
        <f>S436*H436</f>
        <v>0</v>
      </c>
      <c r="AR436" s="25" t="s">
        <v>216</v>
      </c>
      <c r="AT436" s="25" t="s">
        <v>211</v>
      </c>
      <c r="AU436" s="25" t="s">
        <v>82</v>
      </c>
      <c r="AY436" s="25" t="s">
        <v>207</v>
      </c>
      <c r="BE436" s="215">
        <f>IF(N436="základní",J436,0)</f>
        <v>0</v>
      </c>
      <c r="BF436" s="215">
        <f>IF(N436="snížená",J436,0)</f>
        <v>0</v>
      </c>
      <c r="BG436" s="215">
        <f>IF(N436="zákl. přenesená",J436,0)</f>
        <v>0</v>
      </c>
      <c r="BH436" s="215">
        <f>IF(N436="sníž. přenesená",J436,0)</f>
        <v>0</v>
      </c>
      <c r="BI436" s="215">
        <f>IF(N436="nulová",J436,0)</f>
        <v>0</v>
      </c>
      <c r="BJ436" s="25" t="s">
        <v>80</v>
      </c>
      <c r="BK436" s="215">
        <f>ROUND(I436*H436,1)</f>
        <v>0</v>
      </c>
      <c r="BL436" s="25" t="s">
        <v>216</v>
      </c>
      <c r="BM436" s="25" t="s">
        <v>2183</v>
      </c>
    </row>
    <row r="437" spans="2:65" s="11" customFormat="1" ht="29.85" customHeight="1">
      <c r="B437" s="188"/>
      <c r="C437" s="189"/>
      <c r="D437" s="190" t="s">
        <v>72</v>
      </c>
      <c r="E437" s="202" t="s">
        <v>1503</v>
      </c>
      <c r="F437" s="202" t="s">
        <v>2184</v>
      </c>
      <c r="G437" s="189"/>
      <c r="H437" s="189"/>
      <c r="I437" s="192"/>
      <c r="J437" s="203">
        <f>BK437</f>
        <v>0</v>
      </c>
      <c r="K437" s="189"/>
      <c r="L437" s="194"/>
      <c r="M437" s="195"/>
      <c r="N437" s="196"/>
      <c r="O437" s="196"/>
      <c r="P437" s="197">
        <f>SUM(P438:P439)</f>
        <v>0</v>
      </c>
      <c r="Q437" s="196"/>
      <c r="R437" s="197">
        <f>SUM(R438:R439)</f>
        <v>0</v>
      </c>
      <c r="S437" s="196"/>
      <c r="T437" s="198">
        <f>SUM(T438:T439)</f>
        <v>0</v>
      </c>
      <c r="AR437" s="199" t="s">
        <v>80</v>
      </c>
      <c r="AT437" s="200" t="s">
        <v>72</v>
      </c>
      <c r="AU437" s="200" t="s">
        <v>80</v>
      </c>
      <c r="AY437" s="199" t="s">
        <v>207</v>
      </c>
      <c r="BK437" s="201">
        <f>SUM(BK438:BK439)</f>
        <v>0</v>
      </c>
    </row>
    <row r="438" spans="2:65" s="1" customFormat="1" ht="22.8" customHeight="1">
      <c r="B438" s="42"/>
      <c r="C438" s="204" t="s">
        <v>2185</v>
      </c>
      <c r="D438" s="204" t="s">
        <v>211</v>
      </c>
      <c r="E438" s="205" t="s">
        <v>2186</v>
      </c>
      <c r="F438" s="206" t="s">
        <v>2187</v>
      </c>
      <c r="G438" s="207" t="s">
        <v>322</v>
      </c>
      <c r="H438" s="208">
        <v>3.48</v>
      </c>
      <c r="I438" s="209"/>
      <c r="J438" s="210">
        <f>ROUND(I438*H438,1)</f>
        <v>0</v>
      </c>
      <c r="K438" s="206" t="s">
        <v>23</v>
      </c>
      <c r="L438" s="62"/>
      <c r="M438" s="211" t="s">
        <v>23</v>
      </c>
      <c r="N438" s="212" t="s">
        <v>44</v>
      </c>
      <c r="O438" s="43"/>
      <c r="P438" s="213">
        <f>O438*H438</f>
        <v>0</v>
      </c>
      <c r="Q438" s="213">
        <v>0</v>
      </c>
      <c r="R438" s="213">
        <f>Q438*H438</f>
        <v>0</v>
      </c>
      <c r="S438" s="213">
        <v>0</v>
      </c>
      <c r="T438" s="214">
        <f>S438*H438</f>
        <v>0</v>
      </c>
      <c r="AR438" s="25" t="s">
        <v>216</v>
      </c>
      <c r="AT438" s="25" t="s">
        <v>211</v>
      </c>
      <c r="AU438" s="25" t="s">
        <v>82</v>
      </c>
      <c r="AY438" s="25" t="s">
        <v>207</v>
      </c>
      <c r="BE438" s="215">
        <f>IF(N438="základní",J438,0)</f>
        <v>0</v>
      </c>
      <c r="BF438" s="215">
        <f>IF(N438="snížená",J438,0)</f>
        <v>0</v>
      </c>
      <c r="BG438" s="215">
        <f>IF(N438="zákl. přenesená",J438,0)</f>
        <v>0</v>
      </c>
      <c r="BH438" s="215">
        <f>IF(N438="sníž. přenesená",J438,0)</f>
        <v>0</v>
      </c>
      <c r="BI438" s="215">
        <f>IF(N438="nulová",J438,0)</f>
        <v>0</v>
      </c>
      <c r="BJ438" s="25" t="s">
        <v>80</v>
      </c>
      <c r="BK438" s="215">
        <f>ROUND(I438*H438,1)</f>
        <v>0</v>
      </c>
      <c r="BL438" s="25" t="s">
        <v>216</v>
      </c>
      <c r="BM438" s="25" t="s">
        <v>2188</v>
      </c>
    </row>
    <row r="439" spans="2:65" s="12" customFormat="1" ht="12">
      <c r="B439" s="216"/>
      <c r="C439" s="217"/>
      <c r="D439" s="218" t="s">
        <v>218</v>
      </c>
      <c r="E439" s="219" t="s">
        <v>23</v>
      </c>
      <c r="F439" s="220" t="s">
        <v>2189</v>
      </c>
      <c r="G439" s="217"/>
      <c r="H439" s="221">
        <v>3.48</v>
      </c>
      <c r="I439" s="222"/>
      <c r="J439" s="217"/>
      <c r="K439" s="217"/>
      <c r="L439" s="223"/>
      <c r="M439" s="276"/>
      <c r="N439" s="277"/>
      <c r="O439" s="277"/>
      <c r="P439" s="277"/>
      <c r="Q439" s="277"/>
      <c r="R439" s="277"/>
      <c r="S439" s="277"/>
      <c r="T439" s="278"/>
      <c r="AT439" s="227" t="s">
        <v>218</v>
      </c>
      <c r="AU439" s="227" t="s">
        <v>82</v>
      </c>
      <c r="AV439" s="12" t="s">
        <v>82</v>
      </c>
      <c r="AW439" s="12" t="s">
        <v>36</v>
      </c>
      <c r="AX439" s="12" t="s">
        <v>80</v>
      </c>
      <c r="AY439" s="227" t="s">
        <v>207</v>
      </c>
    </row>
    <row r="440" spans="2:65" s="1" customFormat="1" ht="6.9" customHeight="1">
      <c r="B440" s="57"/>
      <c r="C440" s="58"/>
      <c r="D440" s="58"/>
      <c r="E440" s="58"/>
      <c r="F440" s="58"/>
      <c r="G440" s="58"/>
      <c r="H440" s="58"/>
      <c r="I440" s="149"/>
      <c r="J440" s="58"/>
      <c r="K440" s="58"/>
      <c r="L440" s="62"/>
    </row>
  </sheetData>
  <sheetProtection algorithmName="SHA-512" hashValue="co9uE5Y0dJA640bxaZIKPnGwAPY/YxTtPpzdY/r75e8Y613BkAF4WZ4CciCdGt7ElCS6CAdWUXhPGcdj/7/VXQ==" saltValue="0z6lkbEVE4LoQz1Tt6AT60B4cRbROVqQXKpY0LU4YwF+ctl5hPTGY9v63zOHDsb8TkhtCFHfWSScPxIKzjQC/w==" spinCount="100000" sheet="1" objects="1" scenarios="1" formatColumns="0" formatRows="0" autoFilter="0"/>
  <autoFilter ref="C84:K439"/>
  <mergeCells count="10">
    <mergeCell ref="J51:J52"/>
    <mergeCell ref="E75:H75"/>
    <mergeCell ref="E77:H77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84" display="3) Soupis prací"/>
    <hyperlink ref="L1:V1" location="'Rekapitulace stavby'!C2" display="Rekapitulace stavby"/>
  </hyperlinks>
  <pageMargins left="0.59055118110236227" right="0.59055118110236227" top="0.59055118110236227" bottom="0.59055118110236227" header="0" footer="0"/>
  <pageSetup paperSize="9" fitToHeight="100" orientation="landscape" r:id="rId1"/>
  <headerFooter>
    <oddFooter>&amp;CStrana &amp;P z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369"/>
  <sheetViews>
    <sheetView showGridLines="0" workbookViewId="0">
      <pane ySplit="1" topLeftCell="A80" activePane="bottomLeft" state="frozen"/>
      <selection pane="bottomLeft" activeCell="F93" sqref="F93"/>
    </sheetView>
  </sheetViews>
  <sheetFormatPr defaultRowHeight="14.4"/>
  <cols>
    <col min="1" max="1" width="7.140625" customWidth="1"/>
    <col min="2" max="2" width="1.42578125" customWidth="1"/>
    <col min="3" max="3" width="3.5703125" customWidth="1"/>
    <col min="4" max="4" width="3.7109375" customWidth="1"/>
    <col min="5" max="5" width="14.7109375" customWidth="1"/>
    <col min="6" max="6" width="92" customWidth="1"/>
    <col min="7" max="7" width="7.42578125" customWidth="1"/>
    <col min="8" max="8" width="12.140625" customWidth="1"/>
    <col min="9" max="9" width="10.85546875" style="121" customWidth="1"/>
    <col min="10" max="10" width="20.140625" customWidth="1"/>
    <col min="11" max="11" width="14.28515625" customWidth="1"/>
    <col min="13" max="18" width="9.140625" hidden="1"/>
    <col min="19" max="19" width="7" hidden="1" customWidth="1"/>
    <col min="20" max="20" width="25.42578125" hidden="1" customWidth="1"/>
    <col min="21" max="21" width="14" hidden="1" customWidth="1"/>
    <col min="22" max="22" width="10.5703125" customWidth="1"/>
    <col min="23" max="23" width="14" customWidth="1"/>
    <col min="24" max="24" width="10.5703125" customWidth="1"/>
    <col min="25" max="25" width="12.85546875" customWidth="1"/>
    <col min="26" max="26" width="9.42578125" customWidth="1"/>
    <col min="27" max="27" width="12.85546875" customWidth="1"/>
    <col min="28" max="28" width="14" customWidth="1"/>
    <col min="29" max="29" width="9.42578125" customWidth="1"/>
    <col min="30" max="30" width="12.85546875" customWidth="1"/>
    <col min="31" max="31" width="14" customWidth="1"/>
    <col min="44" max="65" width="9.140625" hidden="1"/>
  </cols>
  <sheetData>
    <row r="1" spans="1:70" ht="21.75" customHeight="1">
      <c r="A1" s="22"/>
      <c r="B1" s="122"/>
      <c r="C1" s="122"/>
      <c r="D1" s="123" t="s">
        <v>1</v>
      </c>
      <c r="E1" s="122"/>
      <c r="F1" s="124" t="s">
        <v>154</v>
      </c>
      <c r="G1" s="410" t="s">
        <v>155</v>
      </c>
      <c r="H1" s="410"/>
      <c r="I1" s="125"/>
      <c r="J1" s="124" t="s">
        <v>156</v>
      </c>
      <c r="K1" s="123" t="s">
        <v>157</v>
      </c>
      <c r="L1" s="124" t="s">
        <v>158</v>
      </c>
      <c r="M1" s="124"/>
      <c r="N1" s="124"/>
      <c r="O1" s="124"/>
      <c r="P1" s="124"/>
      <c r="Q1" s="124"/>
      <c r="R1" s="124"/>
      <c r="S1" s="124"/>
      <c r="T1" s="124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spans="1:70" ht="36.9" customHeight="1"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AT2" s="25" t="s">
        <v>128</v>
      </c>
    </row>
    <row r="3" spans="1:70" ht="6.9" customHeight="1">
      <c r="B3" s="26"/>
      <c r="C3" s="27"/>
      <c r="D3" s="27"/>
      <c r="E3" s="27"/>
      <c r="F3" s="27"/>
      <c r="G3" s="27"/>
      <c r="H3" s="27"/>
      <c r="I3" s="126"/>
      <c r="J3" s="27"/>
      <c r="K3" s="28"/>
      <c r="AT3" s="25" t="s">
        <v>82</v>
      </c>
    </row>
    <row r="4" spans="1:70" ht="36.9" customHeight="1">
      <c r="B4" s="29"/>
      <c r="C4" s="30"/>
      <c r="D4" s="31" t="s">
        <v>159</v>
      </c>
      <c r="E4" s="30"/>
      <c r="F4" s="30"/>
      <c r="G4" s="30"/>
      <c r="H4" s="30"/>
      <c r="I4" s="127"/>
      <c r="J4" s="30"/>
      <c r="K4" s="32"/>
      <c r="M4" s="33" t="s">
        <v>12</v>
      </c>
      <c r="AT4" s="25" t="s">
        <v>6</v>
      </c>
    </row>
    <row r="5" spans="1:70" ht="6.9" customHeight="1">
      <c r="B5" s="29"/>
      <c r="C5" s="30"/>
      <c r="D5" s="30"/>
      <c r="E5" s="30"/>
      <c r="F5" s="30"/>
      <c r="G5" s="30"/>
      <c r="H5" s="30"/>
      <c r="I5" s="127"/>
      <c r="J5" s="30"/>
      <c r="K5" s="32"/>
    </row>
    <row r="6" spans="1:70" ht="13.2">
      <c r="B6" s="29"/>
      <c r="C6" s="30"/>
      <c r="D6" s="38" t="s">
        <v>18</v>
      </c>
      <c r="E6" s="30"/>
      <c r="F6" s="30"/>
      <c r="G6" s="30"/>
      <c r="H6" s="30"/>
      <c r="I6" s="127"/>
      <c r="J6" s="30"/>
      <c r="K6" s="32"/>
    </row>
    <row r="7" spans="1:70" ht="14.4" customHeight="1">
      <c r="B7" s="29"/>
      <c r="C7" s="30"/>
      <c r="D7" s="30"/>
      <c r="E7" s="400" t="str">
        <f>'Rekapitulace stavby'!K6</f>
        <v>Revitalizace návsi v obci Malšovice</v>
      </c>
      <c r="F7" s="401"/>
      <c r="G7" s="401"/>
      <c r="H7" s="401"/>
      <c r="I7" s="127"/>
      <c r="J7" s="30"/>
      <c r="K7" s="32"/>
    </row>
    <row r="8" spans="1:70" s="1" customFormat="1" ht="13.2">
      <c r="B8" s="42"/>
      <c r="C8" s="43"/>
      <c r="D8" s="38" t="s">
        <v>160</v>
      </c>
      <c r="E8" s="43"/>
      <c r="F8" s="43"/>
      <c r="G8" s="43"/>
      <c r="H8" s="43"/>
      <c r="I8" s="128"/>
      <c r="J8" s="43"/>
      <c r="K8" s="46"/>
    </row>
    <row r="9" spans="1:70" s="1" customFormat="1" ht="36.9" customHeight="1">
      <c r="B9" s="42"/>
      <c r="C9" s="43"/>
      <c r="D9" s="43"/>
      <c r="E9" s="403" t="s">
        <v>2190</v>
      </c>
      <c r="F9" s="402"/>
      <c r="G9" s="402"/>
      <c r="H9" s="402"/>
      <c r="I9" s="128"/>
      <c r="J9" s="43"/>
      <c r="K9" s="46"/>
    </row>
    <row r="10" spans="1:70" s="1" customFormat="1" ht="12">
      <c r="B10" s="42"/>
      <c r="C10" s="43"/>
      <c r="D10" s="43"/>
      <c r="E10" s="43"/>
      <c r="F10" s="43"/>
      <c r="G10" s="43"/>
      <c r="H10" s="43"/>
      <c r="I10" s="128"/>
      <c r="J10" s="43"/>
      <c r="K10" s="46"/>
    </row>
    <row r="11" spans="1:70" s="1" customFormat="1" ht="14.4" customHeight="1">
      <c r="B11" s="42"/>
      <c r="C11" s="43"/>
      <c r="D11" s="38" t="s">
        <v>20</v>
      </c>
      <c r="E11" s="43"/>
      <c r="F11" s="36" t="s">
        <v>21</v>
      </c>
      <c r="G11" s="43"/>
      <c r="H11" s="43"/>
      <c r="I11" s="129" t="s">
        <v>22</v>
      </c>
      <c r="J11" s="36" t="s">
        <v>23</v>
      </c>
      <c r="K11" s="46"/>
    </row>
    <row r="12" spans="1:70" s="1" customFormat="1" ht="14.4" customHeight="1">
      <c r="B12" s="42"/>
      <c r="C12" s="43"/>
      <c r="D12" s="38" t="s">
        <v>24</v>
      </c>
      <c r="E12" s="43"/>
      <c r="F12" s="36" t="s">
        <v>25</v>
      </c>
      <c r="G12" s="43"/>
      <c r="H12" s="43"/>
      <c r="I12" s="129" t="s">
        <v>26</v>
      </c>
      <c r="J12" s="130" t="str">
        <f>'Rekapitulace stavby'!AN8</f>
        <v>10. 5. 2018</v>
      </c>
      <c r="K12" s="46"/>
    </row>
    <row r="13" spans="1:70" s="1" customFormat="1" ht="10.8" customHeight="1">
      <c r="B13" s="42"/>
      <c r="C13" s="43"/>
      <c r="D13" s="43"/>
      <c r="E13" s="43"/>
      <c r="F13" s="43"/>
      <c r="G13" s="43"/>
      <c r="H13" s="43"/>
      <c r="I13" s="128"/>
      <c r="J13" s="43"/>
      <c r="K13" s="46"/>
    </row>
    <row r="14" spans="1:70" s="1" customFormat="1" ht="14.4" customHeight="1">
      <c r="B14" s="42"/>
      <c r="C14" s="43"/>
      <c r="D14" s="38" t="s">
        <v>28</v>
      </c>
      <c r="E14" s="43"/>
      <c r="F14" s="43"/>
      <c r="G14" s="43"/>
      <c r="H14" s="43"/>
      <c r="I14" s="129" t="s">
        <v>29</v>
      </c>
      <c r="J14" s="36" t="s">
        <v>23</v>
      </c>
      <c r="K14" s="46"/>
    </row>
    <row r="15" spans="1:70" s="1" customFormat="1" ht="18" customHeight="1">
      <c r="B15" s="42"/>
      <c r="C15" s="43"/>
      <c r="D15" s="43"/>
      <c r="E15" s="36" t="s">
        <v>30</v>
      </c>
      <c r="F15" s="43"/>
      <c r="G15" s="43"/>
      <c r="H15" s="43"/>
      <c r="I15" s="129" t="s">
        <v>31</v>
      </c>
      <c r="J15" s="36" t="s">
        <v>23</v>
      </c>
      <c r="K15" s="46"/>
    </row>
    <row r="16" spans="1:70" s="1" customFormat="1" ht="6.9" customHeight="1">
      <c r="B16" s="42"/>
      <c r="C16" s="43"/>
      <c r="D16" s="43"/>
      <c r="E16" s="43"/>
      <c r="F16" s="43"/>
      <c r="G16" s="43"/>
      <c r="H16" s="43"/>
      <c r="I16" s="128"/>
      <c r="J16" s="43"/>
      <c r="K16" s="46"/>
    </row>
    <row r="17" spans="2:11" s="1" customFormat="1" ht="14.4" customHeight="1">
      <c r="B17" s="42"/>
      <c r="C17" s="43"/>
      <c r="D17" s="38" t="s">
        <v>32</v>
      </c>
      <c r="E17" s="43"/>
      <c r="F17" s="43"/>
      <c r="G17" s="43"/>
      <c r="H17" s="43"/>
      <c r="I17" s="129" t="s">
        <v>29</v>
      </c>
      <c r="J17" s="36" t="str">
        <f>IF('Rekapitulace stavby'!AN13="Vyplň údaj","",IF('Rekapitulace stavby'!AN13="","",'Rekapitulace stavby'!AN13))</f>
        <v/>
      </c>
      <c r="K17" s="46"/>
    </row>
    <row r="18" spans="2:11" s="1" customFormat="1" ht="18" customHeight="1">
      <c r="B18" s="42"/>
      <c r="C18" s="43"/>
      <c r="D18" s="43"/>
      <c r="E18" s="36" t="str">
        <f>IF('Rekapitulace stavby'!E14="Vyplň údaj","",IF('Rekapitulace stavby'!E14="","",'Rekapitulace stavby'!E14))</f>
        <v/>
      </c>
      <c r="F18" s="43"/>
      <c r="G18" s="43"/>
      <c r="H18" s="43"/>
      <c r="I18" s="129" t="s">
        <v>31</v>
      </c>
      <c r="J18" s="36" t="str">
        <f>IF('Rekapitulace stavby'!AN14="Vyplň údaj","",IF('Rekapitulace stavby'!AN14="","",'Rekapitulace stavby'!AN14))</f>
        <v/>
      </c>
      <c r="K18" s="46"/>
    </row>
    <row r="19" spans="2:11" s="1" customFormat="1" ht="6.9" customHeight="1">
      <c r="B19" s="42"/>
      <c r="C19" s="43"/>
      <c r="D19" s="43"/>
      <c r="E19" s="43"/>
      <c r="F19" s="43"/>
      <c r="G19" s="43"/>
      <c r="H19" s="43"/>
      <c r="I19" s="128"/>
      <c r="J19" s="43"/>
      <c r="K19" s="46"/>
    </row>
    <row r="20" spans="2:11" s="1" customFormat="1" ht="14.4" customHeight="1">
      <c r="B20" s="42"/>
      <c r="C20" s="43"/>
      <c r="D20" s="38" t="s">
        <v>34</v>
      </c>
      <c r="E20" s="43"/>
      <c r="F20" s="43"/>
      <c r="G20" s="43"/>
      <c r="H20" s="43"/>
      <c r="I20" s="129" t="s">
        <v>29</v>
      </c>
      <c r="J20" s="36" t="s">
        <v>23</v>
      </c>
      <c r="K20" s="46"/>
    </row>
    <row r="21" spans="2:11" s="1" customFormat="1" ht="18" customHeight="1">
      <c r="B21" s="42"/>
      <c r="C21" s="43"/>
      <c r="D21" s="43"/>
      <c r="E21" s="36" t="s">
        <v>1542</v>
      </c>
      <c r="F21" s="43"/>
      <c r="G21" s="43"/>
      <c r="H21" s="43"/>
      <c r="I21" s="129" t="s">
        <v>31</v>
      </c>
      <c r="J21" s="36" t="s">
        <v>23</v>
      </c>
      <c r="K21" s="46"/>
    </row>
    <row r="22" spans="2:11" s="1" customFormat="1" ht="6.9" customHeight="1">
      <c r="B22" s="42"/>
      <c r="C22" s="43"/>
      <c r="D22" s="43"/>
      <c r="E22" s="43"/>
      <c r="F22" s="43"/>
      <c r="G22" s="43"/>
      <c r="H22" s="43"/>
      <c r="I22" s="128"/>
      <c r="J22" s="43"/>
      <c r="K22" s="46"/>
    </row>
    <row r="23" spans="2:11" s="1" customFormat="1" ht="14.4" customHeight="1">
      <c r="B23" s="42"/>
      <c r="C23" s="43"/>
      <c r="D23" s="38" t="s">
        <v>37</v>
      </c>
      <c r="E23" s="43"/>
      <c r="F23" s="43"/>
      <c r="G23" s="43"/>
      <c r="H23" s="43"/>
      <c r="I23" s="128"/>
      <c r="J23" s="43"/>
      <c r="K23" s="46"/>
    </row>
    <row r="24" spans="2:11" s="7" customFormat="1" ht="14.4" customHeight="1">
      <c r="B24" s="131"/>
      <c r="C24" s="132"/>
      <c r="D24" s="132"/>
      <c r="E24" s="364" t="s">
        <v>23</v>
      </c>
      <c r="F24" s="364"/>
      <c r="G24" s="364"/>
      <c r="H24" s="364"/>
      <c r="I24" s="133"/>
      <c r="J24" s="132"/>
      <c r="K24" s="134"/>
    </row>
    <row r="25" spans="2:11" s="1" customFormat="1" ht="6.9" customHeight="1">
      <c r="B25" s="42"/>
      <c r="C25" s="43"/>
      <c r="D25" s="43"/>
      <c r="E25" s="43"/>
      <c r="F25" s="43"/>
      <c r="G25" s="43"/>
      <c r="H25" s="43"/>
      <c r="I25" s="128"/>
      <c r="J25" s="43"/>
      <c r="K25" s="46"/>
    </row>
    <row r="26" spans="2:11" s="1" customFormat="1" ht="6.9" customHeight="1">
      <c r="B26" s="42"/>
      <c r="C26" s="43"/>
      <c r="D26" s="86"/>
      <c r="E26" s="86"/>
      <c r="F26" s="86"/>
      <c r="G26" s="86"/>
      <c r="H26" s="86"/>
      <c r="I26" s="135"/>
      <c r="J26" s="86"/>
      <c r="K26" s="136"/>
    </row>
    <row r="27" spans="2:11" s="1" customFormat="1" ht="25.35" customHeight="1">
      <c r="B27" s="42"/>
      <c r="C27" s="43"/>
      <c r="D27" s="137" t="s">
        <v>39</v>
      </c>
      <c r="E27" s="43"/>
      <c r="F27" s="43"/>
      <c r="G27" s="43"/>
      <c r="H27" s="43"/>
      <c r="I27" s="128"/>
      <c r="J27" s="138">
        <f>ROUND(J84,1)</f>
        <v>0</v>
      </c>
      <c r="K27" s="46"/>
    </row>
    <row r="28" spans="2:11" s="1" customFormat="1" ht="6.9" customHeight="1">
      <c r="B28" s="42"/>
      <c r="C28" s="43"/>
      <c r="D28" s="86"/>
      <c r="E28" s="86"/>
      <c r="F28" s="86"/>
      <c r="G28" s="86"/>
      <c r="H28" s="86"/>
      <c r="I28" s="135"/>
      <c r="J28" s="86"/>
      <c r="K28" s="136"/>
    </row>
    <row r="29" spans="2:11" s="1" customFormat="1" ht="14.4" customHeight="1">
      <c r="B29" s="42"/>
      <c r="C29" s="43"/>
      <c r="D29" s="43"/>
      <c r="E29" s="43"/>
      <c r="F29" s="47" t="s">
        <v>41</v>
      </c>
      <c r="G29" s="43"/>
      <c r="H29" s="43"/>
      <c r="I29" s="139" t="s">
        <v>40</v>
      </c>
      <c r="J29" s="47" t="s">
        <v>42</v>
      </c>
      <c r="K29" s="46"/>
    </row>
    <row r="30" spans="2:11" s="1" customFormat="1" ht="14.4" customHeight="1">
      <c r="B30" s="42"/>
      <c r="C30" s="43"/>
      <c r="D30" s="50" t="s">
        <v>43</v>
      </c>
      <c r="E30" s="50" t="s">
        <v>44</v>
      </c>
      <c r="F30" s="140">
        <f>ROUND(SUM(BE84:BE368), 1)</f>
        <v>0</v>
      </c>
      <c r="G30" s="43"/>
      <c r="H30" s="43"/>
      <c r="I30" s="141">
        <v>0.21</v>
      </c>
      <c r="J30" s="140">
        <f>ROUND(ROUND((SUM(BE84:BE368)), 1)*I30, 1)</f>
        <v>0</v>
      </c>
      <c r="K30" s="46"/>
    </row>
    <row r="31" spans="2:11" s="1" customFormat="1" ht="14.4" customHeight="1">
      <c r="B31" s="42"/>
      <c r="C31" s="43"/>
      <c r="D31" s="43"/>
      <c r="E31" s="50" t="s">
        <v>45</v>
      </c>
      <c r="F31" s="140">
        <f>ROUND(SUM(BF84:BF368), 1)</f>
        <v>0</v>
      </c>
      <c r="G31" s="43"/>
      <c r="H31" s="43"/>
      <c r="I31" s="141">
        <v>0.15</v>
      </c>
      <c r="J31" s="140">
        <f>ROUND(ROUND((SUM(BF84:BF368)), 1)*I31, 1)</f>
        <v>0</v>
      </c>
      <c r="K31" s="46"/>
    </row>
    <row r="32" spans="2:11" s="1" customFormat="1" ht="14.4" hidden="1" customHeight="1">
      <c r="B32" s="42"/>
      <c r="C32" s="43"/>
      <c r="D32" s="43"/>
      <c r="E32" s="50" t="s">
        <v>46</v>
      </c>
      <c r="F32" s="140">
        <f>ROUND(SUM(BG84:BG368), 1)</f>
        <v>0</v>
      </c>
      <c r="G32" s="43"/>
      <c r="H32" s="43"/>
      <c r="I32" s="141">
        <v>0.21</v>
      </c>
      <c r="J32" s="140">
        <v>0</v>
      </c>
      <c r="K32" s="46"/>
    </row>
    <row r="33" spans="2:11" s="1" customFormat="1" ht="14.4" hidden="1" customHeight="1">
      <c r="B33" s="42"/>
      <c r="C33" s="43"/>
      <c r="D33" s="43"/>
      <c r="E33" s="50" t="s">
        <v>47</v>
      </c>
      <c r="F33" s="140">
        <f>ROUND(SUM(BH84:BH368), 1)</f>
        <v>0</v>
      </c>
      <c r="G33" s="43"/>
      <c r="H33" s="43"/>
      <c r="I33" s="141">
        <v>0.15</v>
      </c>
      <c r="J33" s="140">
        <v>0</v>
      </c>
      <c r="K33" s="46"/>
    </row>
    <row r="34" spans="2:11" s="1" customFormat="1" ht="14.4" hidden="1" customHeight="1">
      <c r="B34" s="42"/>
      <c r="C34" s="43"/>
      <c r="D34" s="43"/>
      <c r="E34" s="50" t="s">
        <v>48</v>
      </c>
      <c r="F34" s="140">
        <f>ROUND(SUM(BI84:BI368), 1)</f>
        <v>0</v>
      </c>
      <c r="G34" s="43"/>
      <c r="H34" s="43"/>
      <c r="I34" s="141">
        <v>0</v>
      </c>
      <c r="J34" s="140">
        <v>0</v>
      </c>
      <c r="K34" s="46"/>
    </row>
    <row r="35" spans="2:11" s="1" customFormat="1" ht="6.9" customHeight="1">
      <c r="B35" s="42"/>
      <c r="C35" s="43"/>
      <c r="D35" s="43"/>
      <c r="E35" s="43"/>
      <c r="F35" s="43"/>
      <c r="G35" s="43"/>
      <c r="H35" s="43"/>
      <c r="I35" s="128"/>
      <c r="J35" s="43"/>
      <c r="K35" s="46"/>
    </row>
    <row r="36" spans="2:11" s="1" customFormat="1" ht="25.35" customHeight="1">
      <c r="B36" s="42"/>
      <c r="C36" s="142"/>
      <c r="D36" s="143" t="s">
        <v>49</v>
      </c>
      <c r="E36" s="80"/>
      <c r="F36" s="80"/>
      <c r="G36" s="144" t="s">
        <v>50</v>
      </c>
      <c r="H36" s="145" t="s">
        <v>51</v>
      </c>
      <c r="I36" s="146"/>
      <c r="J36" s="147">
        <f>SUM(J27:J34)</f>
        <v>0</v>
      </c>
      <c r="K36" s="148"/>
    </row>
    <row r="37" spans="2:11" s="1" customFormat="1" ht="14.4" customHeight="1">
      <c r="B37" s="57"/>
      <c r="C37" s="58"/>
      <c r="D37" s="58"/>
      <c r="E37" s="58"/>
      <c r="F37" s="58"/>
      <c r="G37" s="58"/>
      <c r="H37" s="58"/>
      <c r="I37" s="149"/>
      <c r="J37" s="58"/>
      <c r="K37" s="59"/>
    </row>
    <row r="41" spans="2:11" s="1" customFormat="1" ht="6.9" customHeight="1">
      <c r="B41" s="150"/>
      <c r="C41" s="151"/>
      <c r="D41" s="151"/>
      <c r="E41" s="151"/>
      <c r="F41" s="151"/>
      <c r="G41" s="151"/>
      <c r="H41" s="151"/>
      <c r="I41" s="152"/>
      <c r="J41" s="151"/>
      <c r="K41" s="153"/>
    </row>
    <row r="42" spans="2:11" s="1" customFormat="1" ht="36.9" customHeight="1">
      <c r="B42" s="42"/>
      <c r="C42" s="31" t="s">
        <v>166</v>
      </c>
      <c r="D42" s="43"/>
      <c r="E42" s="43"/>
      <c r="F42" s="43"/>
      <c r="G42" s="43"/>
      <c r="H42" s="43"/>
      <c r="I42" s="128"/>
      <c r="J42" s="43"/>
      <c r="K42" s="46"/>
    </row>
    <row r="43" spans="2:11" s="1" customFormat="1" ht="6.9" customHeight="1">
      <c r="B43" s="42"/>
      <c r="C43" s="43"/>
      <c r="D43" s="43"/>
      <c r="E43" s="43"/>
      <c r="F43" s="43"/>
      <c r="G43" s="43"/>
      <c r="H43" s="43"/>
      <c r="I43" s="128"/>
      <c r="J43" s="43"/>
      <c r="K43" s="46"/>
    </row>
    <row r="44" spans="2:11" s="1" customFormat="1" ht="14.4" customHeight="1">
      <c r="B44" s="42"/>
      <c r="C44" s="38" t="s">
        <v>18</v>
      </c>
      <c r="D44" s="43"/>
      <c r="E44" s="43"/>
      <c r="F44" s="43"/>
      <c r="G44" s="43"/>
      <c r="H44" s="43"/>
      <c r="I44" s="128"/>
      <c r="J44" s="43"/>
      <c r="K44" s="46"/>
    </row>
    <row r="45" spans="2:11" s="1" customFormat="1" ht="14.4" customHeight="1">
      <c r="B45" s="42"/>
      <c r="C45" s="43"/>
      <c r="D45" s="43"/>
      <c r="E45" s="400" t="str">
        <f>E7</f>
        <v>Revitalizace návsi v obci Malšovice</v>
      </c>
      <c r="F45" s="401"/>
      <c r="G45" s="401"/>
      <c r="H45" s="401"/>
      <c r="I45" s="128"/>
      <c r="J45" s="43"/>
      <c r="K45" s="46"/>
    </row>
    <row r="46" spans="2:11" s="1" customFormat="1" ht="14.4" customHeight="1">
      <c r="B46" s="42"/>
      <c r="C46" s="38" t="s">
        <v>160</v>
      </c>
      <c r="D46" s="43"/>
      <c r="E46" s="43"/>
      <c r="F46" s="43"/>
      <c r="G46" s="43"/>
      <c r="H46" s="43"/>
      <c r="I46" s="128"/>
      <c r="J46" s="43"/>
      <c r="K46" s="46"/>
    </row>
    <row r="47" spans="2:11" s="1" customFormat="1" ht="16.2" customHeight="1">
      <c r="B47" s="42"/>
      <c r="C47" s="43"/>
      <c r="D47" s="43"/>
      <c r="E47" s="403" t="str">
        <f>E9</f>
        <v>SO03 - KOMUNIKACE</v>
      </c>
      <c r="F47" s="402"/>
      <c r="G47" s="402"/>
      <c r="H47" s="402"/>
      <c r="I47" s="128"/>
      <c r="J47" s="43"/>
      <c r="K47" s="46"/>
    </row>
    <row r="48" spans="2:11" s="1" customFormat="1" ht="6.9" customHeight="1">
      <c r="B48" s="42"/>
      <c r="C48" s="43"/>
      <c r="D48" s="43"/>
      <c r="E48" s="43"/>
      <c r="F48" s="43"/>
      <c r="G48" s="43"/>
      <c r="H48" s="43"/>
      <c r="I48" s="128"/>
      <c r="J48" s="43"/>
      <c r="K48" s="46"/>
    </row>
    <row r="49" spans="2:47" s="1" customFormat="1" ht="18" customHeight="1">
      <c r="B49" s="42"/>
      <c r="C49" s="38" t="s">
        <v>24</v>
      </c>
      <c r="D49" s="43"/>
      <c r="E49" s="43"/>
      <c r="F49" s="36" t="str">
        <f>F12</f>
        <v xml:space="preserve">MALŠOVICE </v>
      </c>
      <c r="G49" s="43"/>
      <c r="H49" s="43"/>
      <c r="I49" s="129" t="s">
        <v>26</v>
      </c>
      <c r="J49" s="130" t="str">
        <f>IF(J12="","",J12)</f>
        <v>10. 5. 2018</v>
      </c>
      <c r="K49" s="46"/>
    </row>
    <row r="50" spans="2:47" s="1" customFormat="1" ht="6.9" customHeight="1">
      <c r="B50" s="42"/>
      <c r="C50" s="43"/>
      <c r="D50" s="43"/>
      <c r="E50" s="43"/>
      <c r="F50" s="43"/>
      <c r="G50" s="43"/>
      <c r="H50" s="43"/>
      <c r="I50" s="128"/>
      <c r="J50" s="43"/>
      <c r="K50" s="46"/>
    </row>
    <row r="51" spans="2:47" s="1" customFormat="1" ht="13.2">
      <c r="B51" s="42"/>
      <c r="C51" s="38" t="s">
        <v>28</v>
      </c>
      <c r="D51" s="43"/>
      <c r="E51" s="43"/>
      <c r="F51" s="36" t="str">
        <f>E15</f>
        <v>OBEC MALŠOVICE, Malšovice 16</v>
      </c>
      <c r="G51" s="43"/>
      <c r="H51" s="43"/>
      <c r="I51" s="129" t="s">
        <v>34</v>
      </c>
      <c r="J51" s="364" t="str">
        <f>E21</f>
        <v>Ing. Jiří Koudelka Ústí n.L.-Krásné Březno</v>
      </c>
      <c r="K51" s="46"/>
    </row>
    <row r="52" spans="2:47" s="1" customFormat="1" ht="14.4" customHeight="1">
      <c r="B52" s="42"/>
      <c r="C52" s="38" t="s">
        <v>32</v>
      </c>
      <c r="D52" s="43"/>
      <c r="E52" s="43"/>
      <c r="F52" s="36" t="str">
        <f>IF(E18="","",E18)</f>
        <v/>
      </c>
      <c r="G52" s="43"/>
      <c r="H52" s="43"/>
      <c r="I52" s="128"/>
      <c r="J52" s="404"/>
      <c r="K52" s="46"/>
    </row>
    <row r="53" spans="2:47" s="1" customFormat="1" ht="10.35" customHeight="1">
      <c r="B53" s="42"/>
      <c r="C53" s="43"/>
      <c r="D53" s="43"/>
      <c r="E53" s="43"/>
      <c r="F53" s="43"/>
      <c r="G53" s="43"/>
      <c r="H53" s="43"/>
      <c r="I53" s="128"/>
      <c r="J53" s="43"/>
      <c r="K53" s="46"/>
    </row>
    <row r="54" spans="2:47" s="1" customFormat="1" ht="29.25" customHeight="1">
      <c r="B54" s="42"/>
      <c r="C54" s="154" t="s">
        <v>167</v>
      </c>
      <c r="D54" s="142"/>
      <c r="E54" s="142"/>
      <c r="F54" s="142"/>
      <c r="G54" s="142"/>
      <c r="H54" s="142"/>
      <c r="I54" s="155"/>
      <c r="J54" s="156" t="s">
        <v>168</v>
      </c>
      <c r="K54" s="157"/>
    </row>
    <row r="55" spans="2:47" s="1" customFormat="1" ht="10.35" customHeight="1">
      <c r="B55" s="42"/>
      <c r="C55" s="43"/>
      <c r="D55" s="43"/>
      <c r="E55" s="43"/>
      <c r="F55" s="43"/>
      <c r="G55" s="43"/>
      <c r="H55" s="43"/>
      <c r="I55" s="128"/>
      <c r="J55" s="43"/>
      <c r="K55" s="46"/>
    </row>
    <row r="56" spans="2:47" s="1" customFormat="1" ht="29.25" customHeight="1">
      <c r="B56" s="42"/>
      <c r="C56" s="158" t="s">
        <v>169</v>
      </c>
      <c r="D56" s="43"/>
      <c r="E56" s="43"/>
      <c r="F56" s="43"/>
      <c r="G56" s="43"/>
      <c r="H56" s="43"/>
      <c r="I56" s="128"/>
      <c r="J56" s="138">
        <f>J84</f>
        <v>0</v>
      </c>
      <c r="K56" s="46"/>
      <c r="AU56" s="25" t="s">
        <v>170</v>
      </c>
    </row>
    <row r="57" spans="2:47" s="8" customFormat="1" ht="24.9" customHeight="1">
      <c r="B57" s="159"/>
      <c r="C57" s="160"/>
      <c r="D57" s="161" t="s">
        <v>2191</v>
      </c>
      <c r="E57" s="162"/>
      <c r="F57" s="162"/>
      <c r="G57" s="162"/>
      <c r="H57" s="162"/>
      <c r="I57" s="163"/>
      <c r="J57" s="164">
        <f>J85</f>
        <v>0</v>
      </c>
      <c r="K57" s="165"/>
    </row>
    <row r="58" spans="2:47" s="9" customFormat="1" ht="19.95" customHeight="1">
      <c r="B58" s="166"/>
      <c r="C58" s="167"/>
      <c r="D58" s="168" t="s">
        <v>1544</v>
      </c>
      <c r="E58" s="169"/>
      <c r="F58" s="169"/>
      <c r="G58" s="169"/>
      <c r="H58" s="169"/>
      <c r="I58" s="170"/>
      <c r="J58" s="171">
        <f>J86</f>
        <v>0</v>
      </c>
      <c r="K58" s="172"/>
    </row>
    <row r="59" spans="2:47" s="9" customFormat="1" ht="19.95" customHeight="1">
      <c r="B59" s="166"/>
      <c r="C59" s="167"/>
      <c r="D59" s="168" t="s">
        <v>1545</v>
      </c>
      <c r="E59" s="169"/>
      <c r="F59" s="169"/>
      <c r="G59" s="169"/>
      <c r="H59" s="169"/>
      <c r="I59" s="170"/>
      <c r="J59" s="171">
        <f>J150</f>
        <v>0</v>
      </c>
      <c r="K59" s="172"/>
    </row>
    <row r="60" spans="2:47" s="9" customFormat="1" ht="19.95" customHeight="1">
      <c r="B60" s="166"/>
      <c r="C60" s="167"/>
      <c r="D60" s="168" t="s">
        <v>1546</v>
      </c>
      <c r="E60" s="169"/>
      <c r="F60" s="169"/>
      <c r="G60" s="169"/>
      <c r="H60" s="169"/>
      <c r="I60" s="170"/>
      <c r="J60" s="171">
        <f>J161</f>
        <v>0</v>
      </c>
      <c r="K60" s="172"/>
    </row>
    <row r="61" spans="2:47" s="9" customFormat="1" ht="19.95" customHeight="1">
      <c r="B61" s="166"/>
      <c r="C61" s="167"/>
      <c r="D61" s="168" t="s">
        <v>2192</v>
      </c>
      <c r="E61" s="169"/>
      <c r="F61" s="169"/>
      <c r="G61" s="169"/>
      <c r="H61" s="169"/>
      <c r="I61" s="170"/>
      <c r="J61" s="171">
        <f>J170</f>
        <v>0</v>
      </c>
      <c r="K61" s="172"/>
    </row>
    <row r="62" spans="2:47" s="9" customFormat="1" ht="19.95" customHeight="1">
      <c r="B62" s="166"/>
      <c r="C62" s="167"/>
      <c r="D62" s="168" t="s">
        <v>1548</v>
      </c>
      <c r="E62" s="169"/>
      <c r="F62" s="169"/>
      <c r="G62" s="169"/>
      <c r="H62" s="169"/>
      <c r="I62" s="170"/>
      <c r="J62" s="171">
        <f>J203</f>
        <v>0</v>
      </c>
      <c r="K62" s="172"/>
    </row>
    <row r="63" spans="2:47" s="9" customFormat="1" ht="19.95" customHeight="1">
      <c r="B63" s="166"/>
      <c r="C63" s="167"/>
      <c r="D63" s="168" t="s">
        <v>1549</v>
      </c>
      <c r="E63" s="169"/>
      <c r="F63" s="169"/>
      <c r="G63" s="169"/>
      <c r="H63" s="169"/>
      <c r="I63" s="170"/>
      <c r="J63" s="171">
        <f>J242</f>
        <v>0</v>
      </c>
      <c r="K63" s="172"/>
    </row>
    <row r="64" spans="2:47" s="9" customFormat="1" ht="19.95" customHeight="1">
      <c r="B64" s="166"/>
      <c r="C64" s="167"/>
      <c r="D64" s="168" t="s">
        <v>1550</v>
      </c>
      <c r="E64" s="169"/>
      <c r="F64" s="169"/>
      <c r="G64" s="169"/>
      <c r="H64" s="169"/>
      <c r="I64" s="170"/>
      <c r="J64" s="171">
        <f>J340</f>
        <v>0</v>
      </c>
      <c r="K64" s="172"/>
    </row>
    <row r="65" spans="2:12" s="1" customFormat="1" ht="21.75" customHeight="1">
      <c r="B65" s="42"/>
      <c r="C65" s="43"/>
      <c r="D65" s="43"/>
      <c r="E65" s="43"/>
      <c r="F65" s="43"/>
      <c r="G65" s="43"/>
      <c r="H65" s="43"/>
      <c r="I65" s="128"/>
      <c r="J65" s="43"/>
      <c r="K65" s="46"/>
    </row>
    <row r="66" spans="2:12" s="1" customFormat="1" ht="6.9" customHeight="1">
      <c r="B66" s="57"/>
      <c r="C66" s="58"/>
      <c r="D66" s="58"/>
      <c r="E66" s="58"/>
      <c r="F66" s="58"/>
      <c r="G66" s="58"/>
      <c r="H66" s="58"/>
      <c r="I66" s="149"/>
      <c r="J66" s="58"/>
      <c r="K66" s="59"/>
    </row>
    <row r="70" spans="2:12" s="1" customFormat="1" ht="6.9" customHeight="1">
      <c r="B70" s="60"/>
      <c r="C70" s="61"/>
      <c r="D70" s="61"/>
      <c r="E70" s="61"/>
      <c r="F70" s="61"/>
      <c r="G70" s="61"/>
      <c r="H70" s="61"/>
      <c r="I70" s="152"/>
      <c r="J70" s="61"/>
      <c r="K70" s="61"/>
      <c r="L70" s="62"/>
    </row>
    <row r="71" spans="2:12" s="1" customFormat="1" ht="36.9" customHeight="1">
      <c r="B71" s="42"/>
      <c r="C71" s="63" t="s">
        <v>191</v>
      </c>
      <c r="D71" s="64"/>
      <c r="E71" s="64"/>
      <c r="F71" s="64"/>
      <c r="G71" s="64"/>
      <c r="H71" s="64"/>
      <c r="I71" s="173"/>
      <c r="J71" s="64"/>
      <c r="K71" s="64"/>
      <c r="L71" s="62"/>
    </row>
    <row r="72" spans="2:12" s="1" customFormat="1" ht="6.9" customHeight="1">
      <c r="B72" s="42"/>
      <c r="C72" s="64"/>
      <c r="D72" s="64"/>
      <c r="E72" s="64"/>
      <c r="F72" s="64"/>
      <c r="G72" s="64"/>
      <c r="H72" s="64"/>
      <c r="I72" s="173"/>
      <c r="J72" s="64"/>
      <c r="K72" s="64"/>
      <c r="L72" s="62"/>
    </row>
    <row r="73" spans="2:12" s="1" customFormat="1" ht="14.4" customHeight="1">
      <c r="B73" s="42"/>
      <c r="C73" s="66" t="s">
        <v>18</v>
      </c>
      <c r="D73" s="64"/>
      <c r="E73" s="64"/>
      <c r="F73" s="64"/>
      <c r="G73" s="64"/>
      <c r="H73" s="64"/>
      <c r="I73" s="173"/>
      <c r="J73" s="64"/>
      <c r="K73" s="64"/>
      <c r="L73" s="62"/>
    </row>
    <row r="74" spans="2:12" s="1" customFormat="1" ht="14.4" customHeight="1">
      <c r="B74" s="42"/>
      <c r="C74" s="64"/>
      <c r="D74" s="64"/>
      <c r="E74" s="405" t="str">
        <f>E7</f>
        <v>Revitalizace návsi v obci Malšovice</v>
      </c>
      <c r="F74" s="406"/>
      <c r="G74" s="406"/>
      <c r="H74" s="406"/>
      <c r="I74" s="173"/>
      <c r="J74" s="64"/>
      <c r="K74" s="64"/>
      <c r="L74" s="62"/>
    </row>
    <row r="75" spans="2:12" s="1" customFormat="1" ht="14.4" customHeight="1">
      <c r="B75" s="42"/>
      <c r="C75" s="66" t="s">
        <v>160</v>
      </c>
      <c r="D75" s="64"/>
      <c r="E75" s="64"/>
      <c r="F75" s="64"/>
      <c r="G75" s="64"/>
      <c r="H75" s="64"/>
      <c r="I75" s="173"/>
      <c r="J75" s="64"/>
      <c r="K75" s="64"/>
      <c r="L75" s="62"/>
    </row>
    <row r="76" spans="2:12" s="1" customFormat="1" ht="16.2" customHeight="1">
      <c r="B76" s="42"/>
      <c r="C76" s="64"/>
      <c r="D76" s="64"/>
      <c r="E76" s="375" t="str">
        <f>E9</f>
        <v>SO03 - KOMUNIKACE</v>
      </c>
      <c r="F76" s="408"/>
      <c r="G76" s="408"/>
      <c r="H76" s="408"/>
      <c r="I76" s="173"/>
      <c r="J76" s="64"/>
      <c r="K76" s="64"/>
      <c r="L76" s="62"/>
    </row>
    <row r="77" spans="2:12" s="1" customFormat="1" ht="6.9" customHeight="1">
      <c r="B77" s="42"/>
      <c r="C77" s="64"/>
      <c r="D77" s="64"/>
      <c r="E77" s="64"/>
      <c r="F77" s="64"/>
      <c r="G77" s="64"/>
      <c r="H77" s="64"/>
      <c r="I77" s="173"/>
      <c r="J77" s="64"/>
      <c r="K77" s="64"/>
      <c r="L77" s="62"/>
    </row>
    <row r="78" spans="2:12" s="1" customFormat="1" ht="18" customHeight="1">
      <c r="B78" s="42"/>
      <c r="C78" s="66" t="s">
        <v>24</v>
      </c>
      <c r="D78" s="64"/>
      <c r="E78" s="64"/>
      <c r="F78" s="176" t="str">
        <f>F12</f>
        <v xml:space="preserve">MALŠOVICE </v>
      </c>
      <c r="G78" s="64"/>
      <c r="H78" s="64"/>
      <c r="I78" s="177" t="s">
        <v>26</v>
      </c>
      <c r="J78" s="74" t="str">
        <f>IF(J12="","",J12)</f>
        <v>10. 5. 2018</v>
      </c>
      <c r="K78" s="64"/>
      <c r="L78" s="62"/>
    </row>
    <row r="79" spans="2:12" s="1" customFormat="1" ht="6.9" customHeight="1">
      <c r="B79" s="42"/>
      <c r="C79" s="64"/>
      <c r="D79" s="64"/>
      <c r="E79" s="64"/>
      <c r="F79" s="64"/>
      <c r="G79" s="64"/>
      <c r="H79" s="64"/>
      <c r="I79" s="173"/>
      <c r="J79" s="64"/>
      <c r="K79" s="64"/>
      <c r="L79" s="62"/>
    </row>
    <row r="80" spans="2:12" s="1" customFormat="1" ht="13.2">
      <c r="B80" s="42"/>
      <c r="C80" s="66" t="s">
        <v>28</v>
      </c>
      <c r="D80" s="64"/>
      <c r="E80" s="64"/>
      <c r="F80" s="176" t="str">
        <f>E15</f>
        <v>OBEC MALŠOVICE, Malšovice 16</v>
      </c>
      <c r="G80" s="64"/>
      <c r="H80" s="64"/>
      <c r="I80" s="177" t="s">
        <v>34</v>
      </c>
      <c r="J80" s="176" t="str">
        <f>E21</f>
        <v>Ing. Jiří Koudelka Ústí n.L.-Krásné Březno</v>
      </c>
      <c r="K80" s="64"/>
      <c r="L80" s="62"/>
    </row>
    <row r="81" spans="2:65" s="1" customFormat="1" ht="14.4" customHeight="1">
      <c r="B81" s="42"/>
      <c r="C81" s="66" t="s">
        <v>32</v>
      </c>
      <c r="D81" s="64"/>
      <c r="E81" s="64"/>
      <c r="F81" s="176" t="str">
        <f>IF(E18="","",E18)</f>
        <v/>
      </c>
      <c r="G81" s="64"/>
      <c r="H81" s="64"/>
      <c r="I81" s="173"/>
      <c r="J81" s="64"/>
      <c r="K81" s="64"/>
      <c r="L81" s="62"/>
    </row>
    <row r="82" spans="2:65" s="1" customFormat="1" ht="10.35" customHeight="1">
      <c r="B82" s="42"/>
      <c r="C82" s="64"/>
      <c r="D82" s="64"/>
      <c r="E82" s="64"/>
      <c r="F82" s="64"/>
      <c r="G82" s="64"/>
      <c r="H82" s="64"/>
      <c r="I82" s="173"/>
      <c r="J82" s="64"/>
      <c r="K82" s="64"/>
      <c r="L82" s="62"/>
    </row>
    <row r="83" spans="2:65" s="10" customFormat="1" ht="29.25" customHeight="1">
      <c r="B83" s="178"/>
      <c r="C83" s="179" t="s">
        <v>192</v>
      </c>
      <c r="D83" s="180" t="s">
        <v>58</v>
      </c>
      <c r="E83" s="180" t="s">
        <v>54</v>
      </c>
      <c r="F83" s="180" t="s">
        <v>193</v>
      </c>
      <c r="G83" s="180" t="s">
        <v>194</v>
      </c>
      <c r="H83" s="180" t="s">
        <v>195</v>
      </c>
      <c r="I83" s="181" t="s">
        <v>196</v>
      </c>
      <c r="J83" s="180" t="s">
        <v>168</v>
      </c>
      <c r="K83" s="182" t="s">
        <v>197</v>
      </c>
      <c r="L83" s="183"/>
      <c r="M83" s="82" t="s">
        <v>198</v>
      </c>
      <c r="N83" s="83" t="s">
        <v>43</v>
      </c>
      <c r="O83" s="83" t="s">
        <v>199</v>
      </c>
      <c r="P83" s="83" t="s">
        <v>200</v>
      </c>
      <c r="Q83" s="83" t="s">
        <v>201</v>
      </c>
      <c r="R83" s="83" t="s">
        <v>202</v>
      </c>
      <c r="S83" s="83" t="s">
        <v>203</v>
      </c>
      <c r="T83" s="84" t="s">
        <v>204</v>
      </c>
    </row>
    <row r="84" spans="2:65" s="1" customFormat="1" ht="29.25" customHeight="1">
      <c r="B84" s="42"/>
      <c r="C84" s="88" t="s">
        <v>169</v>
      </c>
      <c r="D84" s="64"/>
      <c r="E84" s="64"/>
      <c r="F84" s="64"/>
      <c r="G84" s="64"/>
      <c r="H84" s="64"/>
      <c r="I84" s="173"/>
      <c r="J84" s="184">
        <f>BK84</f>
        <v>0</v>
      </c>
      <c r="K84" s="64"/>
      <c r="L84" s="62"/>
      <c r="M84" s="85"/>
      <c r="N84" s="86"/>
      <c r="O84" s="86"/>
      <c r="P84" s="185">
        <f>P85</f>
        <v>0</v>
      </c>
      <c r="Q84" s="86"/>
      <c r="R84" s="185">
        <f>R85</f>
        <v>0</v>
      </c>
      <c r="S84" s="86"/>
      <c r="T84" s="186">
        <f>T85</f>
        <v>0</v>
      </c>
      <c r="AT84" s="25" t="s">
        <v>72</v>
      </c>
      <c r="AU84" s="25" t="s">
        <v>170</v>
      </c>
      <c r="BK84" s="187">
        <f>BK85</f>
        <v>0</v>
      </c>
    </row>
    <row r="85" spans="2:65" s="11" customFormat="1" ht="37.35" customHeight="1">
      <c r="B85" s="188"/>
      <c r="C85" s="189"/>
      <c r="D85" s="190" t="s">
        <v>72</v>
      </c>
      <c r="E85" s="191" t="s">
        <v>2193</v>
      </c>
      <c r="F85" s="191" t="s">
        <v>1779</v>
      </c>
      <c r="G85" s="189"/>
      <c r="H85" s="189"/>
      <c r="I85" s="192"/>
      <c r="J85" s="193">
        <f>BK85</f>
        <v>0</v>
      </c>
      <c r="K85" s="189"/>
      <c r="L85" s="194"/>
      <c r="M85" s="195"/>
      <c r="N85" s="196"/>
      <c r="O85" s="196"/>
      <c r="P85" s="197">
        <f>P86+P150+P161+P170+P203+P242+P340</f>
        <v>0</v>
      </c>
      <c r="Q85" s="196"/>
      <c r="R85" s="197">
        <f>R86+R150+R161+R170+R203+R242+R340</f>
        <v>0</v>
      </c>
      <c r="S85" s="196"/>
      <c r="T85" s="198">
        <f>T86+T150+T161+T170+T203+T242+T340</f>
        <v>0</v>
      </c>
      <c r="AR85" s="199" t="s">
        <v>80</v>
      </c>
      <c r="AT85" s="200" t="s">
        <v>72</v>
      </c>
      <c r="AU85" s="200" t="s">
        <v>73</v>
      </c>
      <c r="AY85" s="199" t="s">
        <v>207</v>
      </c>
      <c r="BK85" s="201">
        <f>BK86+BK150+BK161+BK170+BK203+BK242+BK340</f>
        <v>0</v>
      </c>
    </row>
    <row r="86" spans="2:65" s="11" customFormat="1" ht="19.95" customHeight="1">
      <c r="B86" s="188"/>
      <c r="C86" s="189"/>
      <c r="D86" s="190" t="s">
        <v>72</v>
      </c>
      <c r="E86" s="202" t="s">
        <v>1554</v>
      </c>
      <c r="F86" s="202" t="s">
        <v>208</v>
      </c>
      <c r="G86" s="189"/>
      <c r="H86" s="189"/>
      <c r="I86" s="192"/>
      <c r="J86" s="203">
        <f>BK86</f>
        <v>0</v>
      </c>
      <c r="K86" s="189"/>
      <c r="L86" s="194"/>
      <c r="M86" s="195"/>
      <c r="N86" s="196"/>
      <c r="O86" s="196"/>
      <c r="P86" s="197">
        <f>SUM(P87:P149)</f>
        <v>0</v>
      </c>
      <c r="Q86" s="196"/>
      <c r="R86" s="197">
        <f>SUM(R87:R149)</f>
        <v>0</v>
      </c>
      <c r="S86" s="196"/>
      <c r="T86" s="198">
        <f>SUM(T87:T149)</f>
        <v>0</v>
      </c>
      <c r="AR86" s="199" t="s">
        <v>80</v>
      </c>
      <c r="AT86" s="200" t="s">
        <v>72</v>
      </c>
      <c r="AU86" s="200" t="s">
        <v>80</v>
      </c>
      <c r="AY86" s="199" t="s">
        <v>207</v>
      </c>
      <c r="BK86" s="201">
        <f>SUM(BK87:BK149)</f>
        <v>0</v>
      </c>
    </row>
    <row r="87" spans="2:65" s="1" customFormat="1" ht="22.8" customHeight="1">
      <c r="B87" s="42"/>
      <c r="C87" s="204" t="s">
        <v>80</v>
      </c>
      <c r="D87" s="204" t="s">
        <v>211</v>
      </c>
      <c r="E87" s="205" t="s">
        <v>2194</v>
      </c>
      <c r="F87" s="206" t="s">
        <v>2195</v>
      </c>
      <c r="G87" s="207" t="s">
        <v>285</v>
      </c>
      <c r="H87" s="208">
        <v>148.38999999999999</v>
      </c>
      <c r="I87" s="209"/>
      <c r="J87" s="210">
        <f>ROUND(I87*H87,1)</f>
        <v>0</v>
      </c>
      <c r="K87" s="206" t="s">
        <v>23</v>
      </c>
      <c r="L87" s="62"/>
      <c r="M87" s="211" t="s">
        <v>23</v>
      </c>
      <c r="N87" s="212" t="s">
        <v>44</v>
      </c>
      <c r="O87" s="43"/>
      <c r="P87" s="213">
        <f>O87*H87</f>
        <v>0</v>
      </c>
      <c r="Q87" s="213">
        <v>0</v>
      </c>
      <c r="R87" s="213">
        <f>Q87*H87</f>
        <v>0</v>
      </c>
      <c r="S87" s="213">
        <v>0</v>
      </c>
      <c r="T87" s="214">
        <f>S87*H87</f>
        <v>0</v>
      </c>
      <c r="AR87" s="25" t="s">
        <v>216</v>
      </c>
      <c r="AT87" s="25" t="s">
        <v>211</v>
      </c>
      <c r="AU87" s="25" t="s">
        <v>82</v>
      </c>
      <c r="AY87" s="25" t="s">
        <v>207</v>
      </c>
      <c r="BE87" s="215">
        <f>IF(N87="základní",J87,0)</f>
        <v>0</v>
      </c>
      <c r="BF87" s="215">
        <f>IF(N87="snížená",J87,0)</f>
        <v>0</v>
      </c>
      <c r="BG87" s="215">
        <f>IF(N87="zákl. přenesená",J87,0)</f>
        <v>0</v>
      </c>
      <c r="BH87" s="215">
        <f>IF(N87="sníž. přenesená",J87,0)</f>
        <v>0</v>
      </c>
      <c r="BI87" s="215">
        <f>IF(N87="nulová",J87,0)</f>
        <v>0</v>
      </c>
      <c r="BJ87" s="25" t="s">
        <v>80</v>
      </c>
      <c r="BK87" s="215">
        <f>ROUND(I87*H87,1)</f>
        <v>0</v>
      </c>
      <c r="BL87" s="25" t="s">
        <v>216</v>
      </c>
      <c r="BM87" s="25" t="s">
        <v>2196</v>
      </c>
    </row>
    <row r="88" spans="2:65" s="12" customFormat="1" ht="12">
      <c r="B88" s="216"/>
      <c r="C88" s="217"/>
      <c r="D88" s="218" t="s">
        <v>218</v>
      </c>
      <c r="E88" s="219" t="s">
        <v>23</v>
      </c>
      <c r="F88" s="220" t="s">
        <v>2197</v>
      </c>
      <c r="G88" s="217"/>
      <c r="H88" s="221">
        <v>148.38999999999999</v>
      </c>
      <c r="I88" s="222"/>
      <c r="J88" s="217"/>
      <c r="K88" s="217"/>
      <c r="L88" s="223"/>
      <c r="M88" s="224"/>
      <c r="N88" s="225"/>
      <c r="O88" s="225"/>
      <c r="P88" s="225"/>
      <c r="Q88" s="225"/>
      <c r="R88" s="225"/>
      <c r="S88" s="225"/>
      <c r="T88" s="226"/>
      <c r="AT88" s="227" t="s">
        <v>218</v>
      </c>
      <c r="AU88" s="227" t="s">
        <v>82</v>
      </c>
      <c r="AV88" s="12" t="s">
        <v>82</v>
      </c>
      <c r="AW88" s="12" t="s">
        <v>36</v>
      </c>
      <c r="AX88" s="12" t="s">
        <v>80</v>
      </c>
      <c r="AY88" s="227" t="s">
        <v>207</v>
      </c>
    </row>
    <row r="89" spans="2:65" s="1" customFormat="1" ht="22.8" customHeight="1">
      <c r="B89" s="42"/>
      <c r="C89" s="204" t="s">
        <v>82</v>
      </c>
      <c r="D89" s="204" t="s">
        <v>211</v>
      </c>
      <c r="E89" s="205" t="s">
        <v>2198</v>
      </c>
      <c r="F89" s="206" t="s">
        <v>2199</v>
      </c>
      <c r="G89" s="207" t="s">
        <v>285</v>
      </c>
      <c r="H89" s="208">
        <v>88.77</v>
      </c>
      <c r="I89" s="209"/>
      <c r="J89" s="210">
        <f>ROUND(I89*H89,1)</f>
        <v>0</v>
      </c>
      <c r="K89" s="206" t="s">
        <v>23</v>
      </c>
      <c r="L89" s="62"/>
      <c r="M89" s="211" t="s">
        <v>23</v>
      </c>
      <c r="N89" s="212" t="s">
        <v>44</v>
      </c>
      <c r="O89" s="43"/>
      <c r="P89" s="213">
        <f>O89*H89</f>
        <v>0</v>
      </c>
      <c r="Q89" s="213">
        <v>0</v>
      </c>
      <c r="R89" s="213">
        <f>Q89*H89</f>
        <v>0</v>
      </c>
      <c r="S89" s="213">
        <v>0</v>
      </c>
      <c r="T89" s="214">
        <f>S89*H89</f>
        <v>0</v>
      </c>
      <c r="AR89" s="25" t="s">
        <v>216</v>
      </c>
      <c r="AT89" s="25" t="s">
        <v>211</v>
      </c>
      <c r="AU89" s="25" t="s">
        <v>82</v>
      </c>
      <c r="AY89" s="25" t="s">
        <v>207</v>
      </c>
      <c r="BE89" s="215">
        <f>IF(N89="základní",J89,0)</f>
        <v>0</v>
      </c>
      <c r="BF89" s="215">
        <f>IF(N89="snížená",J89,0)</f>
        <v>0</v>
      </c>
      <c r="BG89" s="215">
        <f>IF(N89="zákl. přenesená",J89,0)</f>
        <v>0</v>
      </c>
      <c r="BH89" s="215">
        <f>IF(N89="sníž. přenesená",J89,0)</f>
        <v>0</v>
      </c>
      <c r="BI89" s="215">
        <f>IF(N89="nulová",J89,0)</f>
        <v>0</v>
      </c>
      <c r="BJ89" s="25" t="s">
        <v>80</v>
      </c>
      <c r="BK89" s="215">
        <f>ROUND(I89*H89,1)</f>
        <v>0</v>
      </c>
      <c r="BL89" s="25" t="s">
        <v>216</v>
      </c>
      <c r="BM89" s="25" t="s">
        <v>2200</v>
      </c>
    </row>
    <row r="90" spans="2:65" s="12" customFormat="1" ht="12">
      <c r="B90" s="216"/>
      <c r="C90" s="217"/>
      <c r="D90" s="218" t="s">
        <v>218</v>
      </c>
      <c r="E90" s="219" t="s">
        <v>23</v>
      </c>
      <c r="F90" s="220" t="s">
        <v>2201</v>
      </c>
      <c r="G90" s="217"/>
      <c r="H90" s="221">
        <v>88.77</v>
      </c>
      <c r="I90" s="222"/>
      <c r="J90" s="217"/>
      <c r="K90" s="217"/>
      <c r="L90" s="223"/>
      <c r="M90" s="224"/>
      <c r="N90" s="225"/>
      <c r="O90" s="225"/>
      <c r="P90" s="225"/>
      <c r="Q90" s="225"/>
      <c r="R90" s="225"/>
      <c r="S90" s="225"/>
      <c r="T90" s="226"/>
      <c r="AT90" s="227" t="s">
        <v>218</v>
      </c>
      <c r="AU90" s="227" t="s">
        <v>82</v>
      </c>
      <c r="AV90" s="12" t="s">
        <v>82</v>
      </c>
      <c r="AW90" s="12" t="s">
        <v>36</v>
      </c>
      <c r="AX90" s="12" t="s">
        <v>80</v>
      </c>
      <c r="AY90" s="227" t="s">
        <v>207</v>
      </c>
    </row>
    <row r="91" spans="2:65" s="1" customFormat="1" ht="22.8" customHeight="1">
      <c r="B91" s="42"/>
      <c r="C91" s="204" t="s">
        <v>90</v>
      </c>
      <c r="D91" s="204" t="s">
        <v>211</v>
      </c>
      <c r="E91" s="205" t="s">
        <v>2202</v>
      </c>
      <c r="F91" s="206" t="s">
        <v>2203</v>
      </c>
      <c r="G91" s="207" t="s">
        <v>285</v>
      </c>
      <c r="H91" s="208">
        <v>142.56</v>
      </c>
      <c r="I91" s="209"/>
      <c r="J91" s="210">
        <f>ROUND(I91*H91,1)</f>
        <v>0</v>
      </c>
      <c r="K91" s="206" t="s">
        <v>23</v>
      </c>
      <c r="L91" s="62"/>
      <c r="M91" s="211" t="s">
        <v>23</v>
      </c>
      <c r="N91" s="212" t="s">
        <v>44</v>
      </c>
      <c r="O91" s="43"/>
      <c r="P91" s="213">
        <f>O91*H91</f>
        <v>0</v>
      </c>
      <c r="Q91" s="213">
        <v>0</v>
      </c>
      <c r="R91" s="213">
        <f>Q91*H91</f>
        <v>0</v>
      </c>
      <c r="S91" s="213">
        <v>0</v>
      </c>
      <c r="T91" s="214">
        <f>S91*H91</f>
        <v>0</v>
      </c>
      <c r="AR91" s="25" t="s">
        <v>216</v>
      </c>
      <c r="AT91" s="25" t="s">
        <v>211</v>
      </c>
      <c r="AU91" s="25" t="s">
        <v>82</v>
      </c>
      <c r="AY91" s="25" t="s">
        <v>207</v>
      </c>
      <c r="BE91" s="215">
        <f>IF(N91="základní",J91,0)</f>
        <v>0</v>
      </c>
      <c r="BF91" s="215">
        <f>IF(N91="snížená",J91,0)</f>
        <v>0</v>
      </c>
      <c r="BG91" s="215">
        <f>IF(N91="zákl. přenesená",J91,0)</f>
        <v>0</v>
      </c>
      <c r="BH91" s="215">
        <f>IF(N91="sníž. přenesená",J91,0)</f>
        <v>0</v>
      </c>
      <c r="BI91" s="215">
        <f>IF(N91="nulová",J91,0)</f>
        <v>0</v>
      </c>
      <c r="BJ91" s="25" t="s">
        <v>80</v>
      </c>
      <c r="BK91" s="215">
        <f>ROUND(I91*H91,1)</f>
        <v>0</v>
      </c>
      <c r="BL91" s="25" t="s">
        <v>216</v>
      </c>
      <c r="BM91" s="25" t="s">
        <v>2204</v>
      </c>
    </row>
    <row r="92" spans="2:65" s="12" customFormat="1" ht="12">
      <c r="B92" s="216"/>
      <c r="C92" s="217"/>
      <c r="D92" s="218" t="s">
        <v>218</v>
      </c>
      <c r="E92" s="219" t="s">
        <v>23</v>
      </c>
      <c r="F92" s="220" t="s">
        <v>2205</v>
      </c>
      <c r="G92" s="217"/>
      <c r="H92" s="221">
        <v>142.56</v>
      </c>
      <c r="I92" s="222"/>
      <c r="J92" s="217"/>
      <c r="K92" s="217"/>
      <c r="L92" s="223"/>
      <c r="M92" s="224"/>
      <c r="N92" s="225"/>
      <c r="O92" s="225"/>
      <c r="P92" s="225"/>
      <c r="Q92" s="225"/>
      <c r="R92" s="225"/>
      <c r="S92" s="225"/>
      <c r="T92" s="226"/>
      <c r="AT92" s="227" t="s">
        <v>218</v>
      </c>
      <c r="AU92" s="227" t="s">
        <v>82</v>
      </c>
      <c r="AV92" s="12" t="s">
        <v>82</v>
      </c>
      <c r="AW92" s="12" t="s">
        <v>36</v>
      </c>
      <c r="AX92" s="12" t="s">
        <v>80</v>
      </c>
      <c r="AY92" s="227" t="s">
        <v>207</v>
      </c>
    </row>
    <row r="93" spans="2:65" s="1" customFormat="1" ht="22.8" customHeight="1">
      <c r="B93" s="42"/>
      <c r="C93" s="204" t="s">
        <v>216</v>
      </c>
      <c r="D93" s="204" t="s">
        <v>211</v>
      </c>
      <c r="E93" s="205" t="s">
        <v>2206</v>
      </c>
      <c r="F93" s="206" t="s">
        <v>2207</v>
      </c>
      <c r="G93" s="207" t="s">
        <v>285</v>
      </c>
      <c r="H93" s="208">
        <v>1573.68</v>
      </c>
      <c r="I93" s="209"/>
      <c r="J93" s="210">
        <f>ROUND(I93*H93,1)</f>
        <v>0</v>
      </c>
      <c r="K93" s="206" t="s">
        <v>23</v>
      </c>
      <c r="L93" s="62"/>
      <c r="M93" s="211" t="s">
        <v>23</v>
      </c>
      <c r="N93" s="212" t="s">
        <v>44</v>
      </c>
      <c r="O93" s="43"/>
      <c r="P93" s="213">
        <f>O93*H93</f>
        <v>0</v>
      </c>
      <c r="Q93" s="213">
        <v>0</v>
      </c>
      <c r="R93" s="213">
        <f>Q93*H93</f>
        <v>0</v>
      </c>
      <c r="S93" s="213">
        <v>0</v>
      </c>
      <c r="T93" s="214">
        <f>S93*H93</f>
        <v>0</v>
      </c>
      <c r="AR93" s="25" t="s">
        <v>216</v>
      </c>
      <c r="AT93" s="25" t="s">
        <v>211</v>
      </c>
      <c r="AU93" s="25" t="s">
        <v>82</v>
      </c>
      <c r="AY93" s="25" t="s">
        <v>207</v>
      </c>
      <c r="BE93" s="215">
        <f>IF(N93="základní",J93,0)</f>
        <v>0</v>
      </c>
      <c r="BF93" s="215">
        <f>IF(N93="snížená",J93,0)</f>
        <v>0</v>
      </c>
      <c r="BG93" s="215">
        <f>IF(N93="zákl. přenesená",J93,0)</f>
        <v>0</v>
      </c>
      <c r="BH93" s="215">
        <f>IF(N93="sníž. přenesená",J93,0)</f>
        <v>0</v>
      </c>
      <c r="BI93" s="215">
        <f>IF(N93="nulová",J93,0)</f>
        <v>0</v>
      </c>
      <c r="BJ93" s="25" t="s">
        <v>80</v>
      </c>
      <c r="BK93" s="215">
        <f>ROUND(I93*H93,1)</f>
        <v>0</v>
      </c>
      <c r="BL93" s="25" t="s">
        <v>216</v>
      </c>
      <c r="BM93" s="25" t="s">
        <v>2208</v>
      </c>
    </row>
    <row r="94" spans="2:65" s="12" customFormat="1" ht="12">
      <c r="B94" s="216"/>
      <c r="C94" s="217"/>
      <c r="D94" s="218" t="s">
        <v>218</v>
      </c>
      <c r="E94" s="219" t="s">
        <v>23</v>
      </c>
      <c r="F94" s="220" t="s">
        <v>2209</v>
      </c>
      <c r="G94" s="217"/>
      <c r="H94" s="221">
        <v>1573.68</v>
      </c>
      <c r="I94" s="222"/>
      <c r="J94" s="217"/>
      <c r="K94" s="217"/>
      <c r="L94" s="223"/>
      <c r="M94" s="224"/>
      <c r="N94" s="225"/>
      <c r="O94" s="225"/>
      <c r="P94" s="225"/>
      <c r="Q94" s="225"/>
      <c r="R94" s="225"/>
      <c r="S94" s="225"/>
      <c r="T94" s="226"/>
      <c r="AT94" s="227" t="s">
        <v>218</v>
      </c>
      <c r="AU94" s="227" t="s">
        <v>82</v>
      </c>
      <c r="AV94" s="12" t="s">
        <v>82</v>
      </c>
      <c r="AW94" s="12" t="s">
        <v>36</v>
      </c>
      <c r="AX94" s="12" t="s">
        <v>80</v>
      </c>
      <c r="AY94" s="227" t="s">
        <v>207</v>
      </c>
    </row>
    <row r="95" spans="2:65" s="1" customFormat="1" ht="14.4" customHeight="1">
      <c r="B95" s="42"/>
      <c r="C95" s="204" t="s">
        <v>237</v>
      </c>
      <c r="D95" s="204" t="s">
        <v>211</v>
      </c>
      <c r="E95" s="205" t="s">
        <v>1603</v>
      </c>
      <c r="F95" s="206" t="s">
        <v>2210</v>
      </c>
      <c r="G95" s="207" t="s">
        <v>322</v>
      </c>
      <c r="H95" s="208">
        <v>170.1</v>
      </c>
      <c r="I95" s="209"/>
      <c r="J95" s="210">
        <f>ROUND(I95*H95,1)</f>
        <v>0</v>
      </c>
      <c r="K95" s="206" t="s">
        <v>23</v>
      </c>
      <c r="L95" s="62"/>
      <c r="M95" s="211" t="s">
        <v>23</v>
      </c>
      <c r="N95" s="212" t="s">
        <v>44</v>
      </c>
      <c r="O95" s="43"/>
      <c r="P95" s="213">
        <f>O95*H95</f>
        <v>0</v>
      </c>
      <c r="Q95" s="213">
        <v>0</v>
      </c>
      <c r="R95" s="213">
        <f>Q95*H95</f>
        <v>0</v>
      </c>
      <c r="S95" s="213">
        <v>0</v>
      </c>
      <c r="T95" s="214">
        <f>S95*H95</f>
        <v>0</v>
      </c>
      <c r="AR95" s="25" t="s">
        <v>216</v>
      </c>
      <c r="AT95" s="25" t="s">
        <v>211</v>
      </c>
      <c r="AU95" s="25" t="s">
        <v>82</v>
      </c>
      <c r="AY95" s="25" t="s">
        <v>207</v>
      </c>
      <c r="BE95" s="215">
        <f>IF(N95="základní",J95,0)</f>
        <v>0</v>
      </c>
      <c r="BF95" s="215">
        <f>IF(N95="snížená",J95,0)</f>
        <v>0</v>
      </c>
      <c r="BG95" s="215">
        <f>IF(N95="zákl. přenesená",J95,0)</f>
        <v>0</v>
      </c>
      <c r="BH95" s="215">
        <f>IF(N95="sníž. přenesená",J95,0)</f>
        <v>0</v>
      </c>
      <c r="BI95" s="215">
        <f>IF(N95="nulová",J95,0)</f>
        <v>0</v>
      </c>
      <c r="BJ95" s="25" t="s">
        <v>80</v>
      </c>
      <c r="BK95" s="215">
        <f>ROUND(I95*H95,1)</f>
        <v>0</v>
      </c>
      <c r="BL95" s="25" t="s">
        <v>216</v>
      </c>
      <c r="BM95" s="25" t="s">
        <v>2211</v>
      </c>
    </row>
    <row r="96" spans="2:65" s="12" customFormat="1" ht="12">
      <c r="B96" s="216"/>
      <c r="C96" s="217"/>
      <c r="D96" s="218" t="s">
        <v>218</v>
      </c>
      <c r="E96" s="219" t="s">
        <v>23</v>
      </c>
      <c r="F96" s="220" t="s">
        <v>2212</v>
      </c>
      <c r="G96" s="217"/>
      <c r="H96" s="221">
        <v>170.1</v>
      </c>
      <c r="I96" s="222"/>
      <c r="J96" s="217"/>
      <c r="K96" s="217"/>
      <c r="L96" s="223"/>
      <c r="M96" s="224"/>
      <c r="N96" s="225"/>
      <c r="O96" s="225"/>
      <c r="P96" s="225"/>
      <c r="Q96" s="225"/>
      <c r="R96" s="225"/>
      <c r="S96" s="225"/>
      <c r="T96" s="226"/>
      <c r="AT96" s="227" t="s">
        <v>218</v>
      </c>
      <c r="AU96" s="227" t="s">
        <v>82</v>
      </c>
      <c r="AV96" s="12" t="s">
        <v>82</v>
      </c>
      <c r="AW96" s="12" t="s">
        <v>36</v>
      </c>
      <c r="AX96" s="12" t="s">
        <v>80</v>
      </c>
      <c r="AY96" s="227" t="s">
        <v>207</v>
      </c>
    </row>
    <row r="97" spans="2:65" s="1" customFormat="1" ht="14.4" customHeight="1">
      <c r="B97" s="42"/>
      <c r="C97" s="204" t="s">
        <v>245</v>
      </c>
      <c r="D97" s="204" t="s">
        <v>211</v>
      </c>
      <c r="E97" s="205" t="s">
        <v>2213</v>
      </c>
      <c r="F97" s="206" t="s">
        <v>2214</v>
      </c>
      <c r="G97" s="207" t="s">
        <v>322</v>
      </c>
      <c r="H97" s="208">
        <v>129</v>
      </c>
      <c r="I97" s="209"/>
      <c r="J97" s="210">
        <f>ROUND(I97*H97,1)</f>
        <v>0</v>
      </c>
      <c r="K97" s="206" t="s">
        <v>23</v>
      </c>
      <c r="L97" s="62"/>
      <c r="M97" s="211" t="s">
        <v>23</v>
      </c>
      <c r="N97" s="212" t="s">
        <v>44</v>
      </c>
      <c r="O97" s="43"/>
      <c r="P97" s="213">
        <f>O97*H97</f>
        <v>0</v>
      </c>
      <c r="Q97" s="213">
        <v>0</v>
      </c>
      <c r="R97" s="213">
        <f>Q97*H97</f>
        <v>0</v>
      </c>
      <c r="S97" s="213">
        <v>0</v>
      </c>
      <c r="T97" s="214">
        <f>S97*H97</f>
        <v>0</v>
      </c>
      <c r="AR97" s="25" t="s">
        <v>216</v>
      </c>
      <c r="AT97" s="25" t="s">
        <v>211</v>
      </c>
      <c r="AU97" s="25" t="s">
        <v>82</v>
      </c>
      <c r="AY97" s="25" t="s">
        <v>207</v>
      </c>
      <c r="BE97" s="215">
        <f>IF(N97="základní",J97,0)</f>
        <v>0</v>
      </c>
      <c r="BF97" s="215">
        <f>IF(N97="snížená",J97,0)</f>
        <v>0</v>
      </c>
      <c r="BG97" s="215">
        <f>IF(N97="zákl. přenesená",J97,0)</f>
        <v>0</v>
      </c>
      <c r="BH97" s="215">
        <f>IF(N97="sníž. přenesená",J97,0)</f>
        <v>0</v>
      </c>
      <c r="BI97" s="215">
        <f>IF(N97="nulová",J97,0)</f>
        <v>0</v>
      </c>
      <c r="BJ97" s="25" t="s">
        <v>80</v>
      </c>
      <c r="BK97" s="215">
        <f>ROUND(I97*H97,1)</f>
        <v>0</v>
      </c>
      <c r="BL97" s="25" t="s">
        <v>216</v>
      </c>
      <c r="BM97" s="25" t="s">
        <v>2215</v>
      </c>
    </row>
    <row r="98" spans="2:65" s="12" customFormat="1" ht="12">
      <c r="B98" s="216"/>
      <c r="C98" s="217"/>
      <c r="D98" s="218" t="s">
        <v>218</v>
      </c>
      <c r="E98" s="219" t="s">
        <v>23</v>
      </c>
      <c r="F98" s="220" t="s">
        <v>2216</v>
      </c>
      <c r="G98" s="217"/>
      <c r="H98" s="221">
        <v>129</v>
      </c>
      <c r="I98" s="222"/>
      <c r="J98" s="217"/>
      <c r="K98" s="217"/>
      <c r="L98" s="223"/>
      <c r="M98" s="224"/>
      <c r="N98" s="225"/>
      <c r="O98" s="225"/>
      <c r="P98" s="225"/>
      <c r="Q98" s="225"/>
      <c r="R98" s="225"/>
      <c r="S98" s="225"/>
      <c r="T98" s="226"/>
      <c r="AT98" s="227" t="s">
        <v>218</v>
      </c>
      <c r="AU98" s="227" t="s">
        <v>82</v>
      </c>
      <c r="AV98" s="12" t="s">
        <v>82</v>
      </c>
      <c r="AW98" s="12" t="s">
        <v>36</v>
      </c>
      <c r="AX98" s="12" t="s">
        <v>80</v>
      </c>
      <c r="AY98" s="227" t="s">
        <v>207</v>
      </c>
    </row>
    <row r="99" spans="2:65" s="1" customFormat="1" ht="22.8" customHeight="1">
      <c r="B99" s="42"/>
      <c r="C99" s="204" t="s">
        <v>257</v>
      </c>
      <c r="D99" s="204" t="s">
        <v>211</v>
      </c>
      <c r="E99" s="205" t="s">
        <v>2217</v>
      </c>
      <c r="F99" s="206" t="s">
        <v>2218</v>
      </c>
      <c r="G99" s="207" t="s">
        <v>322</v>
      </c>
      <c r="H99" s="208">
        <v>3.15</v>
      </c>
      <c r="I99" s="209"/>
      <c r="J99" s="210">
        <f>ROUND(I99*H99,1)</f>
        <v>0</v>
      </c>
      <c r="K99" s="206" t="s">
        <v>23</v>
      </c>
      <c r="L99" s="62"/>
      <c r="M99" s="211" t="s">
        <v>23</v>
      </c>
      <c r="N99" s="212" t="s">
        <v>44</v>
      </c>
      <c r="O99" s="43"/>
      <c r="P99" s="213">
        <f>O99*H99</f>
        <v>0</v>
      </c>
      <c r="Q99" s="213">
        <v>0</v>
      </c>
      <c r="R99" s="213">
        <f>Q99*H99</f>
        <v>0</v>
      </c>
      <c r="S99" s="213">
        <v>0</v>
      </c>
      <c r="T99" s="214">
        <f>S99*H99</f>
        <v>0</v>
      </c>
      <c r="AR99" s="25" t="s">
        <v>216</v>
      </c>
      <c r="AT99" s="25" t="s">
        <v>211</v>
      </c>
      <c r="AU99" s="25" t="s">
        <v>82</v>
      </c>
      <c r="AY99" s="25" t="s">
        <v>207</v>
      </c>
      <c r="BE99" s="215">
        <f>IF(N99="základní",J99,0)</f>
        <v>0</v>
      </c>
      <c r="BF99" s="215">
        <f>IF(N99="snížená",J99,0)</f>
        <v>0</v>
      </c>
      <c r="BG99" s="215">
        <f>IF(N99="zákl. přenesená",J99,0)</f>
        <v>0</v>
      </c>
      <c r="BH99" s="215">
        <f>IF(N99="sníž. přenesená",J99,0)</f>
        <v>0</v>
      </c>
      <c r="BI99" s="215">
        <f>IF(N99="nulová",J99,0)</f>
        <v>0</v>
      </c>
      <c r="BJ99" s="25" t="s">
        <v>80</v>
      </c>
      <c r="BK99" s="215">
        <f>ROUND(I99*H99,1)</f>
        <v>0</v>
      </c>
      <c r="BL99" s="25" t="s">
        <v>216</v>
      </c>
      <c r="BM99" s="25" t="s">
        <v>2219</v>
      </c>
    </row>
    <row r="100" spans="2:65" s="12" customFormat="1" ht="12">
      <c r="B100" s="216"/>
      <c r="C100" s="217"/>
      <c r="D100" s="218" t="s">
        <v>218</v>
      </c>
      <c r="E100" s="219" t="s">
        <v>23</v>
      </c>
      <c r="F100" s="220" t="s">
        <v>2220</v>
      </c>
      <c r="G100" s="217"/>
      <c r="H100" s="221">
        <v>3.15</v>
      </c>
      <c r="I100" s="222"/>
      <c r="J100" s="217"/>
      <c r="K100" s="217"/>
      <c r="L100" s="223"/>
      <c r="M100" s="224"/>
      <c r="N100" s="225"/>
      <c r="O100" s="225"/>
      <c r="P100" s="225"/>
      <c r="Q100" s="225"/>
      <c r="R100" s="225"/>
      <c r="S100" s="225"/>
      <c r="T100" s="226"/>
      <c r="AT100" s="227" t="s">
        <v>218</v>
      </c>
      <c r="AU100" s="227" t="s">
        <v>82</v>
      </c>
      <c r="AV100" s="12" t="s">
        <v>82</v>
      </c>
      <c r="AW100" s="12" t="s">
        <v>36</v>
      </c>
      <c r="AX100" s="12" t="s">
        <v>80</v>
      </c>
      <c r="AY100" s="227" t="s">
        <v>207</v>
      </c>
    </row>
    <row r="101" spans="2:65" s="1" customFormat="1" ht="22.8" customHeight="1">
      <c r="B101" s="42"/>
      <c r="C101" s="204" t="s">
        <v>262</v>
      </c>
      <c r="D101" s="204" t="s">
        <v>211</v>
      </c>
      <c r="E101" s="205" t="s">
        <v>2221</v>
      </c>
      <c r="F101" s="206" t="s">
        <v>2222</v>
      </c>
      <c r="G101" s="207" t="s">
        <v>322</v>
      </c>
      <c r="H101" s="208">
        <v>3.15</v>
      </c>
      <c r="I101" s="209"/>
      <c r="J101" s="210">
        <f>ROUND(I101*H101,1)</f>
        <v>0</v>
      </c>
      <c r="K101" s="206" t="s">
        <v>23</v>
      </c>
      <c r="L101" s="62"/>
      <c r="M101" s="211" t="s">
        <v>23</v>
      </c>
      <c r="N101" s="212" t="s">
        <v>44</v>
      </c>
      <c r="O101" s="43"/>
      <c r="P101" s="213">
        <f>O101*H101</f>
        <v>0</v>
      </c>
      <c r="Q101" s="213">
        <v>0</v>
      </c>
      <c r="R101" s="213">
        <f>Q101*H101</f>
        <v>0</v>
      </c>
      <c r="S101" s="213">
        <v>0</v>
      </c>
      <c r="T101" s="214">
        <f>S101*H101</f>
        <v>0</v>
      </c>
      <c r="AR101" s="25" t="s">
        <v>216</v>
      </c>
      <c r="AT101" s="25" t="s">
        <v>211</v>
      </c>
      <c r="AU101" s="25" t="s">
        <v>82</v>
      </c>
      <c r="AY101" s="25" t="s">
        <v>207</v>
      </c>
      <c r="BE101" s="215">
        <f>IF(N101="základní",J101,0)</f>
        <v>0</v>
      </c>
      <c r="BF101" s="215">
        <f>IF(N101="snížená",J101,0)</f>
        <v>0</v>
      </c>
      <c r="BG101" s="215">
        <f>IF(N101="zákl. přenesená",J101,0)</f>
        <v>0</v>
      </c>
      <c r="BH101" s="215">
        <f>IF(N101="sníž. přenesená",J101,0)</f>
        <v>0</v>
      </c>
      <c r="BI101" s="215">
        <f>IF(N101="nulová",J101,0)</f>
        <v>0</v>
      </c>
      <c r="BJ101" s="25" t="s">
        <v>80</v>
      </c>
      <c r="BK101" s="215">
        <f>ROUND(I101*H101,1)</f>
        <v>0</v>
      </c>
      <c r="BL101" s="25" t="s">
        <v>216</v>
      </c>
      <c r="BM101" s="25" t="s">
        <v>2223</v>
      </c>
    </row>
    <row r="102" spans="2:65" s="12" customFormat="1" ht="12">
      <c r="B102" s="216"/>
      <c r="C102" s="217"/>
      <c r="D102" s="218" t="s">
        <v>218</v>
      </c>
      <c r="E102" s="219" t="s">
        <v>23</v>
      </c>
      <c r="F102" s="220" t="s">
        <v>2224</v>
      </c>
      <c r="G102" s="217"/>
      <c r="H102" s="221">
        <v>3.15</v>
      </c>
      <c r="I102" s="222"/>
      <c r="J102" s="217"/>
      <c r="K102" s="217"/>
      <c r="L102" s="223"/>
      <c r="M102" s="224"/>
      <c r="N102" s="225"/>
      <c r="O102" s="225"/>
      <c r="P102" s="225"/>
      <c r="Q102" s="225"/>
      <c r="R102" s="225"/>
      <c r="S102" s="225"/>
      <c r="T102" s="226"/>
      <c r="AT102" s="227" t="s">
        <v>218</v>
      </c>
      <c r="AU102" s="227" t="s">
        <v>82</v>
      </c>
      <c r="AV102" s="12" t="s">
        <v>82</v>
      </c>
      <c r="AW102" s="12" t="s">
        <v>36</v>
      </c>
      <c r="AX102" s="12" t="s">
        <v>80</v>
      </c>
      <c r="AY102" s="227" t="s">
        <v>207</v>
      </c>
    </row>
    <row r="103" spans="2:65" s="1" customFormat="1" ht="22.8" customHeight="1">
      <c r="B103" s="42"/>
      <c r="C103" s="204" t="s">
        <v>267</v>
      </c>
      <c r="D103" s="204" t="s">
        <v>211</v>
      </c>
      <c r="E103" s="205" t="s">
        <v>1611</v>
      </c>
      <c r="F103" s="206" t="s">
        <v>2225</v>
      </c>
      <c r="G103" s="207" t="s">
        <v>214</v>
      </c>
      <c r="H103" s="208">
        <v>0.10100000000000001</v>
      </c>
      <c r="I103" s="209"/>
      <c r="J103" s="210">
        <f>ROUND(I103*H103,1)</f>
        <v>0</v>
      </c>
      <c r="K103" s="206" t="s">
        <v>23</v>
      </c>
      <c r="L103" s="62"/>
      <c r="M103" s="211" t="s">
        <v>23</v>
      </c>
      <c r="N103" s="212" t="s">
        <v>44</v>
      </c>
      <c r="O103" s="43"/>
      <c r="P103" s="213">
        <f>O103*H103</f>
        <v>0</v>
      </c>
      <c r="Q103" s="213">
        <v>0</v>
      </c>
      <c r="R103" s="213">
        <f>Q103*H103</f>
        <v>0</v>
      </c>
      <c r="S103" s="213">
        <v>0</v>
      </c>
      <c r="T103" s="214">
        <f>S103*H103</f>
        <v>0</v>
      </c>
      <c r="AR103" s="25" t="s">
        <v>216</v>
      </c>
      <c r="AT103" s="25" t="s">
        <v>211</v>
      </c>
      <c r="AU103" s="25" t="s">
        <v>82</v>
      </c>
      <c r="AY103" s="25" t="s">
        <v>207</v>
      </c>
      <c r="BE103" s="215">
        <f>IF(N103="základní",J103,0)</f>
        <v>0</v>
      </c>
      <c r="BF103" s="215">
        <f>IF(N103="snížená",J103,0)</f>
        <v>0</v>
      </c>
      <c r="BG103" s="215">
        <f>IF(N103="zákl. přenesená",J103,0)</f>
        <v>0</v>
      </c>
      <c r="BH103" s="215">
        <f>IF(N103="sníž. přenesená",J103,0)</f>
        <v>0</v>
      </c>
      <c r="BI103" s="215">
        <f>IF(N103="nulová",J103,0)</f>
        <v>0</v>
      </c>
      <c r="BJ103" s="25" t="s">
        <v>80</v>
      </c>
      <c r="BK103" s="215">
        <f>ROUND(I103*H103,1)</f>
        <v>0</v>
      </c>
      <c r="BL103" s="25" t="s">
        <v>216</v>
      </c>
      <c r="BM103" s="25" t="s">
        <v>2226</v>
      </c>
    </row>
    <row r="104" spans="2:65" s="12" customFormat="1" ht="24">
      <c r="B104" s="216"/>
      <c r="C104" s="217"/>
      <c r="D104" s="218" t="s">
        <v>218</v>
      </c>
      <c r="E104" s="219" t="s">
        <v>23</v>
      </c>
      <c r="F104" s="220" t="s">
        <v>2227</v>
      </c>
      <c r="G104" s="217"/>
      <c r="H104" s="221">
        <v>0.10100000000000001</v>
      </c>
      <c r="I104" s="222"/>
      <c r="J104" s="217"/>
      <c r="K104" s="217"/>
      <c r="L104" s="223"/>
      <c r="M104" s="224"/>
      <c r="N104" s="225"/>
      <c r="O104" s="225"/>
      <c r="P104" s="225"/>
      <c r="Q104" s="225"/>
      <c r="R104" s="225"/>
      <c r="S104" s="225"/>
      <c r="T104" s="226"/>
      <c r="AT104" s="227" t="s">
        <v>218</v>
      </c>
      <c r="AU104" s="227" t="s">
        <v>82</v>
      </c>
      <c r="AV104" s="12" t="s">
        <v>82</v>
      </c>
      <c r="AW104" s="12" t="s">
        <v>36</v>
      </c>
      <c r="AX104" s="12" t="s">
        <v>80</v>
      </c>
      <c r="AY104" s="227" t="s">
        <v>207</v>
      </c>
    </row>
    <row r="105" spans="2:65" s="1" customFormat="1" ht="22.8" customHeight="1">
      <c r="B105" s="42"/>
      <c r="C105" s="204" t="s">
        <v>272</v>
      </c>
      <c r="D105" s="204" t="s">
        <v>211</v>
      </c>
      <c r="E105" s="205" t="s">
        <v>1616</v>
      </c>
      <c r="F105" s="206" t="s">
        <v>2228</v>
      </c>
      <c r="G105" s="207" t="s">
        <v>214</v>
      </c>
      <c r="H105" s="208">
        <v>104.11199999999999</v>
      </c>
      <c r="I105" s="209"/>
      <c r="J105" s="210">
        <f>ROUND(I105*H105,1)</f>
        <v>0</v>
      </c>
      <c r="K105" s="206" t="s">
        <v>23</v>
      </c>
      <c r="L105" s="62"/>
      <c r="M105" s="211" t="s">
        <v>23</v>
      </c>
      <c r="N105" s="212" t="s">
        <v>44</v>
      </c>
      <c r="O105" s="43"/>
      <c r="P105" s="213">
        <f>O105*H105</f>
        <v>0</v>
      </c>
      <c r="Q105" s="213">
        <v>0</v>
      </c>
      <c r="R105" s="213">
        <f>Q105*H105</f>
        <v>0</v>
      </c>
      <c r="S105" s="213">
        <v>0</v>
      </c>
      <c r="T105" s="214">
        <f>S105*H105</f>
        <v>0</v>
      </c>
      <c r="AR105" s="25" t="s">
        <v>216</v>
      </c>
      <c r="AT105" s="25" t="s">
        <v>211</v>
      </c>
      <c r="AU105" s="25" t="s">
        <v>82</v>
      </c>
      <c r="AY105" s="25" t="s">
        <v>207</v>
      </c>
      <c r="BE105" s="215">
        <f>IF(N105="základní",J105,0)</f>
        <v>0</v>
      </c>
      <c r="BF105" s="215">
        <f>IF(N105="snížená",J105,0)</f>
        <v>0</v>
      </c>
      <c r="BG105" s="215">
        <f>IF(N105="zákl. přenesená",J105,0)</f>
        <v>0</v>
      </c>
      <c r="BH105" s="215">
        <f>IF(N105="sníž. přenesená",J105,0)</f>
        <v>0</v>
      </c>
      <c r="BI105" s="215">
        <f>IF(N105="nulová",J105,0)</f>
        <v>0</v>
      </c>
      <c r="BJ105" s="25" t="s">
        <v>80</v>
      </c>
      <c r="BK105" s="215">
        <f>ROUND(I105*H105,1)</f>
        <v>0</v>
      </c>
      <c r="BL105" s="25" t="s">
        <v>216</v>
      </c>
      <c r="BM105" s="25" t="s">
        <v>2229</v>
      </c>
    </row>
    <row r="106" spans="2:65" s="12" customFormat="1" ht="12">
      <c r="B106" s="216"/>
      <c r="C106" s="217"/>
      <c r="D106" s="218" t="s">
        <v>218</v>
      </c>
      <c r="E106" s="219" t="s">
        <v>23</v>
      </c>
      <c r="F106" s="220" t="s">
        <v>2230</v>
      </c>
      <c r="G106" s="217"/>
      <c r="H106" s="221">
        <v>104.11199999999999</v>
      </c>
      <c r="I106" s="222"/>
      <c r="J106" s="217"/>
      <c r="K106" s="217"/>
      <c r="L106" s="223"/>
      <c r="M106" s="224"/>
      <c r="N106" s="225"/>
      <c r="O106" s="225"/>
      <c r="P106" s="225"/>
      <c r="Q106" s="225"/>
      <c r="R106" s="225"/>
      <c r="S106" s="225"/>
      <c r="T106" s="226"/>
      <c r="AT106" s="227" t="s">
        <v>218</v>
      </c>
      <c r="AU106" s="227" t="s">
        <v>82</v>
      </c>
      <c r="AV106" s="12" t="s">
        <v>82</v>
      </c>
      <c r="AW106" s="12" t="s">
        <v>36</v>
      </c>
      <c r="AX106" s="12" t="s">
        <v>80</v>
      </c>
      <c r="AY106" s="227" t="s">
        <v>207</v>
      </c>
    </row>
    <row r="107" spans="2:65" s="1" customFormat="1" ht="22.8" customHeight="1">
      <c r="B107" s="42"/>
      <c r="C107" s="204" t="s">
        <v>277</v>
      </c>
      <c r="D107" s="204" t="s">
        <v>211</v>
      </c>
      <c r="E107" s="205" t="s">
        <v>1620</v>
      </c>
      <c r="F107" s="206" t="s">
        <v>2231</v>
      </c>
      <c r="G107" s="207" t="s">
        <v>214</v>
      </c>
      <c r="H107" s="208">
        <v>11.644</v>
      </c>
      <c r="I107" s="209"/>
      <c r="J107" s="210">
        <f>ROUND(I107*H107,1)</f>
        <v>0</v>
      </c>
      <c r="K107" s="206" t="s">
        <v>23</v>
      </c>
      <c r="L107" s="62"/>
      <c r="M107" s="211" t="s">
        <v>23</v>
      </c>
      <c r="N107" s="212" t="s">
        <v>44</v>
      </c>
      <c r="O107" s="43"/>
      <c r="P107" s="213">
        <f>O107*H107</f>
        <v>0</v>
      </c>
      <c r="Q107" s="213">
        <v>0</v>
      </c>
      <c r="R107" s="213">
        <f>Q107*H107</f>
        <v>0</v>
      </c>
      <c r="S107" s="213">
        <v>0</v>
      </c>
      <c r="T107" s="214">
        <f>S107*H107</f>
        <v>0</v>
      </c>
      <c r="AR107" s="25" t="s">
        <v>216</v>
      </c>
      <c r="AT107" s="25" t="s">
        <v>211</v>
      </c>
      <c r="AU107" s="25" t="s">
        <v>82</v>
      </c>
      <c r="AY107" s="25" t="s">
        <v>207</v>
      </c>
      <c r="BE107" s="215">
        <f>IF(N107="základní",J107,0)</f>
        <v>0</v>
      </c>
      <c r="BF107" s="215">
        <f>IF(N107="snížená",J107,0)</f>
        <v>0</v>
      </c>
      <c r="BG107" s="215">
        <f>IF(N107="zákl. přenesená",J107,0)</f>
        <v>0</v>
      </c>
      <c r="BH107" s="215">
        <f>IF(N107="sníž. přenesená",J107,0)</f>
        <v>0</v>
      </c>
      <c r="BI107" s="215">
        <f>IF(N107="nulová",J107,0)</f>
        <v>0</v>
      </c>
      <c r="BJ107" s="25" t="s">
        <v>80</v>
      </c>
      <c r="BK107" s="215">
        <f>ROUND(I107*H107,1)</f>
        <v>0</v>
      </c>
      <c r="BL107" s="25" t="s">
        <v>216</v>
      </c>
      <c r="BM107" s="25" t="s">
        <v>2232</v>
      </c>
    </row>
    <row r="108" spans="2:65" s="12" customFormat="1" ht="12">
      <c r="B108" s="216"/>
      <c r="C108" s="217"/>
      <c r="D108" s="218" t="s">
        <v>218</v>
      </c>
      <c r="E108" s="219" t="s">
        <v>23</v>
      </c>
      <c r="F108" s="220" t="s">
        <v>2233</v>
      </c>
      <c r="G108" s="217"/>
      <c r="H108" s="221">
        <v>11.644</v>
      </c>
      <c r="I108" s="222"/>
      <c r="J108" s="217"/>
      <c r="K108" s="217"/>
      <c r="L108" s="223"/>
      <c r="M108" s="224"/>
      <c r="N108" s="225"/>
      <c r="O108" s="225"/>
      <c r="P108" s="225"/>
      <c r="Q108" s="225"/>
      <c r="R108" s="225"/>
      <c r="S108" s="225"/>
      <c r="T108" s="226"/>
      <c r="AT108" s="227" t="s">
        <v>218</v>
      </c>
      <c r="AU108" s="227" t="s">
        <v>82</v>
      </c>
      <c r="AV108" s="12" t="s">
        <v>82</v>
      </c>
      <c r="AW108" s="12" t="s">
        <v>36</v>
      </c>
      <c r="AX108" s="12" t="s">
        <v>80</v>
      </c>
      <c r="AY108" s="227" t="s">
        <v>207</v>
      </c>
    </row>
    <row r="109" spans="2:65" s="1" customFormat="1" ht="22.8" customHeight="1">
      <c r="B109" s="42"/>
      <c r="C109" s="204" t="s">
        <v>282</v>
      </c>
      <c r="D109" s="204" t="s">
        <v>211</v>
      </c>
      <c r="E109" s="205" t="s">
        <v>1066</v>
      </c>
      <c r="F109" s="206" t="s">
        <v>2234</v>
      </c>
      <c r="G109" s="207" t="s">
        <v>214</v>
      </c>
      <c r="H109" s="208">
        <v>7.5650000000000004</v>
      </c>
      <c r="I109" s="209"/>
      <c r="J109" s="210">
        <f>ROUND(I109*H109,1)</f>
        <v>0</v>
      </c>
      <c r="K109" s="206" t="s">
        <v>23</v>
      </c>
      <c r="L109" s="62"/>
      <c r="M109" s="211" t="s">
        <v>23</v>
      </c>
      <c r="N109" s="212" t="s">
        <v>44</v>
      </c>
      <c r="O109" s="43"/>
      <c r="P109" s="213">
        <f>O109*H109</f>
        <v>0</v>
      </c>
      <c r="Q109" s="213">
        <v>0</v>
      </c>
      <c r="R109" s="213">
        <f>Q109*H109</f>
        <v>0</v>
      </c>
      <c r="S109" s="213">
        <v>0</v>
      </c>
      <c r="T109" s="214">
        <f>S109*H109</f>
        <v>0</v>
      </c>
      <c r="AR109" s="25" t="s">
        <v>216</v>
      </c>
      <c r="AT109" s="25" t="s">
        <v>211</v>
      </c>
      <c r="AU109" s="25" t="s">
        <v>82</v>
      </c>
      <c r="AY109" s="25" t="s">
        <v>207</v>
      </c>
      <c r="BE109" s="215">
        <f>IF(N109="základní",J109,0)</f>
        <v>0</v>
      </c>
      <c r="BF109" s="215">
        <f>IF(N109="snížená",J109,0)</f>
        <v>0</v>
      </c>
      <c r="BG109" s="215">
        <f>IF(N109="zákl. přenesená",J109,0)</f>
        <v>0</v>
      </c>
      <c r="BH109" s="215">
        <f>IF(N109="sníž. přenesená",J109,0)</f>
        <v>0</v>
      </c>
      <c r="BI109" s="215">
        <f>IF(N109="nulová",J109,0)</f>
        <v>0</v>
      </c>
      <c r="BJ109" s="25" t="s">
        <v>80</v>
      </c>
      <c r="BK109" s="215">
        <f>ROUND(I109*H109,1)</f>
        <v>0</v>
      </c>
      <c r="BL109" s="25" t="s">
        <v>216</v>
      </c>
      <c r="BM109" s="25" t="s">
        <v>2235</v>
      </c>
    </row>
    <row r="110" spans="2:65" s="12" customFormat="1" ht="12">
      <c r="B110" s="216"/>
      <c r="C110" s="217"/>
      <c r="D110" s="218" t="s">
        <v>218</v>
      </c>
      <c r="E110" s="219" t="s">
        <v>23</v>
      </c>
      <c r="F110" s="220" t="s">
        <v>2236</v>
      </c>
      <c r="G110" s="217"/>
      <c r="H110" s="221">
        <v>7.5650000000000004</v>
      </c>
      <c r="I110" s="222"/>
      <c r="J110" s="217"/>
      <c r="K110" s="217"/>
      <c r="L110" s="223"/>
      <c r="M110" s="224"/>
      <c r="N110" s="225"/>
      <c r="O110" s="225"/>
      <c r="P110" s="225"/>
      <c r="Q110" s="225"/>
      <c r="R110" s="225"/>
      <c r="S110" s="225"/>
      <c r="T110" s="226"/>
      <c r="AT110" s="227" t="s">
        <v>218</v>
      </c>
      <c r="AU110" s="227" t="s">
        <v>82</v>
      </c>
      <c r="AV110" s="12" t="s">
        <v>82</v>
      </c>
      <c r="AW110" s="12" t="s">
        <v>36</v>
      </c>
      <c r="AX110" s="12" t="s">
        <v>80</v>
      </c>
      <c r="AY110" s="227" t="s">
        <v>207</v>
      </c>
    </row>
    <row r="111" spans="2:65" s="1" customFormat="1" ht="22.8" customHeight="1">
      <c r="B111" s="42"/>
      <c r="C111" s="204" t="s">
        <v>209</v>
      </c>
      <c r="D111" s="204" t="s">
        <v>211</v>
      </c>
      <c r="E111" s="205" t="s">
        <v>842</v>
      </c>
      <c r="F111" s="206" t="s">
        <v>2237</v>
      </c>
      <c r="G111" s="207" t="s">
        <v>214</v>
      </c>
      <c r="H111" s="208">
        <v>32.834000000000003</v>
      </c>
      <c r="I111" s="209"/>
      <c r="J111" s="210">
        <f>ROUND(I111*H111,1)</f>
        <v>0</v>
      </c>
      <c r="K111" s="206" t="s">
        <v>23</v>
      </c>
      <c r="L111" s="62"/>
      <c r="M111" s="211" t="s">
        <v>23</v>
      </c>
      <c r="N111" s="212" t="s">
        <v>44</v>
      </c>
      <c r="O111" s="43"/>
      <c r="P111" s="213">
        <f>O111*H111</f>
        <v>0</v>
      </c>
      <c r="Q111" s="213">
        <v>0</v>
      </c>
      <c r="R111" s="213">
        <f>Q111*H111</f>
        <v>0</v>
      </c>
      <c r="S111" s="213">
        <v>0</v>
      </c>
      <c r="T111" s="214">
        <f>S111*H111</f>
        <v>0</v>
      </c>
      <c r="AR111" s="25" t="s">
        <v>216</v>
      </c>
      <c r="AT111" s="25" t="s">
        <v>211</v>
      </c>
      <c r="AU111" s="25" t="s">
        <v>82</v>
      </c>
      <c r="AY111" s="25" t="s">
        <v>207</v>
      </c>
      <c r="BE111" s="215">
        <f>IF(N111="základní",J111,0)</f>
        <v>0</v>
      </c>
      <c r="BF111" s="215">
        <f>IF(N111="snížená",J111,0)</f>
        <v>0</v>
      </c>
      <c r="BG111" s="215">
        <f>IF(N111="zákl. přenesená",J111,0)</f>
        <v>0</v>
      </c>
      <c r="BH111" s="215">
        <f>IF(N111="sníž. přenesená",J111,0)</f>
        <v>0</v>
      </c>
      <c r="BI111" s="215">
        <f>IF(N111="nulová",J111,0)</f>
        <v>0</v>
      </c>
      <c r="BJ111" s="25" t="s">
        <v>80</v>
      </c>
      <c r="BK111" s="215">
        <f>ROUND(I111*H111,1)</f>
        <v>0</v>
      </c>
      <c r="BL111" s="25" t="s">
        <v>216</v>
      </c>
      <c r="BM111" s="25" t="s">
        <v>2238</v>
      </c>
    </row>
    <row r="112" spans="2:65" s="12" customFormat="1" ht="12">
      <c r="B112" s="216"/>
      <c r="C112" s="217"/>
      <c r="D112" s="218" t="s">
        <v>218</v>
      </c>
      <c r="E112" s="219" t="s">
        <v>23</v>
      </c>
      <c r="F112" s="220" t="s">
        <v>2239</v>
      </c>
      <c r="G112" s="217"/>
      <c r="H112" s="221">
        <v>32.834000000000003</v>
      </c>
      <c r="I112" s="222"/>
      <c r="J112" s="217"/>
      <c r="K112" s="217"/>
      <c r="L112" s="223"/>
      <c r="M112" s="224"/>
      <c r="N112" s="225"/>
      <c r="O112" s="225"/>
      <c r="P112" s="225"/>
      <c r="Q112" s="225"/>
      <c r="R112" s="225"/>
      <c r="S112" s="225"/>
      <c r="T112" s="226"/>
      <c r="AT112" s="227" t="s">
        <v>218</v>
      </c>
      <c r="AU112" s="227" t="s">
        <v>82</v>
      </c>
      <c r="AV112" s="12" t="s">
        <v>82</v>
      </c>
      <c r="AW112" s="12" t="s">
        <v>36</v>
      </c>
      <c r="AX112" s="12" t="s">
        <v>80</v>
      </c>
      <c r="AY112" s="227" t="s">
        <v>207</v>
      </c>
    </row>
    <row r="113" spans="2:65" s="1" customFormat="1" ht="14.4" customHeight="1">
      <c r="B113" s="42"/>
      <c r="C113" s="204" t="s">
        <v>291</v>
      </c>
      <c r="D113" s="204" t="s">
        <v>211</v>
      </c>
      <c r="E113" s="205" t="s">
        <v>1630</v>
      </c>
      <c r="F113" s="206" t="s">
        <v>2240</v>
      </c>
      <c r="G113" s="207" t="s">
        <v>214</v>
      </c>
      <c r="H113" s="208">
        <v>2.1840000000000002</v>
      </c>
      <c r="I113" s="209"/>
      <c r="J113" s="210">
        <f>ROUND(I113*H113,1)</f>
        <v>0</v>
      </c>
      <c r="K113" s="206" t="s">
        <v>23</v>
      </c>
      <c r="L113" s="62"/>
      <c r="M113" s="211" t="s">
        <v>23</v>
      </c>
      <c r="N113" s="212" t="s">
        <v>44</v>
      </c>
      <c r="O113" s="43"/>
      <c r="P113" s="213">
        <f>O113*H113</f>
        <v>0</v>
      </c>
      <c r="Q113" s="213">
        <v>0</v>
      </c>
      <c r="R113" s="213">
        <f>Q113*H113</f>
        <v>0</v>
      </c>
      <c r="S113" s="213">
        <v>0</v>
      </c>
      <c r="T113" s="214">
        <f>S113*H113</f>
        <v>0</v>
      </c>
      <c r="AR113" s="25" t="s">
        <v>216</v>
      </c>
      <c r="AT113" s="25" t="s">
        <v>211</v>
      </c>
      <c r="AU113" s="25" t="s">
        <v>82</v>
      </c>
      <c r="AY113" s="25" t="s">
        <v>207</v>
      </c>
      <c r="BE113" s="215">
        <f>IF(N113="základní",J113,0)</f>
        <v>0</v>
      </c>
      <c r="BF113" s="215">
        <f>IF(N113="snížená",J113,0)</f>
        <v>0</v>
      </c>
      <c r="BG113" s="215">
        <f>IF(N113="zákl. přenesená",J113,0)</f>
        <v>0</v>
      </c>
      <c r="BH113" s="215">
        <f>IF(N113="sníž. přenesená",J113,0)</f>
        <v>0</v>
      </c>
      <c r="BI113" s="215">
        <f>IF(N113="nulová",J113,0)</f>
        <v>0</v>
      </c>
      <c r="BJ113" s="25" t="s">
        <v>80</v>
      </c>
      <c r="BK113" s="215">
        <f>ROUND(I113*H113,1)</f>
        <v>0</v>
      </c>
      <c r="BL113" s="25" t="s">
        <v>216</v>
      </c>
      <c r="BM113" s="25" t="s">
        <v>2241</v>
      </c>
    </row>
    <row r="114" spans="2:65" s="12" customFormat="1" ht="12">
      <c r="B114" s="216"/>
      <c r="C114" s="217"/>
      <c r="D114" s="218" t="s">
        <v>218</v>
      </c>
      <c r="E114" s="219" t="s">
        <v>23</v>
      </c>
      <c r="F114" s="220" t="s">
        <v>2242</v>
      </c>
      <c r="G114" s="217"/>
      <c r="H114" s="221">
        <v>2.1840000000000002</v>
      </c>
      <c r="I114" s="222"/>
      <c r="J114" s="217"/>
      <c r="K114" s="217"/>
      <c r="L114" s="223"/>
      <c r="M114" s="224"/>
      <c r="N114" s="225"/>
      <c r="O114" s="225"/>
      <c r="P114" s="225"/>
      <c r="Q114" s="225"/>
      <c r="R114" s="225"/>
      <c r="S114" s="225"/>
      <c r="T114" s="226"/>
      <c r="AT114" s="227" t="s">
        <v>218</v>
      </c>
      <c r="AU114" s="227" t="s">
        <v>82</v>
      </c>
      <c r="AV114" s="12" t="s">
        <v>82</v>
      </c>
      <c r="AW114" s="12" t="s">
        <v>36</v>
      </c>
      <c r="AX114" s="12" t="s">
        <v>80</v>
      </c>
      <c r="AY114" s="227" t="s">
        <v>207</v>
      </c>
    </row>
    <row r="115" spans="2:65" s="1" customFormat="1" ht="22.8" customHeight="1">
      <c r="B115" s="42"/>
      <c r="C115" s="204" t="s">
        <v>10</v>
      </c>
      <c r="D115" s="204" t="s">
        <v>211</v>
      </c>
      <c r="E115" s="205" t="s">
        <v>970</v>
      </c>
      <c r="F115" s="206" t="s">
        <v>2243</v>
      </c>
      <c r="G115" s="207" t="s">
        <v>285</v>
      </c>
      <c r="H115" s="208">
        <v>62.54</v>
      </c>
      <c r="I115" s="209"/>
      <c r="J115" s="210">
        <f>ROUND(I115*H115,1)</f>
        <v>0</v>
      </c>
      <c r="K115" s="206" t="s">
        <v>23</v>
      </c>
      <c r="L115" s="62"/>
      <c r="M115" s="211" t="s">
        <v>23</v>
      </c>
      <c r="N115" s="212" t="s">
        <v>44</v>
      </c>
      <c r="O115" s="43"/>
      <c r="P115" s="213">
        <f>O115*H115</f>
        <v>0</v>
      </c>
      <c r="Q115" s="213">
        <v>0</v>
      </c>
      <c r="R115" s="213">
        <f>Q115*H115</f>
        <v>0</v>
      </c>
      <c r="S115" s="213">
        <v>0</v>
      </c>
      <c r="T115" s="214">
        <f>S115*H115</f>
        <v>0</v>
      </c>
      <c r="AR115" s="25" t="s">
        <v>216</v>
      </c>
      <c r="AT115" s="25" t="s">
        <v>211</v>
      </c>
      <c r="AU115" s="25" t="s">
        <v>82</v>
      </c>
      <c r="AY115" s="25" t="s">
        <v>207</v>
      </c>
      <c r="BE115" s="215">
        <f>IF(N115="základní",J115,0)</f>
        <v>0</v>
      </c>
      <c r="BF115" s="215">
        <f>IF(N115="snížená",J115,0)</f>
        <v>0</v>
      </c>
      <c r="BG115" s="215">
        <f>IF(N115="zákl. přenesená",J115,0)</f>
        <v>0</v>
      </c>
      <c r="BH115" s="215">
        <f>IF(N115="sníž. přenesená",J115,0)</f>
        <v>0</v>
      </c>
      <c r="BI115" s="215">
        <f>IF(N115="nulová",J115,0)</f>
        <v>0</v>
      </c>
      <c r="BJ115" s="25" t="s">
        <v>80</v>
      </c>
      <c r="BK115" s="215">
        <f>ROUND(I115*H115,1)</f>
        <v>0</v>
      </c>
      <c r="BL115" s="25" t="s">
        <v>216</v>
      </c>
      <c r="BM115" s="25" t="s">
        <v>2244</v>
      </c>
    </row>
    <row r="116" spans="2:65" s="12" customFormat="1" ht="12">
      <c r="B116" s="216"/>
      <c r="C116" s="217"/>
      <c r="D116" s="218" t="s">
        <v>218</v>
      </c>
      <c r="E116" s="219" t="s">
        <v>23</v>
      </c>
      <c r="F116" s="220" t="s">
        <v>2245</v>
      </c>
      <c r="G116" s="217"/>
      <c r="H116" s="221">
        <v>62.54</v>
      </c>
      <c r="I116" s="222"/>
      <c r="J116" s="217"/>
      <c r="K116" s="217"/>
      <c r="L116" s="223"/>
      <c r="M116" s="224"/>
      <c r="N116" s="225"/>
      <c r="O116" s="225"/>
      <c r="P116" s="225"/>
      <c r="Q116" s="225"/>
      <c r="R116" s="225"/>
      <c r="S116" s="225"/>
      <c r="T116" s="226"/>
      <c r="AT116" s="227" t="s">
        <v>218</v>
      </c>
      <c r="AU116" s="227" t="s">
        <v>82</v>
      </c>
      <c r="AV116" s="12" t="s">
        <v>82</v>
      </c>
      <c r="AW116" s="12" t="s">
        <v>36</v>
      </c>
      <c r="AX116" s="12" t="s">
        <v>80</v>
      </c>
      <c r="AY116" s="227" t="s">
        <v>207</v>
      </c>
    </row>
    <row r="117" spans="2:65" s="1" customFormat="1" ht="22.8" customHeight="1">
      <c r="B117" s="42"/>
      <c r="C117" s="204" t="s">
        <v>226</v>
      </c>
      <c r="D117" s="204" t="s">
        <v>211</v>
      </c>
      <c r="E117" s="205" t="s">
        <v>976</v>
      </c>
      <c r="F117" s="206" t="s">
        <v>2246</v>
      </c>
      <c r="G117" s="207" t="s">
        <v>285</v>
      </c>
      <c r="H117" s="208">
        <v>62.54</v>
      </c>
      <c r="I117" s="209"/>
      <c r="J117" s="210">
        <f>ROUND(I117*H117,1)</f>
        <v>0</v>
      </c>
      <c r="K117" s="206" t="s">
        <v>23</v>
      </c>
      <c r="L117" s="62"/>
      <c r="M117" s="211" t="s">
        <v>23</v>
      </c>
      <c r="N117" s="212" t="s">
        <v>44</v>
      </c>
      <c r="O117" s="43"/>
      <c r="P117" s="213">
        <f>O117*H117</f>
        <v>0</v>
      </c>
      <c r="Q117" s="213">
        <v>0</v>
      </c>
      <c r="R117" s="213">
        <f>Q117*H117</f>
        <v>0</v>
      </c>
      <c r="S117" s="213">
        <v>0</v>
      </c>
      <c r="T117" s="214">
        <f>S117*H117</f>
        <v>0</v>
      </c>
      <c r="AR117" s="25" t="s">
        <v>216</v>
      </c>
      <c r="AT117" s="25" t="s">
        <v>211</v>
      </c>
      <c r="AU117" s="25" t="s">
        <v>82</v>
      </c>
      <c r="AY117" s="25" t="s">
        <v>207</v>
      </c>
      <c r="BE117" s="215">
        <f>IF(N117="základní",J117,0)</f>
        <v>0</v>
      </c>
      <c r="BF117" s="215">
        <f>IF(N117="snížená",J117,0)</f>
        <v>0</v>
      </c>
      <c r="BG117" s="215">
        <f>IF(N117="zákl. přenesená",J117,0)</f>
        <v>0</v>
      </c>
      <c r="BH117" s="215">
        <f>IF(N117="sníž. přenesená",J117,0)</f>
        <v>0</v>
      </c>
      <c r="BI117" s="215">
        <f>IF(N117="nulová",J117,0)</f>
        <v>0</v>
      </c>
      <c r="BJ117" s="25" t="s">
        <v>80</v>
      </c>
      <c r="BK117" s="215">
        <f>ROUND(I117*H117,1)</f>
        <v>0</v>
      </c>
      <c r="BL117" s="25" t="s">
        <v>216</v>
      </c>
      <c r="BM117" s="25" t="s">
        <v>2247</v>
      </c>
    </row>
    <row r="118" spans="2:65" s="12" customFormat="1" ht="12">
      <c r="B118" s="216"/>
      <c r="C118" s="217"/>
      <c r="D118" s="218" t="s">
        <v>218</v>
      </c>
      <c r="E118" s="219" t="s">
        <v>23</v>
      </c>
      <c r="F118" s="220" t="s">
        <v>2248</v>
      </c>
      <c r="G118" s="217"/>
      <c r="H118" s="221">
        <v>62.54</v>
      </c>
      <c r="I118" s="222"/>
      <c r="J118" s="217"/>
      <c r="K118" s="217"/>
      <c r="L118" s="223"/>
      <c r="M118" s="224"/>
      <c r="N118" s="225"/>
      <c r="O118" s="225"/>
      <c r="P118" s="225"/>
      <c r="Q118" s="225"/>
      <c r="R118" s="225"/>
      <c r="S118" s="225"/>
      <c r="T118" s="226"/>
      <c r="AT118" s="227" t="s">
        <v>218</v>
      </c>
      <c r="AU118" s="227" t="s">
        <v>82</v>
      </c>
      <c r="AV118" s="12" t="s">
        <v>82</v>
      </c>
      <c r="AW118" s="12" t="s">
        <v>36</v>
      </c>
      <c r="AX118" s="12" t="s">
        <v>80</v>
      </c>
      <c r="AY118" s="227" t="s">
        <v>207</v>
      </c>
    </row>
    <row r="119" spans="2:65" s="1" customFormat="1" ht="22.8" customHeight="1">
      <c r="B119" s="42"/>
      <c r="C119" s="204" t="s">
        <v>243</v>
      </c>
      <c r="D119" s="204" t="s">
        <v>211</v>
      </c>
      <c r="E119" s="205" t="s">
        <v>854</v>
      </c>
      <c r="F119" s="206" t="s">
        <v>2249</v>
      </c>
      <c r="G119" s="207" t="s">
        <v>214</v>
      </c>
      <c r="H119" s="208">
        <v>19.5</v>
      </c>
      <c r="I119" s="209"/>
      <c r="J119" s="210">
        <f>ROUND(I119*H119,1)</f>
        <v>0</v>
      </c>
      <c r="K119" s="206" t="s">
        <v>23</v>
      </c>
      <c r="L119" s="62"/>
      <c r="M119" s="211" t="s">
        <v>23</v>
      </c>
      <c r="N119" s="212" t="s">
        <v>44</v>
      </c>
      <c r="O119" s="43"/>
      <c r="P119" s="213">
        <f>O119*H119</f>
        <v>0</v>
      </c>
      <c r="Q119" s="213">
        <v>0</v>
      </c>
      <c r="R119" s="213">
        <f>Q119*H119</f>
        <v>0</v>
      </c>
      <c r="S119" s="213">
        <v>0</v>
      </c>
      <c r="T119" s="214">
        <f>S119*H119</f>
        <v>0</v>
      </c>
      <c r="AR119" s="25" t="s">
        <v>216</v>
      </c>
      <c r="AT119" s="25" t="s">
        <v>211</v>
      </c>
      <c r="AU119" s="25" t="s">
        <v>82</v>
      </c>
      <c r="AY119" s="25" t="s">
        <v>207</v>
      </c>
      <c r="BE119" s="215">
        <f>IF(N119="základní",J119,0)</f>
        <v>0</v>
      </c>
      <c r="BF119" s="215">
        <f>IF(N119="snížená",J119,0)</f>
        <v>0</v>
      </c>
      <c r="BG119" s="215">
        <f>IF(N119="zákl. přenesená",J119,0)</f>
        <v>0</v>
      </c>
      <c r="BH119" s="215">
        <f>IF(N119="sníž. přenesená",J119,0)</f>
        <v>0</v>
      </c>
      <c r="BI119" s="215">
        <f>IF(N119="nulová",J119,0)</f>
        <v>0</v>
      </c>
      <c r="BJ119" s="25" t="s">
        <v>80</v>
      </c>
      <c r="BK119" s="215">
        <f>ROUND(I119*H119,1)</f>
        <v>0</v>
      </c>
      <c r="BL119" s="25" t="s">
        <v>216</v>
      </c>
      <c r="BM119" s="25" t="s">
        <v>2250</v>
      </c>
    </row>
    <row r="120" spans="2:65" s="12" customFormat="1" ht="12">
      <c r="B120" s="216"/>
      <c r="C120" s="217"/>
      <c r="D120" s="218" t="s">
        <v>218</v>
      </c>
      <c r="E120" s="219" t="s">
        <v>23</v>
      </c>
      <c r="F120" s="220" t="s">
        <v>2251</v>
      </c>
      <c r="G120" s="217"/>
      <c r="H120" s="221">
        <v>19.5</v>
      </c>
      <c r="I120" s="222"/>
      <c r="J120" s="217"/>
      <c r="K120" s="217"/>
      <c r="L120" s="223"/>
      <c r="M120" s="224"/>
      <c r="N120" s="225"/>
      <c r="O120" s="225"/>
      <c r="P120" s="225"/>
      <c r="Q120" s="225"/>
      <c r="R120" s="225"/>
      <c r="S120" s="225"/>
      <c r="T120" s="226"/>
      <c r="AT120" s="227" t="s">
        <v>218</v>
      </c>
      <c r="AU120" s="227" t="s">
        <v>82</v>
      </c>
      <c r="AV120" s="12" t="s">
        <v>82</v>
      </c>
      <c r="AW120" s="12" t="s">
        <v>36</v>
      </c>
      <c r="AX120" s="12" t="s">
        <v>80</v>
      </c>
      <c r="AY120" s="227" t="s">
        <v>207</v>
      </c>
    </row>
    <row r="121" spans="2:65" s="1" customFormat="1" ht="22.8" customHeight="1">
      <c r="B121" s="42"/>
      <c r="C121" s="204" t="s">
        <v>308</v>
      </c>
      <c r="D121" s="204" t="s">
        <v>211</v>
      </c>
      <c r="E121" s="205" t="s">
        <v>1652</v>
      </c>
      <c r="F121" s="206" t="s">
        <v>2252</v>
      </c>
      <c r="G121" s="207" t="s">
        <v>214</v>
      </c>
      <c r="H121" s="208">
        <v>146.69499999999999</v>
      </c>
      <c r="I121" s="209"/>
      <c r="J121" s="210">
        <f>ROUND(I121*H121,1)</f>
        <v>0</v>
      </c>
      <c r="K121" s="206" t="s">
        <v>23</v>
      </c>
      <c r="L121" s="62"/>
      <c r="M121" s="211" t="s">
        <v>23</v>
      </c>
      <c r="N121" s="212" t="s">
        <v>44</v>
      </c>
      <c r="O121" s="43"/>
      <c r="P121" s="213">
        <f>O121*H121</f>
        <v>0</v>
      </c>
      <c r="Q121" s="213">
        <v>0</v>
      </c>
      <c r="R121" s="213">
        <f>Q121*H121</f>
        <v>0</v>
      </c>
      <c r="S121" s="213">
        <v>0</v>
      </c>
      <c r="T121" s="214">
        <f>S121*H121</f>
        <v>0</v>
      </c>
      <c r="AR121" s="25" t="s">
        <v>216</v>
      </c>
      <c r="AT121" s="25" t="s">
        <v>211</v>
      </c>
      <c r="AU121" s="25" t="s">
        <v>82</v>
      </c>
      <c r="AY121" s="25" t="s">
        <v>207</v>
      </c>
      <c r="BE121" s="215">
        <f>IF(N121="základní",J121,0)</f>
        <v>0</v>
      </c>
      <c r="BF121" s="215">
        <f>IF(N121="snížená",J121,0)</f>
        <v>0</v>
      </c>
      <c r="BG121" s="215">
        <f>IF(N121="zákl. přenesená",J121,0)</f>
        <v>0</v>
      </c>
      <c r="BH121" s="215">
        <f>IF(N121="sníž. přenesená",J121,0)</f>
        <v>0</v>
      </c>
      <c r="BI121" s="215">
        <f>IF(N121="nulová",J121,0)</f>
        <v>0</v>
      </c>
      <c r="BJ121" s="25" t="s">
        <v>80</v>
      </c>
      <c r="BK121" s="215">
        <f>ROUND(I121*H121,1)</f>
        <v>0</v>
      </c>
      <c r="BL121" s="25" t="s">
        <v>216</v>
      </c>
      <c r="BM121" s="25" t="s">
        <v>2253</v>
      </c>
    </row>
    <row r="122" spans="2:65" s="12" customFormat="1" ht="12">
      <c r="B122" s="216"/>
      <c r="C122" s="217"/>
      <c r="D122" s="218" t="s">
        <v>218</v>
      </c>
      <c r="E122" s="219" t="s">
        <v>23</v>
      </c>
      <c r="F122" s="220" t="s">
        <v>2254</v>
      </c>
      <c r="G122" s="217"/>
      <c r="H122" s="221">
        <v>104.11199999999999</v>
      </c>
      <c r="I122" s="222"/>
      <c r="J122" s="217"/>
      <c r="K122" s="217"/>
      <c r="L122" s="223"/>
      <c r="M122" s="224"/>
      <c r="N122" s="225"/>
      <c r="O122" s="225"/>
      <c r="P122" s="225"/>
      <c r="Q122" s="225"/>
      <c r="R122" s="225"/>
      <c r="S122" s="225"/>
      <c r="T122" s="226"/>
      <c r="AT122" s="227" t="s">
        <v>218</v>
      </c>
      <c r="AU122" s="227" t="s">
        <v>82</v>
      </c>
      <c r="AV122" s="12" t="s">
        <v>82</v>
      </c>
      <c r="AW122" s="12" t="s">
        <v>36</v>
      </c>
      <c r="AX122" s="12" t="s">
        <v>73</v>
      </c>
      <c r="AY122" s="227" t="s">
        <v>207</v>
      </c>
    </row>
    <row r="123" spans="2:65" s="12" customFormat="1" ht="12">
      <c r="B123" s="216"/>
      <c r="C123" s="217"/>
      <c r="D123" s="218" t="s">
        <v>218</v>
      </c>
      <c r="E123" s="219" t="s">
        <v>23</v>
      </c>
      <c r="F123" s="220" t="s">
        <v>2255</v>
      </c>
      <c r="G123" s="217"/>
      <c r="H123" s="221">
        <v>7.5650000000000004</v>
      </c>
      <c r="I123" s="222"/>
      <c r="J123" s="217"/>
      <c r="K123" s="217"/>
      <c r="L123" s="223"/>
      <c r="M123" s="224"/>
      <c r="N123" s="225"/>
      <c r="O123" s="225"/>
      <c r="P123" s="225"/>
      <c r="Q123" s="225"/>
      <c r="R123" s="225"/>
      <c r="S123" s="225"/>
      <c r="T123" s="226"/>
      <c r="AT123" s="227" t="s">
        <v>218</v>
      </c>
      <c r="AU123" s="227" t="s">
        <v>82</v>
      </c>
      <c r="AV123" s="12" t="s">
        <v>82</v>
      </c>
      <c r="AW123" s="12" t="s">
        <v>36</v>
      </c>
      <c r="AX123" s="12" t="s">
        <v>73</v>
      </c>
      <c r="AY123" s="227" t="s">
        <v>207</v>
      </c>
    </row>
    <row r="124" spans="2:65" s="12" customFormat="1" ht="12">
      <c r="B124" s="216"/>
      <c r="C124" s="217"/>
      <c r="D124" s="218" t="s">
        <v>218</v>
      </c>
      <c r="E124" s="219" t="s">
        <v>23</v>
      </c>
      <c r="F124" s="220" t="s">
        <v>2256</v>
      </c>
      <c r="G124" s="217"/>
      <c r="H124" s="221">
        <v>35.018000000000001</v>
      </c>
      <c r="I124" s="222"/>
      <c r="J124" s="217"/>
      <c r="K124" s="217"/>
      <c r="L124" s="223"/>
      <c r="M124" s="224"/>
      <c r="N124" s="225"/>
      <c r="O124" s="225"/>
      <c r="P124" s="225"/>
      <c r="Q124" s="225"/>
      <c r="R124" s="225"/>
      <c r="S124" s="225"/>
      <c r="T124" s="226"/>
      <c r="AT124" s="227" t="s">
        <v>218</v>
      </c>
      <c r="AU124" s="227" t="s">
        <v>82</v>
      </c>
      <c r="AV124" s="12" t="s">
        <v>82</v>
      </c>
      <c r="AW124" s="12" t="s">
        <v>36</v>
      </c>
      <c r="AX124" s="12" t="s">
        <v>73</v>
      </c>
      <c r="AY124" s="227" t="s">
        <v>207</v>
      </c>
    </row>
    <row r="125" spans="2:65" s="13" customFormat="1" ht="12">
      <c r="B125" s="228"/>
      <c r="C125" s="229"/>
      <c r="D125" s="218" t="s">
        <v>218</v>
      </c>
      <c r="E125" s="230" t="s">
        <v>23</v>
      </c>
      <c r="F125" s="231" t="s">
        <v>236</v>
      </c>
      <c r="G125" s="229"/>
      <c r="H125" s="232">
        <v>146.69499999999999</v>
      </c>
      <c r="I125" s="233"/>
      <c r="J125" s="229"/>
      <c r="K125" s="229"/>
      <c r="L125" s="234"/>
      <c r="M125" s="235"/>
      <c r="N125" s="236"/>
      <c r="O125" s="236"/>
      <c r="P125" s="236"/>
      <c r="Q125" s="236"/>
      <c r="R125" s="236"/>
      <c r="S125" s="236"/>
      <c r="T125" s="237"/>
      <c r="AT125" s="238" t="s">
        <v>218</v>
      </c>
      <c r="AU125" s="238" t="s">
        <v>82</v>
      </c>
      <c r="AV125" s="13" t="s">
        <v>216</v>
      </c>
      <c r="AW125" s="13" t="s">
        <v>36</v>
      </c>
      <c r="AX125" s="13" t="s">
        <v>80</v>
      </c>
      <c r="AY125" s="238" t="s">
        <v>207</v>
      </c>
    </row>
    <row r="126" spans="2:65" s="1" customFormat="1" ht="22.8" customHeight="1">
      <c r="B126" s="42"/>
      <c r="C126" s="204" t="s">
        <v>313</v>
      </c>
      <c r="D126" s="204" t="s">
        <v>211</v>
      </c>
      <c r="E126" s="205" t="s">
        <v>1659</v>
      </c>
      <c r="F126" s="206" t="s">
        <v>2257</v>
      </c>
      <c r="G126" s="207" t="s">
        <v>214</v>
      </c>
      <c r="H126" s="208">
        <v>0.10100000000000001</v>
      </c>
      <c r="I126" s="209"/>
      <c r="J126" s="210">
        <f>ROUND(I126*H126,1)</f>
        <v>0</v>
      </c>
      <c r="K126" s="206" t="s">
        <v>23</v>
      </c>
      <c r="L126" s="62"/>
      <c r="M126" s="211" t="s">
        <v>23</v>
      </c>
      <c r="N126" s="212" t="s">
        <v>44</v>
      </c>
      <c r="O126" s="43"/>
      <c r="P126" s="213">
        <f>O126*H126</f>
        <v>0</v>
      </c>
      <c r="Q126" s="213">
        <v>0</v>
      </c>
      <c r="R126" s="213">
        <f>Q126*H126</f>
        <v>0</v>
      </c>
      <c r="S126" s="213">
        <v>0</v>
      </c>
      <c r="T126" s="214">
        <f>S126*H126</f>
        <v>0</v>
      </c>
      <c r="AR126" s="25" t="s">
        <v>216</v>
      </c>
      <c r="AT126" s="25" t="s">
        <v>211</v>
      </c>
      <c r="AU126" s="25" t="s">
        <v>82</v>
      </c>
      <c r="AY126" s="25" t="s">
        <v>207</v>
      </c>
      <c r="BE126" s="215">
        <f>IF(N126="základní",J126,0)</f>
        <v>0</v>
      </c>
      <c r="BF126" s="215">
        <f>IF(N126="snížená",J126,0)</f>
        <v>0</v>
      </c>
      <c r="BG126" s="215">
        <f>IF(N126="zákl. přenesená",J126,0)</f>
        <v>0</v>
      </c>
      <c r="BH126" s="215">
        <f>IF(N126="sníž. přenesená",J126,0)</f>
        <v>0</v>
      </c>
      <c r="BI126" s="215">
        <f>IF(N126="nulová",J126,0)</f>
        <v>0</v>
      </c>
      <c r="BJ126" s="25" t="s">
        <v>80</v>
      </c>
      <c r="BK126" s="215">
        <f>ROUND(I126*H126,1)</f>
        <v>0</v>
      </c>
      <c r="BL126" s="25" t="s">
        <v>216</v>
      </c>
      <c r="BM126" s="25" t="s">
        <v>2258</v>
      </c>
    </row>
    <row r="127" spans="2:65" s="12" customFormat="1" ht="12">
      <c r="B127" s="216"/>
      <c r="C127" s="217"/>
      <c r="D127" s="218" t="s">
        <v>218</v>
      </c>
      <c r="E127" s="219" t="s">
        <v>23</v>
      </c>
      <c r="F127" s="220" t="s">
        <v>2259</v>
      </c>
      <c r="G127" s="217"/>
      <c r="H127" s="221">
        <v>0.10100000000000001</v>
      </c>
      <c r="I127" s="222"/>
      <c r="J127" s="217"/>
      <c r="K127" s="217"/>
      <c r="L127" s="223"/>
      <c r="M127" s="224"/>
      <c r="N127" s="225"/>
      <c r="O127" s="225"/>
      <c r="P127" s="225"/>
      <c r="Q127" s="225"/>
      <c r="R127" s="225"/>
      <c r="S127" s="225"/>
      <c r="T127" s="226"/>
      <c r="AT127" s="227" t="s">
        <v>218</v>
      </c>
      <c r="AU127" s="227" t="s">
        <v>82</v>
      </c>
      <c r="AV127" s="12" t="s">
        <v>82</v>
      </c>
      <c r="AW127" s="12" t="s">
        <v>36</v>
      </c>
      <c r="AX127" s="12" t="s">
        <v>80</v>
      </c>
      <c r="AY127" s="227" t="s">
        <v>207</v>
      </c>
    </row>
    <row r="128" spans="2:65" s="1" customFormat="1" ht="14.4" customHeight="1">
      <c r="B128" s="42"/>
      <c r="C128" s="204" t="s">
        <v>319</v>
      </c>
      <c r="D128" s="204" t="s">
        <v>211</v>
      </c>
      <c r="E128" s="205" t="s">
        <v>1677</v>
      </c>
      <c r="F128" s="206" t="s">
        <v>1678</v>
      </c>
      <c r="G128" s="207" t="s">
        <v>214</v>
      </c>
      <c r="H128" s="208">
        <v>146.887</v>
      </c>
      <c r="I128" s="209"/>
      <c r="J128" s="210">
        <f>ROUND(I128*H128,1)</f>
        <v>0</v>
      </c>
      <c r="K128" s="206" t="s">
        <v>23</v>
      </c>
      <c r="L128" s="62"/>
      <c r="M128" s="211" t="s">
        <v>23</v>
      </c>
      <c r="N128" s="212" t="s">
        <v>44</v>
      </c>
      <c r="O128" s="43"/>
      <c r="P128" s="213">
        <f>O128*H128</f>
        <v>0</v>
      </c>
      <c r="Q128" s="213">
        <v>0</v>
      </c>
      <c r="R128" s="213">
        <f>Q128*H128</f>
        <v>0</v>
      </c>
      <c r="S128" s="213">
        <v>0</v>
      </c>
      <c r="T128" s="214">
        <f>S128*H128</f>
        <v>0</v>
      </c>
      <c r="AR128" s="25" t="s">
        <v>216</v>
      </c>
      <c r="AT128" s="25" t="s">
        <v>211</v>
      </c>
      <c r="AU128" s="25" t="s">
        <v>82</v>
      </c>
      <c r="AY128" s="25" t="s">
        <v>207</v>
      </c>
      <c r="BE128" s="215">
        <f>IF(N128="základní",J128,0)</f>
        <v>0</v>
      </c>
      <c r="BF128" s="215">
        <f>IF(N128="snížená",J128,0)</f>
        <v>0</v>
      </c>
      <c r="BG128" s="215">
        <f>IF(N128="zákl. přenesená",J128,0)</f>
        <v>0</v>
      </c>
      <c r="BH128" s="215">
        <f>IF(N128="sníž. přenesená",J128,0)</f>
        <v>0</v>
      </c>
      <c r="BI128" s="215">
        <f>IF(N128="nulová",J128,0)</f>
        <v>0</v>
      </c>
      <c r="BJ128" s="25" t="s">
        <v>80</v>
      </c>
      <c r="BK128" s="215">
        <f>ROUND(I128*H128,1)</f>
        <v>0</v>
      </c>
      <c r="BL128" s="25" t="s">
        <v>216</v>
      </c>
      <c r="BM128" s="25" t="s">
        <v>2260</v>
      </c>
    </row>
    <row r="129" spans="2:65" s="12" customFormat="1" ht="12">
      <c r="B129" s="216"/>
      <c r="C129" s="217"/>
      <c r="D129" s="218" t="s">
        <v>218</v>
      </c>
      <c r="E129" s="219" t="s">
        <v>23</v>
      </c>
      <c r="F129" s="220" t="s">
        <v>2261</v>
      </c>
      <c r="G129" s="217"/>
      <c r="H129" s="221">
        <v>104.11199999999999</v>
      </c>
      <c r="I129" s="222"/>
      <c r="J129" s="217"/>
      <c r="K129" s="217"/>
      <c r="L129" s="223"/>
      <c r="M129" s="224"/>
      <c r="N129" s="225"/>
      <c r="O129" s="225"/>
      <c r="P129" s="225"/>
      <c r="Q129" s="225"/>
      <c r="R129" s="225"/>
      <c r="S129" s="225"/>
      <c r="T129" s="226"/>
      <c r="AT129" s="227" t="s">
        <v>218</v>
      </c>
      <c r="AU129" s="227" t="s">
        <v>82</v>
      </c>
      <c r="AV129" s="12" t="s">
        <v>82</v>
      </c>
      <c r="AW129" s="12" t="s">
        <v>36</v>
      </c>
      <c r="AX129" s="12" t="s">
        <v>73</v>
      </c>
      <c r="AY129" s="227" t="s">
        <v>207</v>
      </c>
    </row>
    <row r="130" spans="2:65" s="12" customFormat="1" ht="12">
      <c r="B130" s="216"/>
      <c r="C130" s="217"/>
      <c r="D130" s="218" t="s">
        <v>218</v>
      </c>
      <c r="E130" s="219" t="s">
        <v>23</v>
      </c>
      <c r="F130" s="220" t="s">
        <v>2262</v>
      </c>
      <c r="G130" s="217"/>
      <c r="H130" s="221">
        <v>7.6559999999999997</v>
      </c>
      <c r="I130" s="222"/>
      <c r="J130" s="217"/>
      <c r="K130" s="217"/>
      <c r="L130" s="223"/>
      <c r="M130" s="224"/>
      <c r="N130" s="225"/>
      <c r="O130" s="225"/>
      <c r="P130" s="225"/>
      <c r="Q130" s="225"/>
      <c r="R130" s="225"/>
      <c r="S130" s="225"/>
      <c r="T130" s="226"/>
      <c r="AT130" s="227" t="s">
        <v>218</v>
      </c>
      <c r="AU130" s="227" t="s">
        <v>82</v>
      </c>
      <c r="AV130" s="12" t="s">
        <v>82</v>
      </c>
      <c r="AW130" s="12" t="s">
        <v>36</v>
      </c>
      <c r="AX130" s="12" t="s">
        <v>73</v>
      </c>
      <c r="AY130" s="227" t="s">
        <v>207</v>
      </c>
    </row>
    <row r="131" spans="2:65" s="12" customFormat="1" ht="12">
      <c r="B131" s="216"/>
      <c r="C131" s="217"/>
      <c r="D131" s="218" t="s">
        <v>218</v>
      </c>
      <c r="E131" s="219" t="s">
        <v>23</v>
      </c>
      <c r="F131" s="220" t="s">
        <v>2263</v>
      </c>
      <c r="G131" s="217"/>
      <c r="H131" s="221">
        <v>35.018000000000001</v>
      </c>
      <c r="I131" s="222"/>
      <c r="J131" s="217"/>
      <c r="K131" s="217"/>
      <c r="L131" s="223"/>
      <c r="M131" s="224"/>
      <c r="N131" s="225"/>
      <c r="O131" s="225"/>
      <c r="P131" s="225"/>
      <c r="Q131" s="225"/>
      <c r="R131" s="225"/>
      <c r="S131" s="225"/>
      <c r="T131" s="226"/>
      <c r="AT131" s="227" t="s">
        <v>218</v>
      </c>
      <c r="AU131" s="227" t="s">
        <v>82</v>
      </c>
      <c r="AV131" s="12" t="s">
        <v>82</v>
      </c>
      <c r="AW131" s="12" t="s">
        <v>36</v>
      </c>
      <c r="AX131" s="12" t="s">
        <v>73</v>
      </c>
      <c r="AY131" s="227" t="s">
        <v>207</v>
      </c>
    </row>
    <row r="132" spans="2:65" s="12" customFormat="1" ht="12">
      <c r="B132" s="216"/>
      <c r="C132" s="217"/>
      <c r="D132" s="218" t="s">
        <v>218</v>
      </c>
      <c r="E132" s="219" t="s">
        <v>23</v>
      </c>
      <c r="F132" s="220" t="s">
        <v>2264</v>
      </c>
      <c r="G132" s="217"/>
      <c r="H132" s="221">
        <v>0.10100000000000001</v>
      </c>
      <c r="I132" s="222"/>
      <c r="J132" s="217"/>
      <c r="K132" s="217"/>
      <c r="L132" s="223"/>
      <c r="M132" s="224"/>
      <c r="N132" s="225"/>
      <c r="O132" s="225"/>
      <c r="P132" s="225"/>
      <c r="Q132" s="225"/>
      <c r="R132" s="225"/>
      <c r="S132" s="225"/>
      <c r="T132" s="226"/>
      <c r="AT132" s="227" t="s">
        <v>218</v>
      </c>
      <c r="AU132" s="227" t="s">
        <v>82</v>
      </c>
      <c r="AV132" s="12" t="s">
        <v>82</v>
      </c>
      <c r="AW132" s="12" t="s">
        <v>36</v>
      </c>
      <c r="AX132" s="12" t="s">
        <v>73</v>
      </c>
      <c r="AY132" s="227" t="s">
        <v>207</v>
      </c>
    </row>
    <row r="133" spans="2:65" s="13" customFormat="1" ht="12">
      <c r="B133" s="228"/>
      <c r="C133" s="229"/>
      <c r="D133" s="218" t="s">
        <v>218</v>
      </c>
      <c r="E133" s="230" t="s">
        <v>23</v>
      </c>
      <c r="F133" s="231" t="s">
        <v>236</v>
      </c>
      <c r="G133" s="229"/>
      <c r="H133" s="232">
        <v>146.887</v>
      </c>
      <c r="I133" s="233"/>
      <c r="J133" s="229"/>
      <c r="K133" s="229"/>
      <c r="L133" s="234"/>
      <c r="M133" s="235"/>
      <c r="N133" s="236"/>
      <c r="O133" s="236"/>
      <c r="P133" s="236"/>
      <c r="Q133" s="236"/>
      <c r="R133" s="236"/>
      <c r="S133" s="236"/>
      <c r="T133" s="237"/>
      <c r="AT133" s="238" t="s">
        <v>218</v>
      </c>
      <c r="AU133" s="238" t="s">
        <v>82</v>
      </c>
      <c r="AV133" s="13" t="s">
        <v>216</v>
      </c>
      <c r="AW133" s="13" t="s">
        <v>36</v>
      </c>
      <c r="AX133" s="13" t="s">
        <v>80</v>
      </c>
      <c r="AY133" s="238" t="s">
        <v>207</v>
      </c>
    </row>
    <row r="134" spans="2:65" s="1" customFormat="1" ht="22.8" customHeight="1">
      <c r="B134" s="42"/>
      <c r="C134" s="204" t="s">
        <v>9</v>
      </c>
      <c r="D134" s="204" t="s">
        <v>211</v>
      </c>
      <c r="E134" s="205" t="s">
        <v>238</v>
      </c>
      <c r="F134" s="206" t="s">
        <v>2265</v>
      </c>
      <c r="G134" s="207" t="s">
        <v>240</v>
      </c>
      <c r="H134" s="208">
        <v>256.90899999999999</v>
      </c>
      <c r="I134" s="209"/>
      <c r="J134" s="210">
        <f>ROUND(I134*H134,1)</f>
        <v>0</v>
      </c>
      <c r="K134" s="206" t="s">
        <v>23</v>
      </c>
      <c r="L134" s="62"/>
      <c r="M134" s="211" t="s">
        <v>23</v>
      </c>
      <c r="N134" s="212" t="s">
        <v>44</v>
      </c>
      <c r="O134" s="43"/>
      <c r="P134" s="213">
        <f>O134*H134</f>
        <v>0</v>
      </c>
      <c r="Q134" s="213">
        <v>0</v>
      </c>
      <c r="R134" s="213">
        <f>Q134*H134</f>
        <v>0</v>
      </c>
      <c r="S134" s="213">
        <v>0</v>
      </c>
      <c r="T134" s="214">
        <f>S134*H134</f>
        <v>0</v>
      </c>
      <c r="AR134" s="25" t="s">
        <v>216</v>
      </c>
      <c r="AT134" s="25" t="s">
        <v>211</v>
      </c>
      <c r="AU134" s="25" t="s">
        <v>82</v>
      </c>
      <c r="AY134" s="25" t="s">
        <v>207</v>
      </c>
      <c r="BE134" s="215">
        <f>IF(N134="základní",J134,0)</f>
        <v>0</v>
      </c>
      <c r="BF134" s="215">
        <f>IF(N134="snížená",J134,0)</f>
        <v>0</v>
      </c>
      <c r="BG134" s="215">
        <f>IF(N134="zákl. přenesená",J134,0)</f>
        <v>0</v>
      </c>
      <c r="BH134" s="215">
        <f>IF(N134="sníž. přenesená",J134,0)</f>
        <v>0</v>
      </c>
      <c r="BI134" s="215">
        <f>IF(N134="nulová",J134,0)</f>
        <v>0</v>
      </c>
      <c r="BJ134" s="25" t="s">
        <v>80</v>
      </c>
      <c r="BK134" s="215">
        <f>ROUND(I134*H134,1)</f>
        <v>0</v>
      </c>
      <c r="BL134" s="25" t="s">
        <v>216</v>
      </c>
      <c r="BM134" s="25" t="s">
        <v>2266</v>
      </c>
    </row>
    <row r="135" spans="2:65" s="12" customFormat="1" ht="12">
      <c r="B135" s="216"/>
      <c r="C135" s="217"/>
      <c r="D135" s="218" t="s">
        <v>218</v>
      </c>
      <c r="E135" s="219" t="s">
        <v>23</v>
      </c>
      <c r="F135" s="220" t="s">
        <v>2267</v>
      </c>
      <c r="G135" s="217"/>
      <c r="H135" s="221">
        <v>182.196</v>
      </c>
      <c r="I135" s="222"/>
      <c r="J135" s="217"/>
      <c r="K135" s="217"/>
      <c r="L135" s="223"/>
      <c r="M135" s="224"/>
      <c r="N135" s="225"/>
      <c r="O135" s="225"/>
      <c r="P135" s="225"/>
      <c r="Q135" s="225"/>
      <c r="R135" s="225"/>
      <c r="S135" s="225"/>
      <c r="T135" s="226"/>
      <c r="AT135" s="227" t="s">
        <v>218</v>
      </c>
      <c r="AU135" s="227" t="s">
        <v>82</v>
      </c>
      <c r="AV135" s="12" t="s">
        <v>82</v>
      </c>
      <c r="AW135" s="12" t="s">
        <v>36</v>
      </c>
      <c r="AX135" s="12" t="s">
        <v>73</v>
      </c>
      <c r="AY135" s="227" t="s">
        <v>207</v>
      </c>
    </row>
    <row r="136" spans="2:65" s="12" customFormat="1" ht="12">
      <c r="B136" s="216"/>
      <c r="C136" s="217"/>
      <c r="D136" s="218" t="s">
        <v>218</v>
      </c>
      <c r="E136" s="219" t="s">
        <v>23</v>
      </c>
      <c r="F136" s="220" t="s">
        <v>2268</v>
      </c>
      <c r="G136" s="217"/>
      <c r="H136" s="221">
        <v>13.239000000000001</v>
      </c>
      <c r="I136" s="222"/>
      <c r="J136" s="217"/>
      <c r="K136" s="217"/>
      <c r="L136" s="223"/>
      <c r="M136" s="224"/>
      <c r="N136" s="225"/>
      <c r="O136" s="225"/>
      <c r="P136" s="225"/>
      <c r="Q136" s="225"/>
      <c r="R136" s="225"/>
      <c r="S136" s="225"/>
      <c r="T136" s="226"/>
      <c r="AT136" s="227" t="s">
        <v>218</v>
      </c>
      <c r="AU136" s="227" t="s">
        <v>82</v>
      </c>
      <c r="AV136" s="12" t="s">
        <v>82</v>
      </c>
      <c r="AW136" s="12" t="s">
        <v>36</v>
      </c>
      <c r="AX136" s="12" t="s">
        <v>73</v>
      </c>
      <c r="AY136" s="227" t="s">
        <v>207</v>
      </c>
    </row>
    <row r="137" spans="2:65" s="12" customFormat="1" ht="12">
      <c r="B137" s="216"/>
      <c r="C137" s="217"/>
      <c r="D137" s="218" t="s">
        <v>218</v>
      </c>
      <c r="E137" s="219" t="s">
        <v>23</v>
      </c>
      <c r="F137" s="220" t="s">
        <v>2269</v>
      </c>
      <c r="G137" s="217"/>
      <c r="H137" s="221">
        <v>61.281999999999996</v>
      </c>
      <c r="I137" s="222"/>
      <c r="J137" s="217"/>
      <c r="K137" s="217"/>
      <c r="L137" s="223"/>
      <c r="M137" s="224"/>
      <c r="N137" s="225"/>
      <c r="O137" s="225"/>
      <c r="P137" s="225"/>
      <c r="Q137" s="225"/>
      <c r="R137" s="225"/>
      <c r="S137" s="225"/>
      <c r="T137" s="226"/>
      <c r="AT137" s="227" t="s">
        <v>218</v>
      </c>
      <c r="AU137" s="227" t="s">
        <v>82</v>
      </c>
      <c r="AV137" s="12" t="s">
        <v>82</v>
      </c>
      <c r="AW137" s="12" t="s">
        <v>36</v>
      </c>
      <c r="AX137" s="12" t="s">
        <v>73</v>
      </c>
      <c r="AY137" s="227" t="s">
        <v>207</v>
      </c>
    </row>
    <row r="138" spans="2:65" s="12" customFormat="1" ht="12">
      <c r="B138" s="216"/>
      <c r="C138" s="217"/>
      <c r="D138" s="218" t="s">
        <v>218</v>
      </c>
      <c r="E138" s="219" t="s">
        <v>23</v>
      </c>
      <c r="F138" s="220" t="s">
        <v>2270</v>
      </c>
      <c r="G138" s="217"/>
      <c r="H138" s="221">
        <v>0.192</v>
      </c>
      <c r="I138" s="222"/>
      <c r="J138" s="217"/>
      <c r="K138" s="217"/>
      <c r="L138" s="223"/>
      <c r="M138" s="224"/>
      <c r="N138" s="225"/>
      <c r="O138" s="225"/>
      <c r="P138" s="225"/>
      <c r="Q138" s="225"/>
      <c r="R138" s="225"/>
      <c r="S138" s="225"/>
      <c r="T138" s="226"/>
      <c r="AT138" s="227" t="s">
        <v>218</v>
      </c>
      <c r="AU138" s="227" t="s">
        <v>82</v>
      </c>
      <c r="AV138" s="12" t="s">
        <v>82</v>
      </c>
      <c r="AW138" s="12" t="s">
        <v>36</v>
      </c>
      <c r="AX138" s="12" t="s">
        <v>73</v>
      </c>
      <c r="AY138" s="227" t="s">
        <v>207</v>
      </c>
    </row>
    <row r="139" spans="2:65" s="13" customFormat="1" ht="12">
      <c r="B139" s="228"/>
      <c r="C139" s="229"/>
      <c r="D139" s="218" t="s">
        <v>218</v>
      </c>
      <c r="E139" s="230" t="s">
        <v>23</v>
      </c>
      <c r="F139" s="231" t="s">
        <v>236</v>
      </c>
      <c r="G139" s="229"/>
      <c r="H139" s="232">
        <v>256.90899999999999</v>
      </c>
      <c r="I139" s="233"/>
      <c r="J139" s="229"/>
      <c r="K139" s="229"/>
      <c r="L139" s="234"/>
      <c r="M139" s="235"/>
      <c r="N139" s="236"/>
      <c r="O139" s="236"/>
      <c r="P139" s="236"/>
      <c r="Q139" s="236"/>
      <c r="R139" s="236"/>
      <c r="S139" s="236"/>
      <c r="T139" s="237"/>
      <c r="AT139" s="238" t="s">
        <v>218</v>
      </c>
      <c r="AU139" s="238" t="s">
        <v>82</v>
      </c>
      <c r="AV139" s="13" t="s">
        <v>216</v>
      </c>
      <c r="AW139" s="13" t="s">
        <v>36</v>
      </c>
      <c r="AX139" s="13" t="s">
        <v>80</v>
      </c>
      <c r="AY139" s="238" t="s">
        <v>207</v>
      </c>
    </row>
    <row r="140" spans="2:65" s="1" customFormat="1" ht="22.8" customHeight="1">
      <c r="B140" s="42"/>
      <c r="C140" s="204" t="s">
        <v>329</v>
      </c>
      <c r="D140" s="204" t="s">
        <v>211</v>
      </c>
      <c r="E140" s="205" t="s">
        <v>246</v>
      </c>
      <c r="F140" s="206" t="s">
        <v>2271</v>
      </c>
      <c r="G140" s="207" t="s">
        <v>214</v>
      </c>
      <c r="H140" s="208">
        <v>14.157</v>
      </c>
      <c r="I140" s="209"/>
      <c r="J140" s="210">
        <f>ROUND(I140*H140,1)</f>
        <v>0</v>
      </c>
      <c r="K140" s="206" t="s">
        <v>23</v>
      </c>
      <c r="L140" s="62"/>
      <c r="M140" s="211" t="s">
        <v>23</v>
      </c>
      <c r="N140" s="212" t="s">
        <v>44</v>
      </c>
      <c r="O140" s="43"/>
      <c r="P140" s="213">
        <f>O140*H140</f>
        <v>0</v>
      </c>
      <c r="Q140" s="213">
        <v>0</v>
      </c>
      <c r="R140" s="213">
        <f>Q140*H140</f>
        <v>0</v>
      </c>
      <c r="S140" s="213">
        <v>0</v>
      </c>
      <c r="T140" s="214">
        <f>S140*H140</f>
        <v>0</v>
      </c>
      <c r="AR140" s="25" t="s">
        <v>216</v>
      </c>
      <c r="AT140" s="25" t="s">
        <v>211</v>
      </c>
      <c r="AU140" s="25" t="s">
        <v>82</v>
      </c>
      <c r="AY140" s="25" t="s">
        <v>207</v>
      </c>
      <c r="BE140" s="215">
        <f>IF(N140="základní",J140,0)</f>
        <v>0</v>
      </c>
      <c r="BF140" s="215">
        <f>IF(N140="snížená",J140,0)</f>
        <v>0</v>
      </c>
      <c r="BG140" s="215">
        <f>IF(N140="zákl. přenesená",J140,0)</f>
        <v>0</v>
      </c>
      <c r="BH140" s="215">
        <f>IF(N140="sníž. přenesená",J140,0)</f>
        <v>0</v>
      </c>
      <c r="BI140" s="215">
        <f>IF(N140="nulová",J140,0)</f>
        <v>0</v>
      </c>
      <c r="BJ140" s="25" t="s">
        <v>80</v>
      </c>
      <c r="BK140" s="215">
        <f>ROUND(I140*H140,1)</f>
        <v>0</v>
      </c>
      <c r="BL140" s="25" t="s">
        <v>216</v>
      </c>
      <c r="BM140" s="25" t="s">
        <v>2272</v>
      </c>
    </row>
    <row r="141" spans="2:65" s="12" customFormat="1" ht="12">
      <c r="B141" s="216"/>
      <c r="C141" s="217"/>
      <c r="D141" s="218" t="s">
        <v>218</v>
      </c>
      <c r="E141" s="219" t="s">
        <v>23</v>
      </c>
      <c r="F141" s="220" t="s">
        <v>2273</v>
      </c>
      <c r="G141" s="217"/>
      <c r="H141" s="221">
        <v>14.157</v>
      </c>
      <c r="I141" s="222"/>
      <c r="J141" s="217"/>
      <c r="K141" s="217"/>
      <c r="L141" s="223"/>
      <c r="M141" s="224"/>
      <c r="N141" s="225"/>
      <c r="O141" s="225"/>
      <c r="P141" s="225"/>
      <c r="Q141" s="225"/>
      <c r="R141" s="225"/>
      <c r="S141" s="225"/>
      <c r="T141" s="226"/>
      <c r="AT141" s="227" t="s">
        <v>218</v>
      </c>
      <c r="AU141" s="227" t="s">
        <v>82</v>
      </c>
      <c r="AV141" s="12" t="s">
        <v>82</v>
      </c>
      <c r="AW141" s="12" t="s">
        <v>36</v>
      </c>
      <c r="AX141" s="12" t="s">
        <v>80</v>
      </c>
      <c r="AY141" s="227" t="s">
        <v>207</v>
      </c>
    </row>
    <row r="142" spans="2:65" s="1" customFormat="1" ht="22.8" customHeight="1">
      <c r="B142" s="42"/>
      <c r="C142" s="204" t="s">
        <v>335</v>
      </c>
      <c r="D142" s="204" t="s">
        <v>211</v>
      </c>
      <c r="E142" s="205" t="s">
        <v>1700</v>
      </c>
      <c r="F142" s="206" t="s">
        <v>2274</v>
      </c>
      <c r="G142" s="207" t="s">
        <v>214</v>
      </c>
      <c r="H142" s="208">
        <v>16.146000000000001</v>
      </c>
      <c r="I142" s="209"/>
      <c r="J142" s="210">
        <f>ROUND(I142*H142,1)</f>
        <v>0</v>
      </c>
      <c r="K142" s="206" t="s">
        <v>23</v>
      </c>
      <c r="L142" s="62"/>
      <c r="M142" s="211" t="s">
        <v>23</v>
      </c>
      <c r="N142" s="212" t="s">
        <v>44</v>
      </c>
      <c r="O142" s="43"/>
      <c r="P142" s="213">
        <f>O142*H142</f>
        <v>0</v>
      </c>
      <c r="Q142" s="213">
        <v>0</v>
      </c>
      <c r="R142" s="213">
        <f>Q142*H142</f>
        <v>0</v>
      </c>
      <c r="S142" s="213">
        <v>0</v>
      </c>
      <c r="T142" s="214">
        <f>S142*H142</f>
        <v>0</v>
      </c>
      <c r="AR142" s="25" t="s">
        <v>216</v>
      </c>
      <c r="AT142" s="25" t="s">
        <v>211</v>
      </c>
      <c r="AU142" s="25" t="s">
        <v>82</v>
      </c>
      <c r="AY142" s="25" t="s">
        <v>207</v>
      </c>
      <c r="BE142" s="215">
        <f>IF(N142="základní",J142,0)</f>
        <v>0</v>
      </c>
      <c r="BF142" s="215">
        <f>IF(N142="snížená",J142,0)</f>
        <v>0</v>
      </c>
      <c r="BG142" s="215">
        <f>IF(N142="zákl. přenesená",J142,0)</f>
        <v>0</v>
      </c>
      <c r="BH142" s="215">
        <f>IF(N142="sníž. přenesená",J142,0)</f>
        <v>0</v>
      </c>
      <c r="BI142" s="215">
        <f>IF(N142="nulová",J142,0)</f>
        <v>0</v>
      </c>
      <c r="BJ142" s="25" t="s">
        <v>80</v>
      </c>
      <c r="BK142" s="215">
        <f>ROUND(I142*H142,1)</f>
        <v>0</v>
      </c>
      <c r="BL142" s="25" t="s">
        <v>216</v>
      </c>
      <c r="BM142" s="25" t="s">
        <v>2275</v>
      </c>
    </row>
    <row r="143" spans="2:65" s="12" customFormat="1" ht="12">
      <c r="B143" s="216"/>
      <c r="C143" s="217"/>
      <c r="D143" s="218" t="s">
        <v>218</v>
      </c>
      <c r="E143" s="219" t="s">
        <v>23</v>
      </c>
      <c r="F143" s="220" t="s">
        <v>2276</v>
      </c>
      <c r="G143" s="217"/>
      <c r="H143" s="221">
        <v>16.146000000000001</v>
      </c>
      <c r="I143" s="222"/>
      <c r="J143" s="217"/>
      <c r="K143" s="217"/>
      <c r="L143" s="223"/>
      <c r="M143" s="224"/>
      <c r="N143" s="225"/>
      <c r="O143" s="225"/>
      <c r="P143" s="225"/>
      <c r="Q143" s="225"/>
      <c r="R143" s="225"/>
      <c r="S143" s="225"/>
      <c r="T143" s="226"/>
      <c r="AT143" s="227" t="s">
        <v>218</v>
      </c>
      <c r="AU143" s="227" t="s">
        <v>82</v>
      </c>
      <c r="AV143" s="12" t="s">
        <v>82</v>
      </c>
      <c r="AW143" s="12" t="s">
        <v>36</v>
      </c>
      <c r="AX143" s="12" t="s">
        <v>80</v>
      </c>
      <c r="AY143" s="227" t="s">
        <v>207</v>
      </c>
    </row>
    <row r="144" spans="2:65" s="1" customFormat="1" ht="14.4" customHeight="1">
      <c r="B144" s="42"/>
      <c r="C144" s="204" t="s">
        <v>342</v>
      </c>
      <c r="D144" s="204" t="s">
        <v>211</v>
      </c>
      <c r="E144" s="205" t="s">
        <v>1716</v>
      </c>
      <c r="F144" s="206" t="s">
        <v>2277</v>
      </c>
      <c r="G144" s="207" t="s">
        <v>285</v>
      </c>
      <c r="H144" s="208">
        <v>1852.6369999999999</v>
      </c>
      <c r="I144" s="209"/>
      <c r="J144" s="210">
        <f>ROUND(I144*H144,1)</f>
        <v>0</v>
      </c>
      <c r="K144" s="206" t="s">
        <v>23</v>
      </c>
      <c r="L144" s="62"/>
      <c r="M144" s="211" t="s">
        <v>23</v>
      </c>
      <c r="N144" s="212" t="s">
        <v>44</v>
      </c>
      <c r="O144" s="43"/>
      <c r="P144" s="213">
        <f>O144*H144</f>
        <v>0</v>
      </c>
      <c r="Q144" s="213">
        <v>0</v>
      </c>
      <c r="R144" s="213">
        <f>Q144*H144</f>
        <v>0</v>
      </c>
      <c r="S144" s="213">
        <v>0</v>
      </c>
      <c r="T144" s="214">
        <f>S144*H144</f>
        <v>0</v>
      </c>
      <c r="AR144" s="25" t="s">
        <v>216</v>
      </c>
      <c r="AT144" s="25" t="s">
        <v>211</v>
      </c>
      <c r="AU144" s="25" t="s">
        <v>82</v>
      </c>
      <c r="AY144" s="25" t="s">
        <v>207</v>
      </c>
      <c r="BE144" s="215">
        <f>IF(N144="základní",J144,0)</f>
        <v>0</v>
      </c>
      <c r="BF144" s="215">
        <f>IF(N144="snížená",J144,0)</f>
        <v>0</v>
      </c>
      <c r="BG144" s="215">
        <f>IF(N144="zákl. přenesená",J144,0)</f>
        <v>0</v>
      </c>
      <c r="BH144" s="215">
        <f>IF(N144="sníž. přenesená",J144,0)</f>
        <v>0</v>
      </c>
      <c r="BI144" s="215">
        <f>IF(N144="nulová",J144,0)</f>
        <v>0</v>
      </c>
      <c r="BJ144" s="25" t="s">
        <v>80</v>
      </c>
      <c r="BK144" s="215">
        <f>ROUND(I144*H144,1)</f>
        <v>0</v>
      </c>
      <c r="BL144" s="25" t="s">
        <v>216</v>
      </c>
      <c r="BM144" s="25" t="s">
        <v>2278</v>
      </c>
    </row>
    <row r="145" spans="2:65" s="12" customFormat="1" ht="12">
      <c r="B145" s="216"/>
      <c r="C145" s="217"/>
      <c r="D145" s="218" t="s">
        <v>218</v>
      </c>
      <c r="E145" s="219" t="s">
        <v>23</v>
      </c>
      <c r="F145" s="220" t="s">
        <v>2279</v>
      </c>
      <c r="G145" s="217"/>
      <c r="H145" s="221">
        <v>1728.11</v>
      </c>
      <c r="I145" s="222"/>
      <c r="J145" s="217"/>
      <c r="K145" s="217"/>
      <c r="L145" s="223"/>
      <c r="M145" s="224"/>
      <c r="N145" s="225"/>
      <c r="O145" s="225"/>
      <c r="P145" s="225"/>
      <c r="Q145" s="225"/>
      <c r="R145" s="225"/>
      <c r="S145" s="225"/>
      <c r="T145" s="226"/>
      <c r="AT145" s="227" t="s">
        <v>218</v>
      </c>
      <c r="AU145" s="227" t="s">
        <v>82</v>
      </c>
      <c r="AV145" s="12" t="s">
        <v>82</v>
      </c>
      <c r="AW145" s="12" t="s">
        <v>36</v>
      </c>
      <c r="AX145" s="12" t="s">
        <v>73</v>
      </c>
      <c r="AY145" s="227" t="s">
        <v>207</v>
      </c>
    </row>
    <row r="146" spans="2:65" s="12" customFormat="1" ht="12">
      <c r="B146" s="216"/>
      <c r="C146" s="217"/>
      <c r="D146" s="218" t="s">
        <v>218</v>
      </c>
      <c r="E146" s="219" t="s">
        <v>23</v>
      </c>
      <c r="F146" s="220" t="s">
        <v>2280</v>
      </c>
      <c r="G146" s="217"/>
      <c r="H146" s="221">
        <v>124.527</v>
      </c>
      <c r="I146" s="222"/>
      <c r="J146" s="217"/>
      <c r="K146" s="217"/>
      <c r="L146" s="223"/>
      <c r="M146" s="224"/>
      <c r="N146" s="225"/>
      <c r="O146" s="225"/>
      <c r="P146" s="225"/>
      <c r="Q146" s="225"/>
      <c r="R146" s="225"/>
      <c r="S146" s="225"/>
      <c r="T146" s="226"/>
      <c r="AT146" s="227" t="s">
        <v>218</v>
      </c>
      <c r="AU146" s="227" t="s">
        <v>82</v>
      </c>
      <c r="AV146" s="12" t="s">
        <v>82</v>
      </c>
      <c r="AW146" s="12" t="s">
        <v>36</v>
      </c>
      <c r="AX146" s="12" t="s">
        <v>73</v>
      </c>
      <c r="AY146" s="227" t="s">
        <v>207</v>
      </c>
    </row>
    <row r="147" spans="2:65" s="13" customFormat="1" ht="12">
      <c r="B147" s="228"/>
      <c r="C147" s="229"/>
      <c r="D147" s="218" t="s">
        <v>218</v>
      </c>
      <c r="E147" s="230" t="s">
        <v>23</v>
      </c>
      <c r="F147" s="231" t="s">
        <v>236</v>
      </c>
      <c r="G147" s="229"/>
      <c r="H147" s="232">
        <v>1852.6369999999999</v>
      </c>
      <c r="I147" s="233"/>
      <c r="J147" s="229"/>
      <c r="K147" s="229"/>
      <c r="L147" s="234"/>
      <c r="M147" s="235"/>
      <c r="N147" s="236"/>
      <c r="O147" s="236"/>
      <c r="P147" s="236"/>
      <c r="Q147" s="236"/>
      <c r="R147" s="236"/>
      <c r="S147" s="236"/>
      <c r="T147" s="237"/>
      <c r="AT147" s="238" t="s">
        <v>218</v>
      </c>
      <c r="AU147" s="238" t="s">
        <v>82</v>
      </c>
      <c r="AV147" s="13" t="s">
        <v>216</v>
      </c>
      <c r="AW147" s="13" t="s">
        <v>36</v>
      </c>
      <c r="AX147" s="13" t="s">
        <v>80</v>
      </c>
      <c r="AY147" s="238" t="s">
        <v>207</v>
      </c>
    </row>
    <row r="148" spans="2:65" s="1" customFormat="1" ht="14.4" customHeight="1">
      <c r="B148" s="42"/>
      <c r="C148" s="260" t="s">
        <v>348</v>
      </c>
      <c r="D148" s="260" t="s">
        <v>314</v>
      </c>
      <c r="E148" s="261" t="s">
        <v>1721</v>
      </c>
      <c r="F148" s="262" t="s">
        <v>1722</v>
      </c>
      <c r="G148" s="263" t="s">
        <v>240</v>
      </c>
      <c r="H148" s="264">
        <v>50.5</v>
      </c>
      <c r="I148" s="265"/>
      <c r="J148" s="266">
        <f>ROUND(I148*H148,1)</f>
        <v>0</v>
      </c>
      <c r="K148" s="262" t="s">
        <v>23</v>
      </c>
      <c r="L148" s="267"/>
      <c r="M148" s="268" t="s">
        <v>23</v>
      </c>
      <c r="N148" s="269" t="s">
        <v>44</v>
      </c>
      <c r="O148" s="43"/>
      <c r="P148" s="213">
        <f>O148*H148</f>
        <v>0</v>
      </c>
      <c r="Q148" s="213">
        <v>0</v>
      </c>
      <c r="R148" s="213">
        <f>Q148*H148</f>
        <v>0</v>
      </c>
      <c r="S148" s="213">
        <v>0</v>
      </c>
      <c r="T148" s="214">
        <f>S148*H148</f>
        <v>0</v>
      </c>
      <c r="AR148" s="25" t="s">
        <v>262</v>
      </c>
      <c r="AT148" s="25" t="s">
        <v>314</v>
      </c>
      <c r="AU148" s="25" t="s">
        <v>82</v>
      </c>
      <c r="AY148" s="25" t="s">
        <v>207</v>
      </c>
      <c r="BE148" s="215">
        <f>IF(N148="základní",J148,0)</f>
        <v>0</v>
      </c>
      <c r="BF148" s="215">
        <f>IF(N148="snížená",J148,0)</f>
        <v>0</v>
      </c>
      <c r="BG148" s="215">
        <f>IF(N148="zákl. přenesená",J148,0)</f>
        <v>0</v>
      </c>
      <c r="BH148" s="215">
        <f>IF(N148="sníž. přenesená",J148,0)</f>
        <v>0</v>
      </c>
      <c r="BI148" s="215">
        <f>IF(N148="nulová",J148,0)</f>
        <v>0</v>
      </c>
      <c r="BJ148" s="25" t="s">
        <v>80</v>
      </c>
      <c r="BK148" s="215">
        <f>ROUND(I148*H148,1)</f>
        <v>0</v>
      </c>
      <c r="BL148" s="25" t="s">
        <v>216</v>
      </c>
      <c r="BM148" s="25" t="s">
        <v>2281</v>
      </c>
    </row>
    <row r="149" spans="2:65" s="12" customFormat="1" ht="24">
      <c r="B149" s="216"/>
      <c r="C149" s="217"/>
      <c r="D149" s="218" t="s">
        <v>218</v>
      </c>
      <c r="E149" s="219" t="s">
        <v>23</v>
      </c>
      <c r="F149" s="220" t="s">
        <v>2282</v>
      </c>
      <c r="G149" s="217"/>
      <c r="H149" s="221">
        <v>50.5</v>
      </c>
      <c r="I149" s="222"/>
      <c r="J149" s="217"/>
      <c r="K149" s="217"/>
      <c r="L149" s="223"/>
      <c r="M149" s="224"/>
      <c r="N149" s="225"/>
      <c r="O149" s="225"/>
      <c r="P149" s="225"/>
      <c r="Q149" s="225"/>
      <c r="R149" s="225"/>
      <c r="S149" s="225"/>
      <c r="T149" s="226"/>
      <c r="AT149" s="227" t="s">
        <v>218</v>
      </c>
      <c r="AU149" s="227" t="s">
        <v>82</v>
      </c>
      <c r="AV149" s="12" t="s">
        <v>82</v>
      </c>
      <c r="AW149" s="12" t="s">
        <v>36</v>
      </c>
      <c r="AX149" s="12" t="s">
        <v>80</v>
      </c>
      <c r="AY149" s="227" t="s">
        <v>207</v>
      </c>
    </row>
    <row r="150" spans="2:65" s="11" customFormat="1" ht="29.85" customHeight="1">
      <c r="B150" s="188"/>
      <c r="C150" s="189"/>
      <c r="D150" s="190" t="s">
        <v>72</v>
      </c>
      <c r="E150" s="202" t="s">
        <v>1725</v>
      </c>
      <c r="F150" s="202" t="s">
        <v>1726</v>
      </c>
      <c r="G150" s="189"/>
      <c r="H150" s="189"/>
      <c r="I150" s="192"/>
      <c r="J150" s="203">
        <f>BK150</f>
        <v>0</v>
      </c>
      <c r="K150" s="189"/>
      <c r="L150" s="194"/>
      <c r="M150" s="195"/>
      <c r="N150" s="196"/>
      <c r="O150" s="196"/>
      <c r="P150" s="197">
        <f>SUM(P151:P160)</f>
        <v>0</v>
      </c>
      <c r="Q150" s="196"/>
      <c r="R150" s="197">
        <f>SUM(R151:R160)</f>
        <v>0</v>
      </c>
      <c r="S150" s="196"/>
      <c r="T150" s="198">
        <f>SUM(T151:T160)</f>
        <v>0</v>
      </c>
      <c r="AR150" s="199" t="s">
        <v>80</v>
      </c>
      <c r="AT150" s="200" t="s">
        <v>72</v>
      </c>
      <c r="AU150" s="200" t="s">
        <v>80</v>
      </c>
      <c r="AY150" s="199" t="s">
        <v>207</v>
      </c>
      <c r="BK150" s="201">
        <f>SUM(BK151:BK160)</f>
        <v>0</v>
      </c>
    </row>
    <row r="151" spans="2:65" s="1" customFormat="1" ht="22.8" customHeight="1">
      <c r="B151" s="42"/>
      <c r="C151" s="204" t="s">
        <v>352</v>
      </c>
      <c r="D151" s="204" t="s">
        <v>211</v>
      </c>
      <c r="E151" s="205" t="s">
        <v>1727</v>
      </c>
      <c r="F151" s="206" t="s">
        <v>2283</v>
      </c>
      <c r="G151" s="207" t="s">
        <v>214</v>
      </c>
      <c r="H151" s="208">
        <v>6.008</v>
      </c>
      <c r="I151" s="209"/>
      <c r="J151" s="210">
        <f>ROUND(I151*H151,1)</f>
        <v>0</v>
      </c>
      <c r="K151" s="206" t="s">
        <v>23</v>
      </c>
      <c r="L151" s="62"/>
      <c r="M151" s="211" t="s">
        <v>23</v>
      </c>
      <c r="N151" s="212" t="s">
        <v>44</v>
      </c>
      <c r="O151" s="43"/>
      <c r="P151" s="213">
        <f>O151*H151</f>
        <v>0</v>
      </c>
      <c r="Q151" s="213">
        <v>0</v>
      </c>
      <c r="R151" s="213">
        <f>Q151*H151</f>
        <v>0</v>
      </c>
      <c r="S151" s="213">
        <v>0</v>
      </c>
      <c r="T151" s="214">
        <f>S151*H151</f>
        <v>0</v>
      </c>
      <c r="AR151" s="25" t="s">
        <v>216</v>
      </c>
      <c r="AT151" s="25" t="s">
        <v>211</v>
      </c>
      <c r="AU151" s="25" t="s">
        <v>82</v>
      </c>
      <c r="AY151" s="25" t="s">
        <v>207</v>
      </c>
      <c r="BE151" s="215">
        <f>IF(N151="základní",J151,0)</f>
        <v>0</v>
      </c>
      <c r="BF151" s="215">
        <f>IF(N151="snížená",J151,0)</f>
        <v>0</v>
      </c>
      <c r="BG151" s="215">
        <f>IF(N151="zákl. přenesená",J151,0)</f>
        <v>0</v>
      </c>
      <c r="BH151" s="215">
        <f>IF(N151="sníž. přenesená",J151,0)</f>
        <v>0</v>
      </c>
      <c r="BI151" s="215">
        <f>IF(N151="nulová",J151,0)</f>
        <v>0</v>
      </c>
      <c r="BJ151" s="25" t="s">
        <v>80</v>
      </c>
      <c r="BK151" s="215">
        <f>ROUND(I151*H151,1)</f>
        <v>0</v>
      </c>
      <c r="BL151" s="25" t="s">
        <v>216</v>
      </c>
      <c r="BM151" s="25" t="s">
        <v>2284</v>
      </c>
    </row>
    <row r="152" spans="2:65" s="12" customFormat="1" ht="12">
      <c r="B152" s="216"/>
      <c r="C152" s="217"/>
      <c r="D152" s="218" t="s">
        <v>218</v>
      </c>
      <c r="E152" s="219" t="s">
        <v>23</v>
      </c>
      <c r="F152" s="220" t="s">
        <v>2285</v>
      </c>
      <c r="G152" s="217"/>
      <c r="H152" s="221">
        <v>6.008</v>
      </c>
      <c r="I152" s="222"/>
      <c r="J152" s="217"/>
      <c r="K152" s="217"/>
      <c r="L152" s="223"/>
      <c r="M152" s="224"/>
      <c r="N152" s="225"/>
      <c r="O152" s="225"/>
      <c r="P152" s="225"/>
      <c r="Q152" s="225"/>
      <c r="R152" s="225"/>
      <c r="S152" s="225"/>
      <c r="T152" s="226"/>
      <c r="AT152" s="227" t="s">
        <v>218</v>
      </c>
      <c r="AU152" s="227" t="s">
        <v>82</v>
      </c>
      <c r="AV152" s="12" t="s">
        <v>82</v>
      </c>
      <c r="AW152" s="12" t="s">
        <v>36</v>
      </c>
      <c r="AX152" s="12" t="s">
        <v>80</v>
      </c>
      <c r="AY152" s="227" t="s">
        <v>207</v>
      </c>
    </row>
    <row r="153" spans="2:65" s="1" customFormat="1" ht="22.8" customHeight="1">
      <c r="B153" s="42"/>
      <c r="C153" s="204" t="s">
        <v>360</v>
      </c>
      <c r="D153" s="204" t="s">
        <v>211</v>
      </c>
      <c r="E153" s="205" t="s">
        <v>1731</v>
      </c>
      <c r="F153" s="206" t="s">
        <v>2286</v>
      </c>
      <c r="G153" s="207" t="s">
        <v>285</v>
      </c>
      <c r="H153" s="208">
        <v>77.875</v>
      </c>
      <c r="I153" s="209"/>
      <c r="J153" s="210">
        <f>ROUND(I153*H153,1)</f>
        <v>0</v>
      </c>
      <c r="K153" s="206" t="s">
        <v>23</v>
      </c>
      <c r="L153" s="62"/>
      <c r="M153" s="211" t="s">
        <v>23</v>
      </c>
      <c r="N153" s="212" t="s">
        <v>44</v>
      </c>
      <c r="O153" s="43"/>
      <c r="P153" s="213">
        <f>O153*H153</f>
        <v>0</v>
      </c>
      <c r="Q153" s="213">
        <v>0</v>
      </c>
      <c r="R153" s="213">
        <f>Q153*H153</f>
        <v>0</v>
      </c>
      <c r="S153" s="213">
        <v>0</v>
      </c>
      <c r="T153" s="214">
        <f>S153*H153</f>
        <v>0</v>
      </c>
      <c r="AR153" s="25" t="s">
        <v>216</v>
      </c>
      <c r="AT153" s="25" t="s">
        <v>211</v>
      </c>
      <c r="AU153" s="25" t="s">
        <v>82</v>
      </c>
      <c r="AY153" s="25" t="s">
        <v>207</v>
      </c>
      <c r="BE153" s="215">
        <f>IF(N153="základní",J153,0)</f>
        <v>0</v>
      </c>
      <c r="BF153" s="215">
        <f>IF(N153="snížená",J153,0)</f>
        <v>0</v>
      </c>
      <c r="BG153" s="215">
        <f>IF(N153="zákl. přenesená",J153,0)</f>
        <v>0</v>
      </c>
      <c r="BH153" s="215">
        <f>IF(N153="sníž. přenesená",J153,0)</f>
        <v>0</v>
      </c>
      <c r="BI153" s="215">
        <f>IF(N153="nulová",J153,0)</f>
        <v>0</v>
      </c>
      <c r="BJ153" s="25" t="s">
        <v>80</v>
      </c>
      <c r="BK153" s="215">
        <f>ROUND(I153*H153,1)</f>
        <v>0</v>
      </c>
      <c r="BL153" s="25" t="s">
        <v>216</v>
      </c>
      <c r="BM153" s="25" t="s">
        <v>2287</v>
      </c>
    </row>
    <row r="154" spans="2:65" s="12" customFormat="1" ht="12">
      <c r="B154" s="216"/>
      <c r="C154" s="217"/>
      <c r="D154" s="218" t="s">
        <v>218</v>
      </c>
      <c r="E154" s="219" t="s">
        <v>23</v>
      </c>
      <c r="F154" s="220" t="s">
        <v>2288</v>
      </c>
      <c r="G154" s="217"/>
      <c r="H154" s="221">
        <v>77.875</v>
      </c>
      <c r="I154" s="222"/>
      <c r="J154" s="217"/>
      <c r="K154" s="217"/>
      <c r="L154" s="223"/>
      <c r="M154" s="224"/>
      <c r="N154" s="225"/>
      <c r="O154" s="225"/>
      <c r="P154" s="225"/>
      <c r="Q154" s="225"/>
      <c r="R154" s="225"/>
      <c r="S154" s="225"/>
      <c r="T154" s="226"/>
      <c r="AT154" s="227" t="s">
        <v>218</v>
      </c>
      <c r="AU154" s="227" t="s">
        <v>82</v>
      </c>
      <c r="AV154" s="12" t="s">
        <v>82</v>
      </c>
      <c r="AW154" s="12" t="s">
        <v>36</v>
      </c>
      <c r="AX154" s="12" t="s">
        <v>80</v>
      </c>
      <c r="AY154" s="227" t="s">
        <v>207</v>
      </c>
    </row>
    <row r="155" spans="2:65" s="1" customFormat="1" ht="14.4" customHeight="1">
      <c r="B155" s="42"/>
      <c r="C155" s="204" t="s">
        <v>365</v>
      </c>
      <c r="D155" s="204" t="s">
        <v>211</v>
      </c>
      <c r="E155" s="205" t="s">
        <v>1735</v>
      </c>
      <c r="F155" s="206" t="s">
        <v>1736</v>
      </c>
      <c r="G155" s="207" t="s">
        <v>214</v>
      </c>
      <c r="H155" s="208">
        <v>0.49</v>
      </c>
      <c r="I155" s="209"/>
      <c r="J155" s="210">
        <f>ROUND(I155*H155,1)</f>
        <v>0</v>
      </c>
      <c r="K155" s="206" t="s">
        <v>23</v>
      </c>
      <c r="L155" s="62"/>
      <c r="M155" s="211" t="s">
        <v>23</v>
      </c>
      <c r="N155" s="212" t="s">
        <v>44</v>
      </c>
      <c r="O155" s="43"/>
      <c r="P155" s="213">
        <f>O155*H155</f>
        <v>0</v>
      </c>
      <c r="Q155" s="213">
        <v>0</v>
      </c>
      <c r="R155" s="213">
        <f>Q155*H155</f>
        <v>0</v>
      </c>
      <c r="S155" s="213">
        <v>0</v>
      </c>
      <c r="T155" s="214">
        <f>S155*H155</f>
        <v>0</v>
      </c>
      <c r="AR155" s="25" t="s">
        <v>216</v>
      </c>
      <c r="AT155" s="25" t="s">
        <v>211</v>
      </c>
      <c r="AU155" s="25" t="s">
        <v>82</v>
      </c>
      <c r="AY155" s="25" t="s">
        <v>207</v>
      </c>
      <c r="BE155" s="215">
        <f>IF(N155="základní",J155,0)</f>
        <v>0</v>
      </c>
      <c r="BF155" s="215">
        <f>IF(N155="snížená",J155,0)</f>
        <v>0</v>
      </c>
      <c r="BG155" s="215">
        <f>IF(N155="zákl. přenesená",J155,0)</f>
        <v>0</v>
      </c>
      <c r="BH155" s="215">
        <f>IF(N155="sníž. přenesená",J155,0)</f>
        <v>0</v>
      </c>
      <c r="BI155" s="215">
        <f>IF(N155="nulová",J155,0)</f>
        <v>0</v>
      </c>
      <c r="BJ155" s="25" t="s">
        <v>80</v>
      </c>
      <c r="BK155" s="215">
        <f>ROUND(I155*H155,1)</f>
        <v>0</v>
      </c>
      <c r="BL155" s="25" t="s">
        <v>216</v>
      </c>
      <c r="BM155" s="25" t="s">
        <v>2289</v>
      </c>
    </row>
    <row r="156" spans="2:65" s="12" customFormat="1" ht="12">
      <c r="B156" s="216"/>
      <c r="C156" s="217"/>
      <c r="D156" s="218" t="s">
        <v>218</v>
      </c>
      <c r="E156" s="219" t="s">
        <v>23</v>
      </c>
      <c r="F156" s="220" t="s">
        <v>2290</v>
      </c>
      <c r="G156" s="217"/>
      <c r="H156" s="221">
        <v>0.49</v>
      </c>
      <c r="I156" s="222"/>
      <c r="J156" s="217"/>
      <c r="K156" s="217"/>
      <c r="L156" s="223"/>
      <c r="M156" s="224"/>
      <c r="N156" s="225"/>
      <c r="O156" s="225"/>
      <c r="P156" s="225"/>
      <c r="Q156" s="225"/>
      <c r="R156" s="225"/>
      <c r="S156" s="225"/>
      <c r="T156" s="226"/>
      <c r="AT156" s="227" t="s">
        <v>218</v>
      </c>
      <c r="AU156" s="227" t="s">
        <v>82</v>
      </c>
      <c r="AV156" s="12" t="s">
        <v>82</v>
      </c>
      <c r="AW156" s="12" t="s">
        <v>36</v>
      </c>
      <c r="AX156" s="12" t="s">
        <v>80</v>
      </c>
      <c r="AY156" s="227" t="s">
        <v>207</v>
      </c>
    </row>
    <row r="157" spans="2:65" s="1" customFormat="1" ht="22.8" customHeight="1">
      <c r="B157" s="42"/>
      <c r="C157" s="204" t="s">
        <v>369</v>
      </c>
      <c r="D157" s="204" t="s">
        <v>211</v>
      </c>
      <c r="E157" s="205" t="s">
        <v>1739</v>
      </c>
      <c r="F157" s="206" t="s">
        <v>2291</v>
      </c>
      <c r="G157" s="207" t="s">
        <v>322</v>
      </c>
      <c r="H157" s="208">
        <v>44.5</v>
      </c>
      <c r="I157" s="209"/>
      <c r="J157" s="210">
        <f>ROUND(I157*H157,1)</f>
        <v>0</v>
      </c>
      <c r="K157" s="206" t="s">
        <v>23</v>
      </c>
      <c r="L157" s="62"/>
      <c r="M157" s="211" t="s">
        <v>23</v>
      </c>
      <c r="N157" s="212" t="s">
        <v>44</v>
      </c>
      <c r="O157" s="43"/>
      <c r="P157" s="213">
        <f>O157*H157</f>
        <v>0</v>
      </c>
      <c r="Q157" s="213">
        <v>0</v>
      </c>
      <c r="R157" s="213">
        <f>Q157*H157</f>
        <v>0</v>
      </c>
      <c r="S157" s="213">
        <v>0</v>
      </c>
      <c r="T157" s="214">
        <f>S157*H157</f>
        <v>0</v>
      </c>
      <c r="AR157" s="25" t="s">
        <v>216</v>
      </c>
      <c r="AT157" s="25" t="s">
        <v>211</v>
      </c>
      <c r="AU157" s="25" t="s">
        <v>82</v>
      </c>
      <c r="AY157" s="25" t="s">
        <v>207</v>
      </c>
      <c r="BE157" s="215">
        <f>IF(N157="základní",J157,0)</f>
        <v>0</v>
      </c>
      <c r="BF157" s="215">
        <f>IF(N157="snížená",J157,0)</f>
        <v>0</v>
      </c>
      <c r="BG157" s="215">
        <f>IF(N157="zákl. přenesená",J157,0)</f>
        <v>0</v>
      </c>
      <c r="BH157" s="215">
        <f>IF(N157="sníž. přenesená",J157,0)</f>
        <v>0</v>
      </c>
      <c r="BI157" s="215">
        <f>IF(N157="nulová",J157,0)</f>
        <v>0</v>
      </c>
      <c r="BJ157" s="25" t="s">
        <v>80</v>
      </c>
      <c r="BK157" s="215">
        <f>ROUND(I157*H157,1)</f>
        <v>0</v>
      </c>
      <c r="BL157" s="25" t="s">
        <v>216</v>
      </c>
      <c r="BM157" s="25" t="s">
        <v>2292</v>
      </c>
    </row>
    <row r="158" spans="2:65" s="12" customFormat="1" ht="12">
      <c r="B158" s="216"/>
      <c r="C158" s="217"/>
      <c r="D158" s="218" t="s">
        <v>218</v>
      </c>
      <c r="E158" s="219" t="s">
        <v>23</v>
      </c>
      <c r="F158" s="220" t="s">
        <v>2293</v>
      </c>
      <c r="G158" s="217"/>
      <c r="H158" s="221">
        <v>44.5</v>
      </c>
      <c r="I158" s="222"/>
      <c r="J158" s="217"/>
      <c r="K158" s="217"/>
      <c r="L158" s="223"/>
      <c r="M158" s="224"/>
      <c r="N158" s="225"/>
      <c r="O158" s="225"/>
      <c r="P158" s="225"/>
      <c r="Q158" s="225"/>
      <c r="R158" s="225"/>
      <c r="S158" s="225"/>
      <c r="T158" s="226"/>
      <c r="AT158" s="227" t="s">
        <v>218</v>
      </c>
      <c r="AU158" s="227" t="s">
        <v>82</v>
      </c>
      <c r="AV158" s="12" t="s">
        <v>82</v>
      </c>
      <c r="AW158" s="12" t="s">
        <v>36</v>
      </c>
      <c r="AX158" s="12" t="s">
        <v>80</v>
      </c>
      <c r="AY158" s="227" t="s">
        <v>207</v>
      </c>
    </row>
    <row r="159" spans="2:65" s="1" customFormat="1" ht="14.4" customHeight="1">
      <c r="B159" s="42"/>
      <c r="C159" s="260" t="s">
        <v>375</v>
      </c>
      <c r="D159" s="260" t="s">
        <v>314</v>
      </c>
      <c r="E159" s="261" t="s">
        <v>1751</v>
      </c>
      <c r="F159" s="262" t="s">
        <v>1752</v>
      </c>
      <c r="G159" s="263" t="s">
        <v>285</v>
      </c>
      <c r="H159" s="264">
        <v>79.433000000000007</v>
      </c>
      <c r="I159" s="265"/>
      <c r="J159" s="266">
        <f>ROUND(I159*H159,1)</f>
        <v>0</v>
      </c>
      <c r="K159" s="262" t="s">
        <v>23</v>
      </c>
      <c r="L159" s="267"/>
      <c r="M159" s="268" t="s">
        <v>23</v>
      </c>
      <c r="N159" s="269" t="s">
        <v>44</v>
      </c>
      <c r="O159" s="43"/>
      <c r="P159" s="213">
        <f>O159*H159</f>
        <v>0</v>
      </c>
      <c r="Q159" s="213">
        <v>0</v>
      </c>
      <c r="R159" s="213">
        <f>Q159*H159</f>
        <v>0</v>
      </c>
      <c r="S159" s="213">
        <v>0</v>
      </c>
      <c r="T159" s="214">
        <f>S159*H159</f>
        <v>0</v>
      </c>
      <c r="AR159" s="25" t="s">
        <v>262</v>
      </c>
      <c r="AT159" s="25" t="s">
        <v>314</v>
      </c>
      <c r="AU159" s="25" t="s">
        <v>82</v>
      </c>
      <c r="AY159" s="25" t="s">
        <v>207</v>
      </c>
      <c r="BE159" s="215">
        <f>IF(N159="základní",J159,0)</f>
        <v>0</v>
      </c>
      <c r="BF159" s="215">
        <f>IF(N159="snížená",J159,0)</f>
        <v>0</v>
      </c>
      <c r="BG159" s="215">
        <f>IF(N159="zákl. přenesená",J159,0)</f>
        <v>0</v>
      </c>
      <c r="BH159" s="215">
        <f>IF(N159="sníž. přenesená",J159,0)</f>
        <v>0</v>
      </c>
      <c r="BI159" s="215">
        <f>IF(N159="nulová",J159,0)</f>
        <v>0</v>
      </c>
      <c r="BJ159" s="25" t="s">
        <v>80</v>
      </c>
      <c r="BK159" s="215">
        <f>ROUND(I159*H159,1)</f>
        <v>0</v>
      </c>
      <c r="BL159" s="25" t="s">
        <v>216</v>
      </c>
      <c r="BM159" s="25" t="s">
        <v>2294</v>
      </c>
    </row>
    <row r="160" spans="2:65" s="12" customFormat="1" ht="12">
      <c r="B160" s="216"/>
      <c r="C160" s="217"/>
      <c r="D160" s="218" t="s">
        <v>218</v>
      </c>
      <c r="E160" s="219" t="s">
        <v>23</v>
      </c>
      <c r="F160" s="220" t="s">
        <v>2295</v>
      </c>
      <c r="G160" s="217"/>
      <c r="H160" s="221">
        <v>79.433000000000007</v>
      </c>
      <c r="I160" s="222"/>
      <c r="J160" s="217"/>
      <c r="K160" s="217"/>
      <c r="L160" s="223"/>
      <c r="M160" s="224"/>
      <c r="N160" s="225"/>
      <c r="O160" s="225"/>
      <c r="P160" s="225"/>
      <c r="Q160" s="225"/>
      <c r="R160" s="225"/>
      <c r="S160" s="225"/>
      <c r="T160" s="226"/>
      <c r="AT160" s="227" t="s">
        <v>218</v>
      </c>
      <c r="AU160" s="227" t="s">
        <v>82</v>
      </c>
      <c r="AV160" s="12" t="s">
        <v>82</v>
      </c>
      <c r="AW160" s="12" t="s">
        <v>36</v>
      </c>
      <c r="AX160" s="12" t="s">
        <v>80</v>
      </c>
      <c r="AY160" s="227" t="s">
        <v>207</v>
      </c>
    </row>
    <row r="161" spans="2:65" s="11" customFormat="1" ht="29.85" customHeight="1">
      <c r="B161" s="188"/>
      <c r="C161" s="189"/>
      <c r="D161" s="190" t="s">
        <v>72</v>
      </c>
      <c r="E161" s="202" t="s">
        <v>1755</v>
      </c>
      <c r="F161" s="202" t="s">
        <v>881</v>
      </c>
      <c r="G161" s="189"/>
      <c r="H161" s="189"/>
      <c r="I161" s="192"/>
      <c r="J161" s="203">
        <f>BK161</f>
        <v>0</v>
      </c>
      <c r="K161" s="189"/>
      <c r="L161" s="194"/>
      <c r="M161" s="195"/>
      <c r="N161" s="196"/>
      <c r="O161" s="196"/>
      <c r="P161" s="197">
        <f>SUM(P162:P169)</f>
        <v>0</v>
      </c>
      <c r="Q161" s="196"/>
      <c r="R161" s="197">
        <f>SUM(R162:R169)</f>
        <v>0</v>
      </c>
      <c r="S161" s="196"/>
      <c r="T161" s="198">
        <f>SUM(T162:T169)</f>
        <v>0</v>
      </c>
      <c r="AR161" s="199" t="s">
        <v>80</v>
      </c>
      <c r="AT161" s="200" t="s">
        <v>72</v>
      </c>
      <c r="AU161" s="200" t="s">
        <v>80</v>
      </c>
      <c r="AY161" s="199" t="s">
        <v>207</v>
      </c>
      <c r="BK161" s="201">
        <f>SUM(BK162:BK169)</f>
        <v>0</v>
      </c>
    </row>
    <row r="162" spans="2:65" s="1" customFormat="1" ht="22.8" customHeight="1">
      <c r="B162" s="42"/>
      <c r="C162" s="204" t="s">
        <v>380</v>
      </c>
      <c r="D162" s="204" t="s">
        <v>211</v>
      </c>
      <c r="E162" s="205" t="s">
        <v>2296</v>
      </c>
      <c r="F162" s="206" t="s">
        <v>2297</v>
      </c>
      <c r="G162" s="207" t="s">
        <v>285</v>
      </c>
      <c r="H162" s="208">
        <v>17.899999999999999</v>
      </c>
      <c r="I162" s="209"/>
      <c r="J162" s="210">
        <f>ROUND(I162*H162,1)</f>
        <v>0</v>
      </c>
      <c r="K162" s="206" t="s">
        <v>23</v>
      </c>
      <c r="L162" s="62"/>
      <c r="M162" s="211" t="s">
        <v>23</v>
      </c>
      <c r="N162" s="212" t="s">
        <v>44</v>
      </c>
      <c r="O162" s="43"/>
      <c r="P162" s="213">
        <f>O162*H162</f>
        <v>0</v>
      </c>
      <c r="Q162" s="213">
        <v>0</v>
      </c>
      <c r="R162" s="213">
        <f>Q162*H162</f>
        <v>0</v>
      </c>
      <c r="S162" s="213">
        <v>0</v>
      </c>
      <c r="T162" s="214">
        <f>S162*H162</f>
        <v>0</v>
      </c>
      <c r="AR162" s="25" t="s">
        <v>216</v>
      </c>
      <c r="AT162" s="25" t="s">
        <v>211</v>
      </c>
      <c r="AU162" s="25" t="s">
        <v>82</v>
      </c>
      <c r="AY162" s="25" t="s">
        <v>207</v>
      </c>
      <c r="BE162" s="215">
        <f>IF(N162="základní",J162,0)</f>
        <v>0</v>
      </c>
      <c r="BF162" s="215">
        <f>IF(N162="snížená",J162,0)</f>
        <v>0</v>
      </c>
      <c r="BG162" s="215">
        <f>IF(N162="zákl. přenesená",J162,0)</f>
        <v>0</v>
      </c>
      <c r="BH162" s="215">
        <f>IF(N162="sníž. přenesená",J162,0)</f>
        <v>0</v>
      </c>
      <c r="BI162" s="215">
        <f>IF(N162="nulová",J162,0)</f>
        <v>0</v>
      </c>
      <c r="BJ162" s="25" t="s">
        <v>80</v>
      </c>
      <c r="BK162" s="215">
        <f>ROUND(I162*H162,1)</f>
        <v>0</v>
      </c>
      <c r="BL162" s="25" t="s">
        <v>216</v>
      </c>
      <c r="BM162" s="25" t="s">
        <v>2298</v>
      </c>
    </row>
    <row r="163" spans="2:65" s="12" customFormat="1" ht="12">
      <c r="B163" s="216"/>
      <c r="C163" s="217"/>
      <c r="D163" s="218" t="s">
        <v>218</v>
      </c>
      <c r="E163" s="219" t="s">
        <v>23</v>
      </c>
      <c r="F163" s="220" t="s">
        <v>2299</v>
      </c>
      <c r="G163" s="217"/>
      <c r="H163" s="221">
        <v>17.899999999999999</v>
      </c>
      <c r="I163" s="222"/>
      <c r="J163" s="217"/>
      <c r="K163" s="217"/>
      <c r="L163" s="223"/>
      <c r="M163" s="224"/>
      <c r="N163" s="225"/>
      <c r="O163" s="225"/>
      <c r="P163" s="225"/>
      <c r="Q163" s="225"/>
      <c r="R163" s="225"/>
      <c r="S163" s="225"/>
      <c r="T163" s="226"/>
      <c r="AT163" s="227" t="s">
        <v>218</v>
      </c>
      <c r="AU163" s="227" t="s">
        <v>82</v>
      </c>
      <c r="AV163" s="12" t="s">
        <v>82</v>
      </c>
      <c r="AW163" s="12" t="s">
        <v>36</v>
      </c>
      <c r="AX163" s="12" t="s">
        <v>80</v>
      </c>
      <c r="AY163" s="227" t="s">
        <v>207</v>
      </c>
    </row>
    <row r="164" spans="2:65" s="1" customFormat="1" ht="22.8" customHeight="1">
      <c r="B164" s="42"/>
      <c r="C164" s="204" t="s">
        <v>384</v>
      </c>
      <c r="D164" s="204" t="s">
        <v>211</v>
      </c>
      <c r="E164" s="205" t="s">
        <v>2300</v>
      </c>
      <c r="F164" s="206" t="s">
        <v>2301</v>
      </c>
      <c r="G164" s="207" t="s">
        <v>285</v>
      </c>
      <c r="H164" s="208">
        <v>89.5</v>
      </c>
      <c r="I164" s="209"/>
      <c r="J164" s="210">
        <f>ROUND(I164*H164,1)</f>
        <v>0</v>
      </c>
      <c r="K164" s="206" t="s">
        <v>23</v>
      </c>
      <c r="L164" s="62"/>
      <c r="M164" s="211" t="s">
        <v>23</v>
      </c>
      <c r="N164" s="212" t="s">
        <v>44</v>
      </c>
      <c r="O164" s="43"/>
      <c r="P164" s="213">
        <f>O164*H164</f>
        <v>0</v>
      </c>
      <c r="Q164" s="213">
        <v>0</v>
      </c>
      <c r="R164" s="213">
        <f>Q164*H164</f>
        <v>0</v>
      </c>
      <c r="S164" s="213">
        <v>0</v>
      </c>
      <c r="T164" s="214">
        <f>S164*H164</f>
        <v>0</v>
      </c>
      <c r="AR164" s="25" t="s">
        <v>216</v>
      </c>
      <c r="AT164" s="25" t="s">
        <v>211</v>
      </c>
      <c r="AU164" s="25" t="s">
        <v>82</v>
      </c>
      <c r="AY164" s="25" t="s">
        <v>207</v>
      </c>
      <c r="BE164" s="215">
        <f>IF(N164="základní",J164,0)</f>
        <v>0</v>
      </c>
      <c r="BF164" s="215">
        <f>IF(N164="snížená",J164,0)</f>
        <v>0</v>
      </c>
      <c r="BG164" s="215">
        <f>IF(N164="zákl. přenesená",J164,0)</f>
        <v>0</v>
      </c>
      <c r="BH164" s="215">
        <f>IF(N164="sníž. přenesená",J164,0)</f>
        <v>0</v>
      </c>
      <c r="BI164" s="215">
        <f>IF(N164="nulová",J164,0)</f>
        <v>0</v>
      </c>
      <c r="BJ164" s="25" t="s">
        <v>80</v>
      </c>
      <c r="BK164" s="215">
        <f>ROUND(I164*H164,1)</f>
        <v>0</v>
      </c>
      <c r="BL164" s="25" t="s">
        <v>216</v>
      </c>
      <c r="BM164" s="25" t="s">
        <v>2302</v>
      </c>
    </row>
    <row r="165" spans="2:65" s="12" customFormat="1" ht="12">
      <c r="B165" s="216"/>
      <c r="C165" s="217"/>
      <c r="D165" s="218" t="s">
        <v>218</v>
      </c>
      <c r="E165" s="219" t="s">
        <v>23</v>
      </c>
      <c r="F165" s="220" t="s">
        <v>2303</v>
      </c>
      <c r="G165" s="217"/>
      <c r="H165" s="221">
        <v>89.5</v>
      </c>
      <c r="I165" s="222"/>
      <c r="J165" s="217"/>
      <c r="K165" s="217"/>
      <c r="L165" s="223"/>
      <c r="M165" s="224"/>
      <c r="N165" s="225"/>
      <c r="O165" s="225"/>
      <c r="P165" s="225"/>
      <c r="Q165" s="225"/>
      <c r="R165" s="225"/>
      <c r="S165" s="225"/>
      <c r="T165" s="226"/>
      <c r="AT165" s="227" t="s">
        <v>218</v>
      </c>
      <c r="AU165" s="227" t="s">
        <v>82</v>
      </c>
      <c r="AV165" s="12" t="s">
        <v>82</v>
      </c>
      <c r="AW165" s="12" t="s">
        <v>36</v>
      </c>
      <c r="AX165" s="12" t="s">
        <v>80</v>
      </c>
      <c r="AY165" s="227" t="s">
        <v>207</v>
      </c>
    </row>
    <row r="166" spans="2:65" s="1" customFormat="1" ht="14.4" customHeight="1">
      <c r="B166" s="42"/>
      <c r="C166" s="204" t="s">
        <v>388</v>
      </c>
      <c r="D166" s="204" t="s">
        <v>211</v>
      </c>
      <c r="E166" s="205" t="s">
        <v>480</v>
      </c>
      <c r="F166" s="206" t="s">
        <v>2304</v>
      </c>
      <c r="G166" s="207" t="s">
        <v>214</v>
      </c>
      <c r="H166" s="208">
        <v>3.9950000000000001</v>
      </c>
      <c r="I166" s="209"/>
      <c r="J166" s="210">
        <f>ROUND(I166*H166,1)</f>
        <v>0</v>
      </c>
      <c r="K166" s="206" t="s">
        <v>23</v>
      </c>
      <c r="L166" s="62"/>
      <c r="M166" s="211" t="s">
        <v>23</v>
      </c>
      <c r="N166" s="212" t="s">
        <v>44</v>
      </c>
      <c r="O166" s="43"/>
      <c r="P166" s="213">
        <f>O166*H166</f>
        <v>0</v>
      </c>
      <c r="Q166" s="213">
        <v>0</v>
      </c>
      <c r="R166" s="213">
        <f>Q166*H166</f>
        <v>0</v>
      </c>
      <c r="S166" s="213">
        <v>0</v>
      </c>
      <c r="T166" s="214">
        <f>S166*H166</f>
        <v>0</v>
      </c>
      <c r="AR166" s="25" t="s">
        <v>216</v>
      </c>
      <c r="AT166" s="25" t="s">
        <v>211</v>
      </c>
      <c r="AU166" s="25" t="s">
        <v>82</v>
      </c>
      <c r="AY166" s="25" t="s">
        <v>207</v>
      </c>
      <c r="BE166" s="215">
        <f>IF(N166="základní",J166,0)</f>
        <v>0</v>
      </c>
      <c r="BF166" s="215">
        <f>IF(N166="snížená",J166,0)</f>
        <v>0</v>
      </c>
      <c r="BG166" s="215">
        <f>IF(N166="zákl. přenesená",J166,0)</f>
        <v>0</v>
      </c>
      <c r="BH166" s="215">
        <f>IF(N166="sníž. přenesená",J166,0)</f>
        <v>0</v>
      </c>
      <c r="BI166" s="215">
        <f>IF(N166="nulová",J166,0)</f>
        <v>0</v>
      </c>
      <c r="BJ166" s="25" t="s">
        <v>80</v>
      </c>
      <c r="BK166" s="215">
        <f>ROUND(I166*H166,1)</f>
        <v>0</v>
      </c>
      <c r="BL166" s="25" t="s">
        <v>216</v>
      </c>
      <c r="BM166" s="25" t="s">
        <v>2305</v>
      </c>
    </row>
    <row r="167" spans="2:65" s="12" customFormat="1" ht="12">
      <c r="B167" s="216"/>
      <c r="C167" s="217"/>
      <c r="D167" s="218" t="s">
        <v>218</v>
      </c>
      <c r="E167" s="219" t="s">
        <v>23</v>
      </c>
      <c r="F167" s="220" t="s">
        <v>2306</v>
      </c>
      <c r="G167" s="217"/>
      <c r="H167" s="221">
        <v>3.9950000000000001</v>
      </c>
      <c r="I167" s="222"/>
      <c r="J167" s="217"/>
      <c r="K167" s="217"/>
      <c r="L167" s="223"/>
      <c r="M167" s="224"/>
      <c r="N167" s="225"/>
      <c r="O167" s="225"/>
      <c r="P167" s="225"/>
      <c r="Q167" s="225"/>
      <c r="R167" s="225"/>
      <c r="S167" s="225"/>
      <c r="T167" s="226"/>
      <c r="AT167" s="227" t="s">
        <v>218</v>
      </c>
      <c r="AU167" s="227" t="s">
        <v>82</v>
      </c>
      <c r="AV167" s="12" t="s">
        <v>82</v>
      </c>
      <c r="AW167" s="12" t="s">
        <v>36</v>
      </c>
      <c r="AX167" s="12" t="s">
        <v>80</v>
      </c>
      <c r="AY167" s="227" t="s">
        <v>207</v>
      </c>
    </row>
    <row r="168" spans="2:65" s="1" customFormat="1" ht="22.8" customHeight="1">
      <c r="B168" s="42"/>
      <c r="C168" s="204" t="s">
        <v>392</v>
      </c>
      <c r="D168" s="204" t="s">
        <v>211</v>
      </c>
      <c r="E168" s="205" t="s">
        <v>1774</v>
      </c>
      <c r="F168" s="206" t="s">
        <v>2307</v>
      </c>
      <c r="G168" s="207" t="s">
        <v>214</v>
      </c>
      <c r="H168" s="208">
        <v>0.42</v>
      </c>
      <c r="I168" s="209"/>
      <c r="J168" s="210">
        <f>ROUND(I168*H168,1)</f>
        <v>0</v>
      </c>
      <c r="K168" s="206" t="s">
        <v>23</v>
      </c>
      <c r="L168" s="62"/>
      <c r="M168" s="211" t="s">
        <v>23</v>
      </c>
      <c r="N168" s="212" t="s">
        <v>44</v>
      </c>
      <c r="O168" s="43"/>
      <c r="P168" s="213">
        <f>O168*H168</f>
        <v>0</v>
      </c>
      <c r="Q168" s="213">
        <v>0</v>
      </c>
      <c r="R168" s="213">
        <f>Q168*H168</f>
        <v>0</v>
      </c>
      <c r="S168" s="213">
        <v>0</v>
      </c>
      <c r="T168" s="214">
        <f>S168*H168</f>
        <v>0</v>
      </c>
      <c r="AR168" s="25" t="s">
        <v>216</v>
      </c>
      <c r="AT168" s="25" t="s">
        <v>211</v>
      </c>
      <c r="AU168" s="25" t="s">
        <v>82</v>
      </c>
      <c r="AY168" s="25" t="s">
        <v>207</v>
      </c>
      <c r="BE168" s="215">
        <f>IF(N168="základní",J168,0)</f>
        <v>0</v>
      </c>
      <c r="BF168" s="215">
        <f>IF(N168="snížená",J168,0)</f>
        <v>0</v>
      </c>
      <c r="BG168" s="215">
        <f>IF(N168="zákl. přenesená",J168,0)</f>
        <v>0</v>
      </c>
      <c r="BH168" s="215">
        <f>IF(N168="sníž. přenesená",J168,0)</f>
        <v>0</v>
      </c>
      <c r="BI168" s="215">
        <f>IF(N168="nulová",J168,0)</f>
        <v>0</v>
      </c>
      <c r="BJ168" s="25" t="s">
        <v>80</v>
      </c>
      <c r="BK168" s="215">
        <f>ROUND(I168*H168,1)</f>
        <v>0</v>
      </c>
      <c r="BL168" s="25" t="s">
        <v>216</v>
      </c>
      <c r="BM168" s="25" t="s">
        <v>2308</v>
      </c>
    </row>
    <row r="169" spans="2:65" s="12" customFormat="1" ht="12">
      <c r="B169" s="216"/>
      <c r="C169" s="217"/>
      <c r="D169" s="218" t="s">
        <v>218</v>
      </c>
      <c r="E169" s="219" t="s">
        <v>23</v>
      </c>
      <c r="F169" s="220" t="s">
        <v>1777</v>
      </c>
      <c r="G169" s="217"/>
      <c r="H169" s="221">
        <v>0.42</v>
      </c>
      <c r="I169" s="222"/>
      <c r="J169" s="217"/>
      <c r="K169" s="217"/>
      <c r="L169" s="223"/>
      <c r="M169" s="224"/>
      <c r="N169" s="225"/>
      <c r="O169" s="225"/>
      <c r="P169" s="225"/>
      <c r="Q169" s="225"/>
      <c r="R169" s="225"/>
      <c r="S169" s="225"/>
      <c r="T169" s="226"/>
      <c r="AT169" s="227" t="s">
        <v>218</v>
      </c>
      <c r="AU169" s="227" t="s">
        <v>82</v>
      </c>
      <c r="AV169" s="12" t="s">
        <v>82</v>
      </c>
      <c r="AW169" s="12" t="s">
        <v>36</v>
      </c>
      <c r="AX169" s="12" t="s">
        <v>80</v>
      </c>
      <c r="AY169" s="227" t="s">
        <v>207</v>
      </c>
    </row>
    <row r="170" spans="2:65" s="11" customFormat="1" ht="29.85" customHeight="1">
      <c r="B170" s="188"/>
      <c r="C170" s="189"/>
      <c r="D170" s="190" t="s">
        <v>72</v>
      </c>
      <c r="E170" s="202" t="s">
        <v>2193</v>
      </c>
      <c r="F170" s="202" t="s">
        <v>1779</v>
      </c>
      <c r="G170" s="189"/>
      <c r="H170" s="189"/>
      <c r="I170" s="192"/>
      <c r="J170" s="203">
        <f>BK170</f>
        <v>0</v>
      </c>
      <c r="K170" s="189"/>
      <c r="L170" s="194"/>
      <c r="M170" s="195"/>
      <c r="N170" s="196"/>
      <c r="O170" s="196"/>
      <c r="P170" s="197">
        <f>SUM(P171:P202)</f>
        <v>0</v>
      </c>
      <c r="Q170" s="196"/>
      <c r="R170" s="197">
        <f>SUM(R171:R202)</f>
        <v>0</v>
      </c>
      <c r="S170" s="196"/>
      <c r="T170" s="198">
        <f>SUM(T171:T202)</f>
        <v>0</v>
      </c>
      <c r="AR170" s="199" t="s">
        <v>80</v>
      </c>
      <c r="AT170" s="200" t="s">
        <v>72</v>
      </c>
      <c r="AU170" s="200" t="s">
        <v>80</v>
      </c>
      <c r="AY170" s="199" t="s">
        <v>207</v>
      </c>
      <c r="BK170" s="201">
        <f>SUM(BK171:BK202)</f>
        <v>0</v>
      </c>
    </row>
    <row r="171" spans="2:65" s="1" customFormat="1" ht="14.4" customHeight="1">
      <c r="B171" s="42"/>
      <c r="C171" s="204" t="s">
        <v>396</v>
      </c>
      <c r="D171" s="204" t="s">
        <v>211</v>
      </c>
      <c r="E171" s="205" t="s">
        <v>1780</v>
      </c>
      <c r="F171" s="206" t="s">
        <v>2309</v>
      </c>
      <c r="G171" s="207" t="s">
        <v>285</v>
      </c>
      <c r="H171" s="208">
        <v>5.88</v>
      </c>
      <c r="I171" s="209"/>
      <c r="J171" s="210">
        <f>ROUND(I171*H171,1)</f>
        <v>0</v>
      </c>
      <c r="K171" s="206" t="s">
        <v>23</v>
      </c>
      <c r="L171" s="62"/>
      <c r="M171" s="211" t="s">
        <v>23</v>
      </c>
      <c r="N171" s="212" t="s">
        <v>44</v>
      </c>
      <c r="O171" s="43"/>
      <c r="P171" s="213">
        <f>O171*H171</f>
        <v>0</v>
      </c>
      <c r="Q171" s="213">
        <v>0</v>
      </c>
      <c r="R171" s="213">
        <f>Q171*H171</f>
        <v>0</v>
      </c>
      <c r="S171" s="213">
        <v>0</v>
      </c>
      <c r="T171" s="214">
        <f>S171*H171</f>
        <v>0</v>
      </c>
      <c r="AR171" s="25" t="s">
        <v>216</v>
      </c>
      <c r="AT171" s="25" t="s">
        <v>211</v>
      </c>
      <c r="AU171" s="25" t="s">
        <v>82</v>
      </c>
      <c r="AY171" s="25" t="s">
        <v>207</v>
      </c>
      <c r="BE171" s="215">
        <f>IF(N171="základní",J171,0)</f>
        <v>0</v>
      </c>
      <c r="BF171" s="215">
        <f>IF(N171="snížená",J171,0)</f>
        <v>0</v>
      </c>
      <c r="BG171" s="215">
        <f>IF(N171="zákl. přenesená",J171,0)</f>
        <v>0</v>
      </c>
      <c r="BH171" s="215">
        <f>IF(N171="sníž. přenesená",J171,0)</f>
        <v>0</v>
      </c>
      <c r="BI171" s="215">
        <f>IF(N171="nulová",J171,0)</f>
        <v>0</v>
      </c>
      <c r="BJ171" s="25" t="s">
        <v>80</v>
      </c>
      <c r="BK171" s="215">
        <f>ROUND(I171*H171,1)</f>
        <v>0</v>
      </c>
      <c r="BL171" s="25" t="s">
        <v>216</v>
      </c>
      <c r="BM171" s="25" t="s">
        <v>2310</v>
      </c>
    </row>
    <row r="172" spans="2:65" s="12" customFormat="1" ht="12">
      <c r="B172" s="216"/>
      <c r="C172" s="217"/>
      <c r="D172" s="218" t="s">
        <v>218</v>
      </c>
      <c r="E172" s="219" t="s">
        <v>23</v>
      </c>
      <c r="F172" s="220" t="s">
        <v>2311</v>
      </c>
      <c r="G172" s="217"/>
      <c r="H172" s="221">
        <v>3.01</v>
      </c>
      <c r="I172" s="222"/>
      <c r="J172" s="217"/>
      <c r="K172" s="217"/>
      <c r="L172" s="223"/>
      <c r="M172" s="224"/>
      <c r="N172" s="225"/>
      <c r="O172" s="225"/>
      <c r="P172" s="225"/>
      <c r="Q172" s="225"/>
      <c r="R172" s="225"/>
      <c r="S172" s="225"/>
      <c r="T172" s="226"/>
      <c r="AT172" s="227" t="s">
        <v>218</v>
      </c>
      <c r="AU172" s="227" t="s">
        <v>82</v>
      </c>
      <c r="AV172" s="12" t="s">
        <v>82</v>
      </c>
      <c r="AW172" s="12" t="s">
        <v>36</v>
      </c>
      <c r="AX172" s="12" t="s">
        <v>73</v>
      </c>
      <c r="AY172" s="227" t="s">
        <v>207</v>
      </c>
    </row>
    <row r="173" spans="2:65" s="12" customFormat="1" ht="12">
      <c r="B173" s="216"/>
      <c r="C173" s="217"/>
      <c r="D173" s="218" t="s">
        <v>218</v>
      </c>
      <c r="E173" s="219" t="s">
        <v>23</v>
      </c>
      <c r="F173" s="220" t="s">
        <v>2312</v>
      </c>
      <c r="G173" s="217"/>
      <c r="H173" s="221">
        <v>2.87</v>
      </c>
      <c r="I173" s="222"/>
      <c r="J173" s="217"/>
      <c r="K173" s="217"/>
      <c r="L173" s="223"/>
      <c r="M173" s="224"/>
      <c r="N173" s="225"/>
      <c r="O173" s="225"/>
      <c r="P173" s="225"/>
      <c r="Q173" s="225"/>
      <c r="R173" s="225"/>
      <c r="S173" s="225"/>
      <c r="T173" s="226"/>
      <c r="AT173" s="227" t="s">
        <v>218</v>
      </c>
      <c r="AU173" s="227" t="s">
        <v>82</v>
      </c>
      <c r="AV173" s="12" t="s">
        <v>82</v>
      </c>
      <c r="AW173" s="12" t="s">
        <v>36</v>
      </c>
      <c r="AX173" s="12" t="s">
        <v>73</v>
      </c>
      <c r="AY173" s="227" t="s">
        <v>207</v>
      </c>
    </row>
    <row r="174" spans="2:65" s="13" customFormat="1" ht="12">
      <c r="B174" s="228"/>
      <c r="C174" s="229"/>
      <c r="D174" s="218" t="s">
        <v>218</v>
      </c>
      <c r="E174" s="230" t="s">
        <v>23</v>
      </c>
      <c r="F174" s="231" t="s">
        <v>236</v>
      </c>
      <c r="G174" s="229"/>
      <c r="H174" s="232">
        <v>5.88</v>
      </c>
      <c r="I174" s="233"/>
      <c r="J174" s="229"/>
      <c r="K174" s="229"/>
      <c r="L174" s="234"/>
      <c r="M174" s="235"/>
      <c r="N174" s="236"/>
      <c r="O174" s="236"/>
      <c r="P174" s="236"/>
      <c r="Q174" s="236"/>
      <c r="R174" s="236"/>
      <c r="S174" s="236"/>
      <c r="T174" s="237"/>
      <c r="AT174" s="238" t="s">
        <v>218</v>
      </c>
      <c r="AU174" s="238" t="s">
        <v>82</v>
      </c>
      <c r="AV174" s="13" t="s">
        <v>216</v>
      </c>
      <c r="AW174" s="13" t="s">
        <v>36</v>
      </c>
      <c r="AX174" s="13" t="s">
        <v>80</v>
      </c>
      <c r="AY174" s="238" t="s">
        <v>207</v>
      </c>
    </row>
    <row r="175" spans="2:65" s="1" customFormat="1" ht="14.4" customHeight="1">
      <c r="B175" s="42"/>
      <c r="C175" s="204" t="s">
        <v>400</v>
      </c>
      <c r="D175" s="204" t="s">
        <v>211</v>
      </c>
      <c r="E175" s="205" t="s">
        <v>2313</v>
      </c>
      <c r="F175" s="206" t="s">
        <v>2314</v>
      </c>
      <c r="G175" s="207" t="s">
        <v>285</v>
      </c>
      <c r="H175" s="208">
        <v>127.56</v>
      </c>
      <c r="I175" s="209"/>
      <c r="J175" s="210">
        <f>ROUND(I175*H175,1)</f>
        <v>0</v>
      </c>
      <c r="K175" s="206" t="s">
        <v>23</v>
      </c>
      <c r="L175" s="62"/>
      <c r="M175" s="211" t="s">
        <v>23</v>
      </c>
      <c r="N175" s="212" t="s">
        <v>44</v>
      </c>
      <c r="O175" s="43"/>
      <c r="P175" s="213">
        <f>O175*H175</f>
        <v>0</v>
      </c>
      <c r="Q175" s="213">
        <v>0</v>
      </c>
      <c r="R175" s="213">
        <f>Q175*H175</f>
        <v>0</v>
      </c>
      <c r="S175" s="213">
        <v>0</v>
      </c>
      <c r="T175" s="214">
        <f>S175*H175</f>
        <v>0</v>
      </c>
      <c r="AR175" s="25" t="s">
        <v>216</v>
      </c>
      <c r="AT175" s="25" t="s">
        <v>211</v>
      </c>
      <c r="AU175" s="25" t="s">
        <v>82</v>
      </c>
      <c r="AY175" s="25" t="s">
        <v>207</v>
      </c>
      <c r="BE175" s="215">
        <f>IF(N175="základní",J175,0)</f>
        <v>0</v>
      </c>
      <c r="BF175" s="215">
        <f>IF(N175="snížená",J175,0)</f>
        <v>0</v>
      </c>
      <c r="BG175" s="215">
        <f>IF(N175="zákl. přenesená",J175,0)</f>
        <v>0</v>
      </c>
      <c r="BH175" s="215">
        <f>IF(N175="sníž. přenesená",J175,0)</f>
        <v>0</v>
      </c>
      <c r="BI175" s="215">
        <f>IF(N175="nulová",J175,0)</f>
        <v>0</v>
      </c>
      <c r="BJ175" s="25" t="s">
        <v>80</v>
      </c>
      <c r="BK175" s="215">
        <f>ROUND(I175*H175,1)</f>
        <v>0</v>
      </c>
      <c r="BL175" s="25" t="s">
        <v>216</v>
      </c>
      <c r="BM175" s="25" t="s">
        <v>2315</v>
      </c>
    </row>
    <row r="176" spans="2:65" s="12" customFormat="1" ht="12">
      <c r="B176" s="216"/>
      <c r="C176" s="217"/>
      <c r="D176" s="218" t="s">
        <v>218</v>
      </c>
      <c r="E176" s="219" t="s">
        <v>23</v>
      </c>
      <c r="F176" s="220" t="s">
        <v>2316</v>
      </c>
      <c r="G176" s="217"/>
      <c r="H176" s="221">
        <v>114.18</v>
      </c>
      <c r="I176" s="222"/>
      <c r="J176" s="217"/>
      <c r="K176" s="217"/>
      <c r="L176" s="223"/>
      <c r="M176" s="224"/>
      <c r="N176" s="225"/>
      <c r="O176" s="225"/>
      <c r="P176" s="225"/>
      <c r="Q176" s="225"/>
      <c r="R176" s="225"/>
      <c r="S176" s="225"/>
      <c r="T176" s="226"/>
      <c r="AT176" s="227" t="s">
        <v>218</v>
      </c>
      <c r="AU176" s="227" t="s">
        <v>82</v>
      </c>
      <c r="AV176" s="12" t="s">
        <v>82</v>
      </c>
      <c r="AW176" s="12" t="s">
        <v>36</v>
      </c>
      <c r="AX176" s="12" t="s">
        <v>73</v>
      </c>
      <c r="AY176" s="227" t="s">
        <v>207</v>
      </c>
    </row>
    <row r="177" spans="2:65" s="12" customFormat="1" ht="24">
      <c r="B177" s="216"/>
      <c r="C177" s="217"/>
      <c r="D177" s="218" t="s">
        <v>218</v>
      </c>
      <c r="E177" s="219" t="s">
        <v>23</v>
      </c>
      <c r="F177" s="220" t="s">
        <v>2317</v>
      </c>
      <c r="G177" s="217"/>
      <c r="H177" s="221">
        <v>13.38</v>
      </c>
      <c r="I177" s="222"/>
      <c r="J177" s="217"/>
      <c r="K177" s="217"/>
      <c r="L177" s="223"/>
      <c r="M177" s="224"/>
      <c r="N177" s="225"/>
      <c r="O177" s="225"/>
      <c r="P177" s="225"/>
      <c r="Q177" s="225"/>
      <c r="R177" s="225"/>
      <c r="S177" s="225"/>
      <c r="T177" s="226"/>
      <c r="AT177" s="227" t="s">
        <v>218</v>
      </c>
      <c r="AU177" s="227" t="s">
        <v>82</v>
      </c>
      <c r="AV177" s="12" t="s">
        <v>82</v>
      </c>
      <c r="AW177" s="12" t="s">
        <v>36</v>
      </c>
      <c r="AX177" s="12" t="s">
        <v>73</v>
      </c>
      <c r="AY177" s="227" t="s">
        <v>207</v>
      </c>
    </row>
    <row r="178" spans="2:65" s="13" customFormat="1" ht="12">
      <c r="B178" s="228"/>
      <c r="C178" s="229"/>
      <c r="D178" s="218" t="s">
        <v>218</v>
      </c>
      <c r="E178" s="230" t="s">
        <v>23</v>
      </c>
      <c r="F178" s="231" t="s">
        <v>236</v>
      </c>
      <c r="G178" s="229"/>
      <c r="H178" s="232">
        <v>127.56</v>
      </c>
      <c r="I178" s="233"/>
      <c r="J178" s="229"/>
      <c r="K178" s="229"/>
      <c r="L178" s="234"/>
      <c r="M178" s="235"/>
      <c r="N178" s="236"/>
      <c r="O178" s="236"/>
      <c r="P178" s="236"/>
      <c r="Q178" s="236"/>
      <c r="R178" s="236"/>
      <c r="S178" s="236"/>
      <c r="T178" s="237"/>
      <c r="AT178" s="238" t="s">
        <v>218</v>
      </c>
      <c r="AU178" s="238" t="s">
        <v>82</v>
      </c>
      <c r="AV178" s="13" t="s">
        <v>216</v>
      </c>
      <c r="AW178" s="13" t="s">
        <v>36</v>
      </c>
      <c r="AX178" s="13" t="s">
        <v>80</v>
      </c>
      <c r="AY178" s="238" t="s">
        <v>207</v>
      </c>
    </row>
    <row r="179" spans="2:65" s="1" customFormat="1" ht="22.8" customHeight="1">
      <c r="B179" s="42"/>
      <c r="C179" s="204" t="s">
        <v>404</v>
      </c>
      <c r="D179" s="204" t="s">
        <v>211</v>
      </c>
      <c r="E179" s="205" t="s">
        <v>2318</v>
      </c>
      <c r="F179" s="206" t="s">
        <v>2319</v>
      </c>
      <c r="G179" s="207" t="s">
        <v>285</v>
      </c>
      <c r="H179" s="208">
        <v>114.18</v>
      </c>
      <c r="I179" s="209"/>
      <c r="J179" s="210">
        <f>ROUND(I179*H179,1)</f>
        <v>0</v>
      </c>
      <c r="K179" s="206" t="s">
        <v>23</v>
      </c>
      <c r="L179" s="62"/>
      <c r="M179" s="211" t="s">
        <v>23</v>
      </c>
      <c r="N179" s="212" t="s">
        <v>44</v>
      </c>
      <c r="O179" s="43"/>
      <c r="P179" s="213">
        <f>O179*H179</f>
        <v>0</v>
      </c>
      <c r="Q179" s="213">
        <v>0</v>
      </c>
      <c r="R179" s="213">
        <f>Q179*H179</f>
        <v>0</v>
      </c>
      <c r="S179" s="213">
        <v>0</v>
      </c>
      <c r="T179" s="214">
        <f>S179*H179</f>
        <v>0</v>
      </c>
      <c r="AR179" s="25" t="s">
        <v>216</v>
      </c>
      <c r="AT179" s="25" t="s">
        <v>211</v>
      </c>
      <c r="AU179" s="25" t="s">
        <v>82</v>
      </c>
      <c r="AY179" s="25" t="s">
        <v>207</v>
      </c>
      <c r="BE179" s="215">
        <f>IF(N179="základní",J179,0)</f>
        <v>0</v>
      </c>
      <c r="BF179" s="215">
        <f>IF(N179="snížená",J179,0)</f>
        <v>0</v>
      </c>
      <c r="BG179" s="215">
        <f>IF(N179="zákl. přenesená",J179,0)</f>
        <v>0</v>
      </c>
      <c r="BH179" s="215">
        <f>IF(N179="sníž. přenesená",J179,0)</f>
        <v>0</v>
      </c>
      <c r="BI179" s="215">
        <f>IF(N179="nulová",J179,0)</f>
        <v>0</v>
      </c>
      <c r="BJ179" s="25" t="s">
        <v>80</v>
      </c>
      <c r="BK179" s="215">
        <f>ROUND(I179*H179,1)</f>
        <v>0</v>
      </c>
      <c r="BL179" s="25" t="s">
        <v>216</v>
      </c>
      <c r="BM179" s="25" t="s">
        <v>2320</v>
      </c>
    </row>
    <row r="180" spans="2:65" s="12" customFormat="1" ht="12">
      <c r="B180" s="216"/>
      <c r="C180" s="217"/>
      <c r="D180" s="218" t="s">
        <v>218</v>
      </c>
      <c r="E180" s="219" t="s">
        <v>23</v>
      </c>
      <c r="F180" s="220" t="s">
        <v>2321</v>
      </c>
      <c r="G180" s="217"/>
      <c r="H180" s="221">
        <v>114.18</v>
      </c>
      <c r="I180" s="222"/>
      <c r="J180" s="217"/>
      <c r="K180" s="217"/>
      <c r="L180" s="223"/>
      <c r="M180" s="224"/>
      <c r="N180" s="225"/>
      <c r="O180" s="225"/>
      <c r="P180" s="225"/>
      <c r="Q180" s="225"/>
      <c r="R180" s="225"/>
      <c r="S180" s="225"/>
      <c r="T180" s="226"/>
      <c r="AT180" s="227" t="s">
        <v>218</v>
      </c>
      <c r="AU180" s="227" t="s">
        <v>82</v>
      </c>
      <c r="AV180" s="12" t="s">
        <v>82</v>
      </c>
      <c r="AW180" s="12" t="s">
        <v>36</v>
      </c>
      <c r="AX180" s="12" t="s">
        <v>80</v>
      </c>
      <c r="AY180" s="227" t="s">
        <v>207</v>
      </c>
    </row>
    <row r="181" spans="2:65" s="1" customFormat="1" ht="22.8" customHeight="1">
      <c r="B181" s="42"/>
      <c r="C181" s="204" t="s">
        <v>255</v>
      </c>
      <c r="D181" s="204" t="s">
        <v>211</v>
      </c>
      <c r="E181" s="205" t="s">
        <v>2322</v>
      </c>
      <c r="F181" s="206" t="s">
        <v>2323</v>
      </c>
      <c r="G181" s="207" t="s">
        <v>285</v>
      </c>
      <c r="H181" s="208">
        <v>114.18</v>
      </c>
      <c r="I181" s="209"/>
      <c r="J181" s="210">
        <f>ROUND(I181*H181,1)</f>
        <v>0</v>
      </c>
      <c r="K181" s="206" t="s">
        <v>23</v>
      </c>
      <c r="L181" s="62"/>
      <c r="M181" s="211" t="s">
        <v>23</v>
      </c>
      <c r="N181" s="212" t="s">
        <v>44</v>
      </c>
      <c r="O181" s="43"/>
      <c r="P181" s="213">
        <f>O181*H181</f>
        <v>0</v>
      </c>
      <c r="Q181" s="213">
        <v>0</v>
      </c>
      <c r="R181" s="213">
        <f>Q181*H181</f>
        <v>0</v>
      </c>
      <c r="S181" s="213">
        <v>0</v>
      </c>
      <c r="T181" s="214">
        <f>S181*H181</f>
        <v>0</v>
      </c>
      <c r="AR181" s="25" t="s">
        <v>216</v>
      </c>
      <c r="AT181" s="25" t="s">
        <v>211</v>
      </c>
      <c r="AU181" s="25" t="s">
        <v>82</v>
      </c>
      <c r="AY181" s="25" t="s">
        <v>207</v>
      </c>
      <c r="BE181" s="215">
        <f>IF(N181="základní",J181,0)</f>
        <v>0</v>
      </c>
      <c r="BF181" s="215">
        <f>IF(N181="snížená",J181,0)</f>
        <v>0</v>
      </c>
      <c r="BG181" s="215">
        <f>IF(N181="zákl. přenesená",J181,0)</f>
        <v>0</v>
      </c>
      <c r="BH181" s="215">
        <f>IF(N181="sníž. přenesená",J181,0)</f>
        <v>0</v>
      </c>
      <c r="BI181" s="215">
        <f>IF(N181="nulová",J181,0)</f>
        <v>0</v>
      </c>
      <c r="BJ181" s="25" t="s">
        <v>80</v>
      </c>
      <c r="BK181" s="215">
        <f>ROUND(I181*H181,1)</f>
        <v>0</v>
      </c>
      <c r="BL181" s="25" t="s">
        <v>216</v>
      </c>
      <c r="BM181" s="25" t="s">
        <v>2324</v>
      </c>
    </row>
    <row r="182" spans="2:65" s="12" customFormat="1" ht="12">
      <c r="B182" s="216"/>
      <c r="C182" s="217"/>
      <c r="D182" s="218" t="s">
        <v>218</v>
      </c>
      <c r="E182" s="219" t="s">
        <v>23</v>
      </c>
      <c r="F182" s="220" t="s">
        <v>2321</v>
      </c>
      <c r="G182" s="217"/>
      <c r="H182" s="221">
        <v>114.18</v>
      </c>
      <c r="I182" s="222"/>
      <c r="J182" s="217"/>
      <c r="K182" s="217"/>
      <c r="L182" s="223"/>
      <c r="M182" s="224"/>
      <c r="N182" s="225"/>
      <c r="O182" s="225"/>
      <c r="P182" s="225"/>
      <c r="Q182" s="225"/>
      <c r="R182" s="225"/>
      <c r="S182" s="225"/>
      <c r="T182" s="226"/>
      <c r="AT182" s="227" t="s">
        <v>218</v>
      </c>
      <c r="AU182" s="227" t="s">
        <v>82</v>
      </c>
      <c r="AV182" s="12" t="s">
        <v>82</v>
      </c>
      <c r="AW182" s="12" t="s">
        <v>36</v>
      </c>
      <c r="AX182" s="12" t="s">
        <v>80</v>
      </c>
      <c r="AY182" s="227" t="s">
        <v>207</v>
      </c>
    </row>
    <row r="183" spans="2:65" s="1" customFormat="1" ht="22.8" customHeight="1">
      <c r="B183" s="42"/>
      <c r="C183" s="204" t="s">
        <v>411</v>
      </c>
      <c r="D183" s="204" t="s">
        <v>211</v>
      </c>
      <c r="E183" s="205" t="s">
        <v>1806</v>
      </c>
      <c r="F183" s="206" t="s">
        <v>2325</v>
      </c>
      <c r="G183" s="207" t="s">
        <v>285</v>
      </c>
      <c r="H183" s="208">
        <v>1810.36</v>
      </c>
      <c r="I183" s="209"/>
      <c r="J183" s="210">
        <f>ROUND(I183*H183,1)</f>
        <v>0</v>
      </c>
      <c r="K183" s="206" t="s">
        <v>23</v>
      </c>
      <c r="L183" s="62"/>
      <c r="M183" s="211" t="s">
        <v>23</v>
      </c>
      <c r="N183" s="212" t="s">
        <v>44</v>
      </c>
      <c r="O183" s="43"/>
      <c r="P183" s="213">
        <f>O183*H183</f>
        <v>0</v>
      </c>
      <c r="Q183" s="213">
        <v>0</v>
      </c>
      <c r="R183" s="213">
        <f>Q183*H183</f>
        <v>0</v>
      </c>
      <c r="S183" s="213">
        <v>0</v>
      </c>
      <c r="T183" s="214">
        <f>S183*H183</f>
        <v>0</v>
      </c>
      <c r="AR183" s="25" t="s">
        <v>216</v>
      </c>
      <c r="AT183" s="25" t="s">
        <v>211</v>
      </c>
      <c r="AU183" s="25" t="s">
        <v>82</v>
      </c>
      <c r="AY183" s="25" t="s">
        <v>207</v>
      </c>
      <c r="BE183" s="215">
        <f>IF(N183="základní",J183,0)</f>
        <v>0</v>
      </c>
      <c r="BF183" s="215">
        <f>IF(N183="snížená",J183,0)</f>
        <v>0</v>
      </c>
      <c r="BG183" s="215">
        <f>IF(N183="zákl. přenesená",J183,0)</f>
        <v>0</v>
      </c>
      <c r="BH183" s="215">
        <f>IF(N183="sníž. přenesená",J183,0)</f>
        <v>0</v>
      </c>
      <c r="BI183" s="215">
        <f>IF(N183="nulová",J183,0)</f>
        <v>0</v>
      </c>
      <c r="BJ183" s="25" t="s">
        <v>80</v>
      </c>
      <c r="BK183" s="215">
        <f>ROUND(I183*H183,1)</f>
        <v>0</v>
      </c>
      <c r="BL183" s="25" t="s">
        <v>216</v>
      </c>
      <c r="BM183" s="25" t="s">
        <v>2326</v>
      </c>
    </row>
    <row r="184" spans="2:65" s="12" customFormat="1" ht="12">
      <c r="B184" s="216"/>
      <c r="C184" s="217"/>
      <c r="D184" s="218" t="s">
        <v>218</v>
      </c>
      <c r="E184" s="219" t="s">
        <v>23</v>
      </c>
      <c r="F184" s="220" t="s">
        <v>2327</v>
      </c>
      <c r="G184" s="217"/>
      <c r="H184" s="221">
        <v>228.36</v>
      </c>
      <c r="I184" s="222"/>
      <c r="J184" s="217"/>
      <c r="K184" s="217"/>
      <c r="L184" s="223"/>
      <c r="M184" s="224"/>
      <c r="N184" s="225"/>
      <c r="O184" s="225"/>
      <c r="P184" s="225"/>
      <c r="Q184" s="225"/>
      <c r="R184" s="225"/>
      <c r="S184" s="225"/>
      <c r="T184" s="226"/>
      <c r="AT184" s="227" t="s">
        <v>218</v>
      </c>
      <c r="AU184" s="227" t="s">
        <v>82</v>
      </c>
      <c r="AV184" s="12" t="s">
        <v>82</v>
      </c>
      <c r="AW184" s="12" t="s">
        <v>36</v>
      </c>
      <c r="AX184" s="12" t="s">
        <v>73</v>
      </c>
      <c r="AY184" s="227" t="s">
        <v>207</v>
      </c>
    </row>
    <row r="185" spans="2:65" s="12" customFormat="1" ht="12">
      <c r="B185" s="216"/>
      <c r="C185" s="217"/>
      <c r="D185" s="218" t="s">
        <v>218</v>
      </c>
      <c r="E185" s="219" t="s">
        <v>23</v>
      </c>
      <c r="F185" s="220" t="s">
        <v>2328</v>
      </c>
      <c r="G185" s="217"/>
      <c r="H185" s="221">
        <v>1582</v>
      </c>
      <c r="I185" s="222"/>
      <c r="J185" s="217"/>
      <c r="K185" s="217"/>
      <c r="L185" s="223"/>
      <c r="M185" s="224"/>
      <c r="N185" s="225"/>
      <c r="O185" s="225"/>
      <c r="P185" s="225"/>
      <c r="Q185" s="225"/>
      <c r="R185" s="225"/>
      <c r="S185" s="225"/>
      <c r="T185" s="226"/>
      <c r="AT185" s="227" t="s">
        <v>218</v>
      </c>
      <c r="AU185" s="227" t="s">
        <v>82</v>
      </c>
      <c r="AV185" s="12" t="s">
        <v>82</v>
      </c>
      <c r="AW185" s="12" t="s">
        <v>36</v>
      </c>
      <c r="AX185" s="12" t="s">
        <v>73</v>
      </c>
      <c r="AY185" s="227" t="s">
        <v>207</v>
      </c>
    </row>
    <row r="186" spans="2:65" s="13" customFormat="1" ht="12">
      <c r="B186" s="228"/>
      <c r="C186" s="229"/>
      <c r="D186" s="218" t="s">
        <v>218</v>
      </c>
      <c r="E186" s="230" t="s">
        <v>23</v>
      </c>
      <c r="F186" s="231" t="s">
        <v>236</v>
      </c>
      <c r="G186" s="229"/>
      <c r="H186" s="232">
        <v>1810.36</v>
      </c>
      <c r="I186" s="233"/>
      <c r="J186" s="229"/>
      <c r="K186" s="229"/>
      <c r="L186" s="234"/>
      <c r="M186" s="235"/>
      <c r="N186" s="236"/>
      <c r="O186" s="236"/>
      <c r="P186" s="236"/>
      <c r="Q186" s="236"/>
      <c r="R186" s="236"/>
      <c r="S186" s="236"/>
      <c r="T186" s="237"/>
      <c r="AT186" s="238" t="s">
        <v>218</v>
      </c>
      <c r="AU186" s="238" t="s">
        <v>82</v>
      </c>
      <c r="AV186" s="13" t="s">
        <v>216</v>
      </c>
      <c r="AW186" s="13" t="s">
        <v>36</v>
      </c>
      <c r="AX186" s="13" t="s">
        <v>80</v>
      </c>
      <c r="AY186" s="238" t="s">
        <v>207</v>
      </c>
    </row>
    <row r="187" spans="2:65" s="1" customFormat="1" ht="22.8" customHeight="1">
      <c r="B187" s="42"/>
      <c r="C187" s="204" t="s">
        <v>417</v>
      </c>
      <c r="D187" s="204" t="s">
        <v>211</v>
      </c>
      <c r="E187" s="205" t="s">
        <v>1811</v>
      </c>
      <c r="F187" s="206" t="s">
        <v>2329</v>
      </c>
      <c r="G187" s="207" t="s">
        <v>285</v>
      </c>
      <c r="H187" s="208">
        <v>1696.18</v>
      </c>
      <c r="I187" s="209"/>
      <c r="J187" s="210">
        <f>ROUND(I187*H187,1)</f>
        <v>0</v>
      </c>
      <c r="K187" s="206" t="s">
        <v>23</v>
      </c>
      <c r="L187" s="62"/>
      <c r="M187" s="211" t="s">
        <v>23</v>
      </c>
      <c r="N187" s="212" t="s">
        <v>44</v>
      </c>
      <c r="O187" s="43"/>
      <c r="P187" s="213">
        <f>O187*H187</f>
        <v>0</v>
      </c>
      <c r="Q187" s="213">
        <v>0</v>
      </c>
      <c r="R187" s="213">
        <f>Q187*H187</f>
        <v>0</v>
      </c>
      <c r="S187" s="213">
        <v>0</v>
      </c>
      <c r="T187" s="214">
        <f>S187*H187</f>
        <v>0</v>
      </c>
      <c r="AR187" s="25" t="s">
        <v>216</v>
      </c>
      <c r="AT187" s="25" t="s">
        <v>211</v>
      </c>
      <c r="AU187" s="25" t="s">
        <v>82</v>
      </c>
      <c r="AY187" s="25" t="s">
        <v>207</v>
      </c>
      <c r="BE187" s="215">
        <f>IF(N187="základní",J187,0)</f>
        <v>0</v>
      </c>
      <c r="BF187" s="215">
        <f>IF(N187="snížená",J187,0)</f>
        <v>0</v>
      </c>
      <c r="BG187" s="215">
        <f>IF(N187="zákl. přenesená",J187,0)</f>
        <v>0</v>
      </c>
      <c r="BH187" s="215">
        <f>IF(N187="sníž. přenesená",J187,0)</f>
        <v>0</v>
      </c>
      <c r="BI187" s="215">
        <f>IF(N187="nulová",J187,0)</f>
        <v>0</v>
      </c>
      <c r="BJ187" s="25" t="s">
        <v>80</v>
      </c>
      <c r="BK187" s="215">
        <f>ROUND(I187*H187,1)</f>
        <v>0</v>
      </c>
      <c r="BL187" s="25" t="s">
        <v>216</v>
      </c>
      <c r="BM187" s="25" t="s">
        <v>2330</v>
      </c>
    </row>
    <row r="188" spans="2:65" s="12" customFormat="1" ht="12">
      <c r="B188" s="216"/>
      <c r="C188" s="217"/>
      <c r="D188" s="218" t="s">
        <v>218</v>
      </c>
      <c r="E188" s="219" t="s">
        <v>23</v>
      </c>
      <c r="F188" s="220" t="s">
        <v>2331</v>
      </c>
      <c r="G188" s="217"/>
      <c r="H188" s="221">
        <v>114.18</v>
      </c>
      <c r="I188" s="222"/>
      <c r="J188" s="217"/>
      <c r="K188" s="217"/>
      <c r="L188" s="223"/>
      <c r="M188" s="224"/>
      <c r="N188" s="225"/>
      <c r="O188" s="225"/>
      <c r="P188" s="225"/>
      <c r="Q188" s="225"/>
      <c r="R188" s="225"/>
      <c r="S188" s="225"/>
      <c r="T188" s="226"/>
      <c r="AT188" s="227" t="s">
        <v>218</v>
      </c>
      <c r="AU188" s="227" t="s">
        <v>82</v>
      </c>
      <c r="AV188" s="12" t="s">
        <v>82</v>
      </c>
      <c r="AW188" s="12" t="s">
        <v>36</v>
      </c>
      <c r="AX188" s="12" t="s">
        <v>73</v>
      </c>
      <c r="AY188" s="227" t="s">
        <v>207</v>
      </c>
    </row>
    <row r="189" spans="2:65" s="12" customFormat="1" ht="12">
      <c r="B189" s="216"/>
      <c r="C189" s="217"/>
      <c r="D189" s="218" t="s">
        <v>218</v>
      </c>
      <c r="E189" s="219" t="s">
        <v>23</v>
      </c>
      <c r="F189" s="220" t="s">
        <v>2332</v>
      </c>
      <c r="G189" s="217"/>
      <c r="H189" s="221">
        <v>1582</v>
      </c>
      <c r="I189" s="222"/>
      <c r="J189" s="217"/>
      <c r="K189" s="217"/>
      <c r="L189" s="223"/>
      <c r="M189" s="224"/>
      <c r="N189" s="225"/>
      <c r="O189" s="225"/>
      <c r="P189" s="225"/>
      <c r="Q189" s="225"/>
      <c r="R189" s="225"/>
      <c r="S189" s="225"/>
      <c r="T189" s="226"/>
      <c r="AT189" s="227" t="s">
        <v>218</v>
      </c>
      <c r="AU189" s="227" t="s">
        <v>82</v>
      </c>
      <c r="AV189" s="12" t="s">
        <v>82</v>
      </c>
      <c r="AW189" s="12" t="s">
        <v>36</v>
      </c>
      <c r="AX189" s="12" t="s">
        <v>73</v>
      </c>
      <c r="AY189" s="227" t="s">
        <v>207</v>
      </c>
    </row>
    <row r="190" spans="2:65" s="13" customFormat="1" ht="12">
      <c r="B190" s="228"/>
      <c r="C190" s="229"/>
      <c r="D190" s="218" t="s">
        <v>218</v>
      </c>
      <c r="E190" s="230" t="s">
        <v>23</v>
      </c>
      <c r="F190" s="231" t="s">
        <v>236</v>
      </c>
      <c r="G190" s="229"/>
      <c r="H190" s="232">
        <v>1696.18</v>
      </c>
      <c r="I190" s="233"/>
      <c r="J190" s="229"/>
      <c r="K190" s="229"/>
      <c r="L190" s="234"/>
      <c r="M190" s="235"/>
      <c r="N190" s="236"/>
      <c r="O190" s="236"/>
      <c r="P190" s="236"/>
      <c r="Q190" s="236"/>
      <c r="R190" s="236"/>
      <c r="S190" s="236"/>
      <c r="T190" s="237"/>
      <c r="AT190" s="238" t="s">
        <v>218</v>
      </c>
      <c r="AU190" s="238" t="s">
        <v>82</v>
      </c>
      <c r="AV190" s="13" t="s">
        <v>216</v>
      </c>
      <c r="AW190" s="13" t="s">
        <v>36</v>
      </c>
      <c r="AX190" s="13" t="s">
        <v>80</v>
      </c>
      <c r="AY190" s="238" t="s">
        <v>207</v>
      </c>
    </row>
    <row r="191" spans="2:65" s="1" customFormat="1" ht="14.4" customHeight="1">
      <c r="B191" s="42"/>
      <c r="C191" s="260" t="s">
        <v>419</v>
      </c>
      <c r="D191" s="260" t="s">
        <v>314</v>
      </c>
      <c r="E191" s="261" t="s">
        <v>2333</v>
      </c>
      <c r="F191" s="262" t="s">
        <v>2334</v>
      </c>
      <c r="G191" s="263" t="s">
        <v>240</v>
      </c>
      <c r="H191" s="264">
        <v>4.0570000000000004</v>
      </c>
      <c r="I191" s="265"/>
      <c r="J191" s="266">
        <f>ROUND(I191*H191,1)</f>
        <v>0</v>
      </c>
      <c r="K191" s="262" t="s">
        <v>23</v>
      </c>
      <c r="L191" s="267"/>
      <c r="M191" s="268" t="s">
        <v>23</v>
      </c>
      <c r="N191" s="269" t="s">
        <v>44</v>
      </c>
      <c r="O191" s="43"/>
      <c r="P191" s="213">
        <f>O191*H191</f>
        <v>0</v>
      </c>
      <c r="Q191" s="213">
        <v>0</v>
      </c>
      <c r="R191" s="213">
        <f>Q191*H191</f>
        <v>0</v>
      </c>
      <c r="S191" s="213">
        <v>0</v>
      </c>
      <c r="T191" s="214">
        <f>S191*H191</f>
        <v>0</v>
      </c>
      <c r="AR191" s="25" t="s">
        <v>262</v>
      </c>
      <c r="AT191" s="25" t="s">
        <v>314</v>
      </c>
      <c r="AU191" s="25" t="s">
        <v>82</v>
      </c>
      <c r="AY191" s="25" t="s">
        <v>207</v>
      </c>
      <c r="BE191" s="215">
        <f>IF(N191="základní",J191,0)</f>
        <v>0</v>
      </c>
      <c r="BF191" s="215">
        <f>IF(N191="snížená",J191,0)</f>
        <v>0</v>
      </c>
      <c r="BG191" s="215">
        <f>IF(N191="zákl. přenesená",J191,0)</f>
        <v>0</v>
      </c>
      <c r="BH191" s="215">
        <f>IF(N191="sníž. přenesená",J191,0)</f>
        <v>0</v>
      </c>
      <c r="BI191" s="215">
        <f>IF(N191="nulová",J191,0)</f>
        <v>0</v>
      </c>
      <c r="BJ191" s="25" t="s">
        <v>80</v>
      </c>
      <c r="BK191" s="215">
        <f>ROUND(I191*H191,1)</f>
        <v>0</v>
      </c>
      <c r="BL191" s="25" t="s">
        <v>216</v>
      </c>
      <c r="BM191" s="25" t="s">
        <v>2335</v>
      </c>
    </row>
    <row r="192" spans="2:65" s="12" customFormat="1" ht="12">
      <c r="B192" s="216"/>
      <c r="C192" s="217"/>
      <c r="D192" s="218" t="s">
        <v>218</v>
      </c>
      <c r="E192" s="219" t="s">
        <v>23</v>
      </c>
      <c r="F192" s="220" t="s">
        <v>2336</v>
      </c>
      <c r="G192" s="217"/>
      <c r="H192" s="221">
        <v>4.0570000000000004</v>
      </c>
      <c r="I192" s="222"/>
      <c r="J192" s="217"/>
      <c r="K192" s="217"/>
      <c r="L192" s="223"/>
      <c r="M192" s="224"/>
      <c r="N192" s="225"/>
      <c r="O192" s="225"/>
      <c r="P192" s="225"/>
      <c r="Q192" s="225"/>
      <c r="R192" s="225"/>
      <c r="S192" s="225"/>
      <c r="T192" s="226"/>
      <c r="AT192" s="227" t="s">
        <v>218</v>
      </c>
      <c r="AU192" s="227" t="s">
        <v>82</v>
      </c>
      <c r="AV192" s="12" t="s">
        <v>82</v>
      </c>
      <c r="AW192" s="12" t="s">
        <v>36</v>
      </c>
      <c r="AX192" s="12" t="s">
        <v>80</v>
      </c>
      <c r="AY192" s="227" t="s">
        <v>207</v>
      </c>
    </row>
    <row r="193" spans="2:65" s="1" customFormat="1" ht="22.8" customHeight="1">
      <c r="B193" s="42"/>
      <c r="C193" s="204" t="s">
        <v>421</v>
      </c>
      <c r="D193" s="204" t="s">
        <v>211</v>
      </c>
      <c r="E193" s="205" t="s">
        <v>2337</v>
      </c>
      <c r="F193" s="206" t="s">
        <v>2338</v>
      </c>
      <c r="G193" s="207" t="s">
        <v>285</v>
      </c>
      <c r="H193" s="208">
        <v>17.899999999999999</v>
      </c>
      <c r="I193" s="209"/>
      <c r="J193" s="210">
        <f>ROUND(I193*H193,1)</f>
        <v>0</v>
      </c>
      <c r="K193" s="206" t="s">
        <v>23</v>
      </c>
      <c r="L193" s="62"/>
      <c r="M193" s="211" t="s">
        <v>23</v>
      </c>
      <c r="N193" s="212" t="s">
        <v>44</v>
      </c>
      <c r="O193" s="43"/>
      <c r="P193" s="213">
        <f>O193*H193</f>
        <v>0</v>
      </c>
      <c r="Q193" s="213">
        <v>0</v>
      </c>
      <c r="R193" s="213">
        <f>Q193*H193</f>
        <v>0</v>
      </c>
      <c r="S193" s="213">
        <v>0</v>
      </c>
      <c r="T193" s="214">
        <f>S193*H193</f>
        <v>0</v>
      </c>
      <c r="AR193" s="25" t="s">
        <v>216</v>
      </c>
      <c r="AT193" s="25" t="s">
        <v>211</v>
      </c>
      <c r="AU193" s="25" t="s">
        <v>82</v>
      </c>
      <c r="AY193" s="25" t="s">
        <v>207</v>
      </c>
      <c r="BE193" s="215">
        <f>IF(N193="základní",J193,0)</f>
        <v>0</v>
      </c>
      <c r="BF193" s="215">
        <f>IF(N193="snížená",J193,0)</f>
        <v>0</v>
      </c>
      <c r="BG193" s="215">
        <f>IF(N193="zákl. přenesená",J193,0)</f>
        <v>0</v>
      </c>
      <c r="BH193" s="215">
        <f>IF(N193="sníž. přenesená",J193,0)</f>
        <v>0</v>
      </c>
      <c r="BI193" s="215">
        <f>IF(N193="nulová",J193,0)</f>
        <v>0</v>
      </c>
      <c r="BJ193" s="25" t="s">
        <v>80</v>
      </c>
      <c r="BK193" s="215">
        <f>ROUND(I193*H193,1)</f>
        <v>0</v>
      </c>
      <c r="BL193" s="25" t="s">
        <v>216</v>
      </c>
      <c r="BM193" s="25" t="s">
        <v>2339</v>
      </c>
    </row>
    <row r="194" spans="2:65" s="12" customFormat="1" ht="12">
      <c r="B194" s="216"/>
      <c r="C194" s="217"/>
      <c r="D194" s="218" t="s">
        <v>218</v>
      </c>
      <c r="E194" s="219" t="s">
        <v>23</v>
      </c>
      <c r="F194" s="220" t="s">
        <v>2299</v>
      </c>
      <c r="G194" s="217"/>
      <c r="H194" s="221">
        <v>17.899999999999999</v>
      </c>
      <c r="I194" s="222"/>
      <c r="J194" s="217"/>
      <c r="K194" s="217"/>
      <c r="L194" s="223"/>
      <c r="M194" s="224"/>
      <c r="N194" s="225"/>
      <c r="O194" s="225"/>
      <c r="P194" s="225"/>
      <c r="Q194" s="225"/>
      <c r="R194" s="225"/>
      <c r="S194" s="225"/>
      <c r="T194" s="226"/>
      <c r="AT194" s="227" t="s">
        <v>218</v>
      </c>
      <c r="AU194" s="227" t="s">
        <v>82</v>
      </c>
      <c r="AV194" s="12" t="s">
        <v>82</v>
      </c>
      <c r="AW194" s="12" t="s">
        <v>36</v>
      </c>
      <c r="AX194" s="12" t="s">
        <v>80</v>
      </c>
      <c r="AY194" s="227" t="s">
        <v>207</v>
      </c>
    </row>
    <row r="195" spans="2:65" s="1" customFormat="1" ht="22.8" customHeight="1">
      <c r="B195" s="42"/>
      <c r="C195" s="260" t="s">
        <v>429</v>
      </c>
      <c r="D195" s="260" t="s">
        <v>314</v>
      </c>
      <c r="E195" s="261" t="s">
        <v>1826</v>
      </c>
      <c r="F195" s="262" t="s">
        <v>1827</v>
      </c>
      <c r="G195" s="263" t="s">
        <v>285</v>
      </c>
      <c r="H195" s="264">
        <v>2.956</v>
      </c>
      <c r="I195" s="265"/>
      <c r="J195" s="266">
        <f>ROUND(I195*H195,1)</f>
        <v>0</v>
      </c>
      <c r="K195" s="262" t="s">
        <v>23</v>
      </c>
      <c r="L195" s="267"/>
      <c r="M195" s="268" t="s">
        <v>23</v>
      </c>
      <c r="N195" s="269" t="s">
        <v>44</v>
      </c>
      <c r="O195" s="43"/>
      <c r="P195" s="213">
        <f>O195*H195</f>
        <v>0</v>
      </c>
      <c r="Q195" s="213">
        <v>0</v>
      </c>
      <c r="R195" s="213">
        <f>Q195*H195</f>
        <v>0</v>
      </c>
      <c r="S195" s="213">
        <v>0</v>
      </c>
      <c r="T195" s="214">
        <f>S195*H195</f>
        <v>0</v>
      </c>
      <c r="AR195" s="25" t="s">
        <v>262</v>
      </c>
      <c r="AT195" s="25" t="s">
        <v>314</v>
      </c>
      <c r="AU195" s="25" t="s">
        <v>82</v>
      </c>
      <c r="AY195" s="25" t="s">
        <v>207</v>
      </c>
      <c r="BE195" s="215">
        <f>IF(N195="základní",J195,0)</f>
        <v>0</v>
      </c>
      <c r="BF195" s="215">
        <f>IF(N195="snížená",J195,0)</f>
        <v>0</v>
      </c>
      <c r="BG195" s="215">
        <f>IF(N195="zákl. přenesená",J195,0)</f>
        <v>0</v>
      </c>
      <c r="BH195" s="215">
        <f>IF(N195="sníž. přenesená",J195,0)</f>
        <v>0</v>
      </c>
      <c r="BI195" s="215">
        <f>IF(N195="nulová",J195,0)</f>
        <v>0</v>
      </c>
      <c r="BJ195" s="25" t="s">
        <v>80</v>
      </c>
      <c r="BK195" s="215">
        <f>ROUND(I195*H195,1)</f>
        <v>0</v>
      </c>
      <c r="BL195" s="25" t="s">
        <v>216</v>
      </c>
      <c r="BM195" s="25" t="s">
        <v>2340</v>
      </c>
    </row>
    <row r="196" spans="2:65" s="12" customFormat="1" ht="12">
      <c r="B196" s="216"/>
      <c r="C196" s="217"/>
      <c r="D196" s="218" t="s">
        <v>218</v>
      </c>
      <c r="E196" s="219" t="s">
        <v>23</v>
      </c>
      <c r="F196" s="220" t="s">
        <v>2341</v>
      </c>
      <c r="G196" s="217"/>
      <c r="H196" s="221">
        <v>2.956</v>
      </c>
      <c r="I196" s="222"/>
      <c r="J196" s="217"/>
      <c r="K196" s="217"/>
      <c r="L196" s="223"/>
      <c r="M196" s="224"/>
      <c r="N196" s="225"/>
      <c r="O196" s="225"/>
      <c r="P196" s="225"/>
      <c r="Q196" s="225"/>
      <c r="R196" s="225"/>
      <c r="S196" s="225"/>
      <c r="T196" s="226"/>
      <c r="AT196" s="227" t="s">
        <v>218</v>
      </c>
      <c r="AU196" s="227" t="s">
        <v>82</v>
      </c>
      <c r="AV196" s="12" t="s">
        <v>82</v>
      </c>
      <c r="AW196" s="12" t="s">
        <v>36</v>
      </c>
      <c r="AX196" s="12" t="s">
        <v>80</v>
      </c>
      <c r="AY196" s="227" t="s">
        <v>207</v>
      </c>
    </row>
    <row r="197" spans="2:65" s="1" customFormat="1" ht="14.4" customHeight="1">
      <c r="B197" s="42"/>
      <c r="C197" s="260" t="s">
        <v>433</v>
      </c>
      <c r="D197" s="260" t="s">
        <v>314</v>
      </c>
      <c r="E197" s="261" t="s">
        <v>1842</v>
      </c>
      <c r="F197" s="262" t="s">
        <v>1843</v>
      </c>
      <c r="G197" s="263" t="s">
        <v>285</v>
      </c>
      <c r="H197" s="264">
        <v>3.1</v>
      </c>
      <c r="I197" s="265"/>
      <c r="J197" s="266">
        <f>ROUND(I197*H197,1)</f>
        <v>0</v>
      </c>
      <c r="K197" s="262" t="s">
        <v>23</v>
      </c>
      <c r="L197" s="267"/>
      <c r="M197" s="268" t="s">
        <v>23</v>
      </c>
      <c r="N197" s="269" t="s">
        <v>44</v>
      </c>
      <c r="O197" s="43"/>
      <c r="P197" s="213">
        <f>O197*H197</f>
        <v>0</v>
      </c>
      <c r="Q197" s="213">
        <v>0</v>
      </c>
      <c r="R197" s="213">
        <f>Q197*H197</f>
        <v>0</v>
      </c>
      <c r="S197" s="213">
        <v>0</v>
      </c>
      <c r="T197" s="214">
        <f>S197*H197</f>
        <v>0</v>
      </c>
      <c r="AR197" s="25" t="s">
        <v>262</v>
      </c>
      <c r="AT197" s="25" t="s">
        <v>314</v>
      </c>
      <c r="AU197" s="25" t="s">
        <v>82</v>
      </c>
      <c r="AY197" s="25" t="s">
        <v>207</v>
      </c>
      <c r="BE197" s="215">
        <f>IF(N197="základní",J197,0)</f>
        <v>0</v>
      </c>
      <c r="BF197" s="215">
        <f>IF(N197="snížená",J197,0)</f>
        <v>0</v>
      </c>
      <c r="BG197" s="215">
        <f>IF(N197="zákl. přenesená",J197,0)</f>
        <v>0</v>
      </c>
      <c r="BH197" s="215">
        <f>IF(N197="sníž. přenesená",J197,0)</f>
        <v>0</v>
      </c>
      <c r="BI197" s="215">
        <f>IF(N197="nulová",J197,0)</f>
        <v>0</v>
      </c>
      <c r="BJ197" s="25" t="s">
        <v>80</v>
      </c>
      <c r="BK197" s="215">
        <f>ROUND(I197*H197,1)</f>
        <v>0</v>
      </c>
      <c r="BL197" s="25" t="s">
        <v>216</v>
      </c>
      <c r="BM197" s="25" t="s">
        <v>2342</v>
      </c>
    </row>
    <row r="198" spans="2:65" s="12" customFormat="1" ht="12">
      <c r="B198" s="216"/>
      <c r="C198" s="217"/>
      <c r="D198" s="218" t="s">
        <v>218</v>
      </c>
      <c r="E198" s="219" t="s">
        <v>23</v>
      </c>
      <c r="F198" s="220" t="s">
        <v>2343</v>
      </c>
      <c r="G198" s="217"/>
      <c r="H198" s="221">
        <v>3.1</v>
      </c>
      <c r="I198" s="222"/>
      <c r="J198" s="217"/>
      <c r="K198" s="217"/>
      <c r="L198" s="223"/>
      <c r="M198" s="224"/>
      <c r="N198" s="225"/>
      <c r="O198" s="225"/>
      <c r="P198" s="225"/>
      <c r="Q198" s="225"/>
      <c r="R198" s="225"/>
      <c r="S198" s="225"/>
      <c r="T198" s="226"/>
      <c r="AT198" s="227" t="s">
        <v>218</v>
      </c>
      <c r="AU198" s="227" t="s">
        <v>82</v>
      </c>
      <c r="AV198" s="12" t="s">
        <v>82</v>
      </c>
      <c r="AW198" s="12" t="s">
        <v>36</v>
      </c>
      <c r="AX198" s="12" t="s">
        <v>80</v>
      </c>
      <c r="AY198" s="227" t="s">
        <v>207</v>
      </c>
    </row>
    <row r="199" spans="2:65" s="1" customFormat="1" ht="22.8" customHeight="1">
      <c r="B199" s="42"/>
      <c r="C199" s="204" t="s">
        <v>436</v>
      </c>
      <c r="D199" s="204" t="s">
        <v>211</v>
      </c>
      <c r="E199" s="205" t="s">
        <v>2344</v>
      </c>
      <c r="F199" s="206" t="s">
        <v>2345</v>
      </c>
      <c r="G199" s="207" t="s">
        <v>285</v>
      </c>
      <c r="H199" s="208">
        <v>3.01</v>
      </c>
      <c r="I199" s="209"/>
      <c r="J199" s="210">
        <f>ROUND(I199*H199,1)</f>
        <v>0</v>
      </c>
      <c r="K199" s="206" t="s">
        <v>23</v>
      </c>
      <c r="L199" s="62"/>
      <c r="M199" s="211" t="s">
        <v>23</v>
      </c>
      <c r="N199" s="212" t="s">
        <v>44</v>
      </c>
      <c r="O199" s="43"/>
      <c r="P199" s="213">
        <f>O199*H199</f>
        <v>0</v>
      </c>
      <c r="Q199" s="213">
        <v>0</v>
      </c>
      <c r="R199" s="213">
        <f>Q199*H199</f>
        <v>0</v>
      </c>
      <c r="S199" s="213">
        <v>0</v>
      </c>
      <c r="T199" s="214">
        <f>S199*H199</f>
        <v>0</v>
      </c>
      <c r="AR199" s="25" t="s">
        <v>216</v>
      </c>
      <c r="AT199" s="25" t="s">
        <v>211</v>
      </c>
      <c r="AU199" s="25" t="s">
        <v>82</v>
      </c>
      <c r="AY199" s="25" t="s">
        <v>207</v>
      </c>
      <c r="BE199" s="215">
        <f>IF(N199="základní",J199,0)</f>
        <v>0</v>
      </c>
      <c r="BF199" s="215">
        <f>IF(N199="snížená",J199,0)</f>
        <v>0</v>
      </c>
      <c r="BG199" s="215">
        <f>IF(N199="zákl. přenesená",J199,0)</f>
        <v>0</v>
      </c>
      <c r="BH199" s="215">
        <f>IF(N199="sníž. přenesená",J199,0)</f>
        <v>0</v>
      </c>
      <c r="BI199" s="215">
        <f>IF(N199="nulová",J199,0)</f>
        <v>0</v>
      </c>
      <c r="BJ199" s="25" t="s">
        <v>80</v>
      </c>
      <c r="BK199" s="215">
        <f>ROUND(I199*H199,1)</f>
        <v>0</v>
      </c>
      <c r="BL199" s="25" t="s">
        <v>216</v>
      </c>
      <c r="BM199" s="25" t="s">
        <v>2346</v>
      </c>
    </row>
    <row r="200" spans="2:65" s="12" customFormat="1" ht="12">
      <c r="B200" s="216"/>
      <c r="C200" s="217"/>
      <c r="D200" s="218" t="s">
        <v>218</v>
      </c>
      <c r="E200" s="219" t="s">
        <v>23</v>
      </c>
      <c r="F200" s="220" t="s">
        <v>2347</v>
      </c>
      <c r="G200" s="217"/>
      <c r="H200" s="221">
        <v>3.01</v>
      </c>
      <c r="I200" s="222"/>
      <c r="J200" s="217"/>
      <c r="K200" s="217"/>
      <c r="L200" s="223"/>
      <c r="M200" s="224"/>
      <c r="N200" s="225"/>
      <c r="O200" s="225"/>
      <c r="P200" s="225"/>
      <c r="Q200" s="225"/>
      <c r="R200" s="225"/>
      <c r="S200" s="225"/>
      <c r="T200" s="226"/>
      <c r="AT200" s="227" t="s">
        <v>218</v>
      </c>
      <c r="AU200" s="227" t="s">
        <v>82</v>
      </c>
      <c r="AV200" s="12" t="s">
        <v>82</v>
      </c>
      <c r="AW200" s="12" t="s">
        <v>36</v>
      </c>
      <c r="AX200" s="12" t="s">
        <v>80</v>
      </c>
      <c r="AY200" s="227" t="s">
        <v>207</v>
      </c>
    </row>
    <row r="201" spans="2:65" s="1" customFormat="1" ht="22.8" customHeight="1">
      <c r="B201" s="42"/>
      <c r="C201" s="204" t="s">
        <v>438</v>
      </c>
      <c r="D201" s="204" t="s">
        <v>211</v>
      </c>
      <c r="E201" s="205" t="s">
        <v>1855</v>
      </c>
      <c r="F201" s="206" t="s">
        <v>2348</v>
      </c>
      <c r="G201" s="207" t="s">
        <v>285</v>
      </c>
      <c r="H201" s="208">
        <v>2.87</v>
      </c>
      <c r="I201" s="209"/>
      <c r="J201" s="210">
        <f>ROUND(I201*H201,1)</f>
        <v>0</v>
      </c>
      <c r="K201" s="206" t="s">
        <v>23</v>
      </c>
      <c r="L201" s="62"/>
      <c r="M201" s="211" t="s">
        <v>23</v>
      </c>
      <c r="N201" s="212" t="s">
        <v>44</v>
      </c>
      <c r="O201" s="43"/>
      <c r="P201" s="213">
        <f>O201*H201</f>
        <v>0</v>
      </c>
      <c r="Q201" s="213">
        <v>0</v>
      </c>
      <c r="R201" s="213">
        <f>Q201*H201</f>
        <v>0</v>
      </c>
      <c r="S201" s="213">
        <v>0</v>
      </c>
      <c r="T201" s="214">
        <f>S201*H201</f>
        <v>0</v>
      </c>
      <c r="AR201" s="25" t="s">
        <v>216</v>
      </c>
      <c r="AT201" s="25" t="s">
        <v>211</v>
      </c>
      <c r="AU201" s="25" t="s">
        <v>82</v>
      </c>
      <c r="AY201" s="25" t="s">
        <v>207</v>
      </c>
      <c r="BE201" s="215">
        <f>IF(N201="základní",J201,0)</f>
        <v>0</v>
      </c>
      <c r="BF201" s="215">
        <f>IF(N201="snížená",J201,0)</f>
        <v>0</v>
      </c>
      <c r="BG201" s="215">
        <f>IF(N201="zákl. přenesená",J201,0)</f>
        <v>0</v>
      </c>
      <c r="BH201" s="215">
        <f>IF(N201="sníž. přenesená",J201,0)</f>
        <v>0</v>
      </c>
      <c r="BI201" s="215">
        <f>IF(N201="nulová",J201,0)</f>
        <v>0</v>
      </c>
      <c r="BJ201" s="25" t="s">
        <v>80</v>
      </c>
      <c r="BK201" s="215">
        <f>ROUND(I201*H201,1)</f>
        <v>0</v>
      </c>
      <c r="BL201" s="25" t="s">
        <v>216</v>
      </c>
      <c r="BM201" s="25" t="s">
        <v>2349</v>
      </c>
    </row>
    <row r="202" spans="2:65" s="12" customFormat="1" ht="12">
      <c r="B202" s="216"/>
      <c r="C202" s="217"/>
      <c r="D202" s="218" t="s">
        <v>218</v>
      </c>
      <c r="E202" s="219" t="s">
        <v>23</v>
      </c>
      <c r="F202" s="220" t="s">
        <v>2350</v>
      </c>
      <c r="G202" s="217"/>
      <c r="H202" s="221">
        <v>2.87</v>
      </c>
      <c r="I202" s="222"/>
      <c r="J202" s="217"/>
      <c r="K202" s="217"/>
      <c r="L202" s="223"/>
      <c r="M202" s="224"/>
      <c r="N202" s="225"/>
      <c r="O202" s="225"/>
      <c r="P202" s="225"/>
      <c r="Q202" s="225"/>
      <c r="R202" s="225"/>
      <c r="S202" s="225"/>
      <c r="T202" s="226"/>
      <c r="AT202" s="227" t="s">
        <v>218</v>
      </c>
      <c r="AU202" s="227" t="s">
        <v>82</v>
      </c>
      <c r="AV202" s="12" t="s">
        <v>82</v>
      </c>
      <c r="AW202" s="12" t="s">
        <v>36</v>
      </c>
      <c r="AX202" s="12" t="s">
        <v>80</v>
      </c>
      <c r="AY202" s="227" t="s">
        <v>207</v>
      </c>
    </row>
    <row r="203" spans="2:65" s="11" customFormat="1" ht="29.85" customHeight="1">
      <c r="B203" s="188"/>
      <c r="C203" s="189"/>
      <c r="D203" s="190" t="s">
        <v>72</v>
      </c>
      <c r="E203" s="202" t="s">
        <v>1885</v>
      </c>
      <c r="F203" s="202" t="s">
        <v>476</v>
      </c>
      <c r="G203" s="189"/>
      <c r="H203" s="189"/>
      <c r="I203" s="192"/>
      <c r="J203" s="203">
        <f>BK203</f>
        <v>0</v>
      </c>
      <c r="K203" s="189"/>
      <c r="L203" s="194"/>
      <c r="M203" s="195"/>
      <c r="N203" s="196"/>
      <c r="O203" s="196"/>
      <c r="P203" s="197">
        <f>SUM(P204:P241)</f>
        <v>0</v>
      </c>
      <c r="Q203" s="196"/>
      <c r="R203" s="197">
        <f>SUM(R204:R241)</f>
        <v>0</v>
      </c>
      <c r="S203" s="196"/>
      <c r="T203" s="198">
        <f>SUM(T204:T241)</f>
        <v>0</v>
      </c>
      <c r="AR203" s="199" t="s">
        <v>80</v>
      </c>
      <c r="AT203" s="200" t="s">
        <v>72</v>
      </c>
      <c r="AU203" s="200" t="s">
        <v>80</v>
      </c>
      <c r="AY203" s="199" t="s">
        <v>207</v>
      </c>
      <c r="BK203" s="201">
        <f>SUM(BK204:BK241)</f>
        <v>0</v>
      </c>
    </row>
    <row r="204" spans="2:65" s="1" customFormat="1" ht="22.8" customHeight="1">
      <c r="B204" s="42"/>
      <c r="C204" s="260" t="s">
        <v>441</v>
      </c>
      <c r="D204" s="260" t="s">
        <v>314</v>
      </c>
      <c r="E204" s="261" t="s">
        <v>1886</v>
      </c>
      <c r="F204" s="262" t="s">
        <v>2351</v>
      </c>
      <c r="G204" s="263" t="s">
        <v>317</v>
      </c>
      <c r="H204" s="264">
        <v>1</v>
      </c>
      <c r="I204" s="265"/>
      <c r="J204" s="266">
        <f>ROUND(I204*H204,1)</f>
        <v>0</v>
      </c>
      <c r="K204" s="262" t="s">
        <v>23</v>
      </c>
      <c r="L204" s="267"/>
      <c r="M204" s="268" t="s">
        <v>23</v>
      </c>
      <c r="N204" s="269" t="s">
        <v>44</v>
      </c>
      <c r="O204" s="43"/>
      <c r="P204" s="213">
        <f>O204*H204</f>
        <v>0</v>
      </c>
      <c r="Q204" s="213">
        <v>0</v>
      </c>
      <c r="R204" s="213">
        <f>Q204*H204</f>
        <v>0</v>
      </c>
      <c r="S204" s="213">
        <v>0</v>
      </c>
      <c r="T204" s="214">
        <f>S204*H204</f>
        <v>0</v>
      </c>
      <c r="AR204" s="25" t="s">
        <v>262</v>
      </c>
      <c r="AT204" s="25" t="s">
        <v>314</v>
      </c>
      <c r="AU204" s="25" t="s">
        <v>82</v>
      </c>
      <c r="AY204" s="25" t="s">
        <v>207</v>
      </c>
      <c r="BE204" s="215">
        <f>IF(N204="základní",J204,0)</f>
        <v>0</v>
      </c>
      <c r="BF204" s="215">
        <f>IF(N204="snížená",J204,0)</f>
        <v>0</v>
      </c>
      <c r="BG204" s="215">
        <f>IF(N204="zákl. přenesená",J204,0)</f>
        <v>0</v>
      </c>
      <c r="BH204" s="215">
        <f>IF(N204="sníž. přenesená",J204,0)</f>
        <v>0</v>
      </c>
      <c r="BI204" s="215">
        <f>IF(N204="nulová",J204,0)</f>
        <v>0</v>
      </c>
      <c r="BJ204" s="25" t="s">
        <v>80</v>
      </c>
      <c r="BK204" s="215">
        <f>ROUND(I204*H204,1)</f>
        <v>0</v>
      </c>
      <c r="BL204" s="25" t="s">
        <v>216</v>
      </c>
      <c r="BM204" s="25" t="s">
        <v>2352</v>
      </c>
    </row>
    <row r="205" spans="2:65" s="12" customFormat="1" ht="12">
      <c r="B205" s="216"/>
      <c r="C205" s="217"/>
      <c r="D205" s="218" t="s">
        <v>218</v>
      </c>
      <c r="E205" s="219" t="s">
        <v>23</v>
      </c>
      <c r="F205" s="220" t="s">
        <v>2353</v>
      </c>
      <c r="G205" s="217"/>
      <c r="H205" s="221">
        <v>1</v>
      </c>
      <c r="I205" s="222"/>
      <c r="J205" s="217"/>
      <c r="K205" s="217"/>
      <c r="L205" s="223"/>
      <c r="M205" s="224"/>
      <c r="N205" s="225"/>
      <c r="O205" s="225"/>
      <c r="P205" s="225"/>
      <c r="Q205" s="225"/>
      <c r="R205" s="225"/>
      <c r="S205" s="225"/>
      <c r="T205" s="226"/>
      <c r="AT205" s="227" t="s">
        <v>218</v>
      </c>
      <c r="AU205" s="227" t="s">
        <v>82</v>
      </c>
      <c r="AV205" s="12" t="s">
        <v>82</v>
      </c>
      <c r="AW205" s="12" t="s">
        <v>36</v>
      </c>
      <c r="AX205" s="12" t="s">
        <v>80</v>
      </c>
      <c r="AY205" s="227" t="s">
        <v>207</v>
      </c>
    </row>
    <row r="206" spans="2:65" s="1" customFormat="1" ht="22.8" customHeight="1">
      <c r="B206" s="42"/>
      <c r="C206" s="260" t="s">
        <v>443</v>
      </c>
      <c r="D206" s="260" t="s">
        <v>314</v>
      </c>
      <c r="E206" s="261" t="s">
        <v>2354</v>
      </c>
      <c r="F206" s="262" t="s">
        <v>2355</v>
      </c>
      <c r="G206" s="263" t="s">
        <v>317</v>
      </c>
      <c r="H206" s="264">
        <v>2.02</v>
      </c>
      <c r="I206" s="265"/>
      <c r="J206" s="266">
        <f>ROUND(I206*H206,1)</f>
        <v>0</v>
      </c>
      <c r="K206" s="262" t="s">
        <v>23</v>
      </c>
      <c r="L206" s="267"/>
      <c r="M206" s="268" t="s">
        <v>23</v>
      </c>
      <c r="N206" s="269" t="s">
        <v>44</v>
      </c>
      <c r="O206" s="43"/>
      <c r="P206" s="213">
        <f>O206*H206</f>
        <v>0</v>
      </c>
      <c r="Q206" s="213">
        <v>0</v>
      </c>
      <c r="R206" s="213">
        <f>Q206*H206</f>
        <v>0</v>
      </c>
      <c r="S206" s="213">
        <v>0</v>
      </c>
      <c r="T206" s="214">
        <f>S206*H206</f>
        <v>0</v>
      </c>
      <c r="AR206" s="25" t="s">
        <v>262</v>
      </c>
      <c r="AT206" s="25" t="s">
        <v>314</v>
      </c>
      <c r="AU206" s="25" t="s">
        <v>82</v>
      </c>
      <c r="AY206" s="25" t="s">
        <v>207</v>
      </c>
      <c r="BE206" s="215">
        <f>IF(N206="základní",J206,0)</f>
        <v>0</v>
      </c>
      <c r="BF206" s="215">
        <f>IF(N206="snížená",J206,0)</f>
        <v>0</v>
      </c>
      <c r="BG206" s="215">
        <f>IF(N206="zákl. přenesená",J206,0)</f>
        <v>0</v>
      </c>
      <c r="BH206" s="215">
        <f>IF(N206="sníž. přenesená",J206,0)</f>
        <v>0</v>
      </c>
      <c r="BI206" s="215">
        <f>IF(N206="nulová",J206,0)</f>
        <v>0</v>
      </c>
      <c r="BJ206" s="25" t="s">
        <v>80</v>
      </c>
      <c r="BK206" s="215">
        <f>ROUND(I206*H206,1)</f>
        <v>0</v>
      </c>
      <c r="BL206" s="25" t="s">
        <v>216</v>
      </c>
      <c r="BM206" s="25" t="s">
        <v>2356</v>
      </c>
    </row>
    <row r="207" spans="2:65" s="12" customFormat="1" ht="12">
      <c r="B207" s="216"/>
      <c r="C207" s="217"/>
      <c r="D207" s="218" t="s">
        <v>218</v>
      </c>
      <c r="E207" s="219" t="s">
        <v>23</v>
      </c>
      <c r="F207" s="220" t="s">
        <v>2357</v>
      </c>
      <c r="G207" s="217"/>
      <c r="H207" s="221">
        <v>2.02</v>
      </c>
      <c r="I207" s="222"/>
      <c r="J207" s="217"/>
      <c r="K207" s="217"/>
      <c r="L207" s="223"/>
      <c r="M207" s="224"/>
      <c r="N207" s="225"/>
      <c r="O207" s="225"/>
      <c r="P207" s="225"/>
      <c r="Q207" s="225"/>
      <c r="R207" s="225"/>
      <c r="S207" s="225"/>
      <c r="T207" s="226"/>
      <c r="AT207" s="227" t="s">
        <v>218</v>
      </c>
      <c r="AU207" s="227" t="s">
        <v>82</v>
      </c>
      <c r="AV207" s="12" t="s">
        <v>82</v>
      </c>
      <c r="AW207" s="12" t="s">
        <v>36</v>
      </c>
      <c r="AX207" s="12" t="s">
        <v>80</v>
      </c>
      <c r="AY207" s="227" t="s">
        <v>207</v>
      </c>
    </row>
    <row r="208" spans="2:65" s="1" customFormat="1" ht="22.8" customHeight="1">
      <c r="B208" s="42"/>
      <c r="C208" s="260" t="s">
        <v>445</v>
      </c>
      <c r="D208" s="260" t="s">
        <v>314</v>
      </c>
      <c r="E208" s="261" t="s">
        <v>1896</v>
      </c>
      <c r="F208" s="262" t="s">
        <v>1897</v>
      </c>
      <c r="G208" s="263" t="s">
        <v>317</v>
      </c>
      <c r="H208" s="264">
        <v>4.04</v>
      </c>
      <c r="I208" s="265"/>
      <c r="J208" s="266">
        <f>ROUND(I208*H208,1)</f>
        <v>0</v>
      </c>
      <c r="K208" s="262" t="s">
        <v>23</v>
      </c>
      <c r="L208" s="267"/>
      <c r="M208" s="268" t="s">
        <v>23</v>
      </c>
      <c r="N208" s="269" t="s">
        <v>44</v>
      </c>
      <c r="O208" s="43"/>
      <c r="P208" s="213">
        <f>O208*H208</f>
        <v>0</v>
      </c>
      <c r="Q208" s="213">
        <v>0</v>
      </c>
      <c r="R208" s="213">
        <f>Q208*H208</f>
        <v>0</v>
      </c>
      <c r="S208" s="213">
        <v>0</v>
      </c>
      <c r="T208" s="214">
        <f>S208*H208</f>
        <v>0</v>
      </c>
      <c r="AR208" s="25" t="s">
        <v>262</v>
      </c>
      <c r="AT208" s="25" t="s">
        <v>314</v>
      </c>
      <c r="AU208" s="25" t="s">
        <v>82</v>
      </c>
      <c r="AY208" s="25" t="s">
        <v>207</v>
      </c>
      <c r="BE208" s="215">
        <f>IF(N208="základní",J208,0)</f>
        <v>0</v>
      </c>
      <c r="BF208" s="215">
        <f>IF(N208="snížená",J208,0)</f>
        <v>0</v>
      </c>
      <c r="BG208" s="215">
        <f>IF(N208="zákl. přenesená",J208,0)</f>
        <v>0</v>
      </c>
      <c r="BH208" s="215">
        <f>IF(N208="sníž. přenesená",J208,0)</f>
        <v>0</v>
      </c>
      <c r="BI208" s="215">
        <f>IF(N208="nulová",J208,0)</f>
        <v>0</v>
      </c>
      <c r="BJ208" s="25" t="s">
        <v>80</v>
      </c>
      <c r="BK208" s="215">
        <f>ROUND(I208*H208,1)</f>
        <v>0</v>
      </c>
      <c r="BL208" s="25" t="s">
        <v>216</v>
      </c>
      <c r="BM208" s="25" t="s">
        <v>2358</v>
      </c>
    </row>
    <row r="209" spans="2:65" s="12" customFormat="1" ht="12">
      <c r="B209" s="216"/>
      <c r="C209" s="217"/>
      <c r="D209" s="218" t="s">
        <v>218</v>
      </c>
      <c r="E209" s="219" t="s">
        <v>23</v>
      </c>
      <c r="F209" s="220" t="s">
        <v>2359</v>
      </c>
      <c r="G209" s="217"/>
      <c r="H209" s="221">
        <v>4.04</v>
      </c>
      <c r="I209" s="222"/>
      <c r="J209" s="217"/>
      <c r="K209" s="217"/>
      <c r="L209" s="223"/>
      <c r="M209" s="224"/>
      <c r="N209" s="225"/>
      <c r="O209" s="225"/>
      <c r="P209" s="225"/>
      <c r="Q209" s="225"/>
      <c r="R209" s="225"/>
      <c r="S209" s="225"/>
      <c r="T209" s="226"/>
      <c r="AT209" s="227" t="s">
        <v>218</v>
      </c>
      <c r="AU209" s="227" t="s">
        <v>82</v>
      </c>
      <c r="AV209" s="12" t="s">
        <v>82</v>
      </c>
      <c r="AW209" s="12" t="s">
        <v>36</v>
      </c>
      <c r="AX209" s="12" t="s">
        <v>80</v>
      </c>
      <c r="AY209" s="227" t="s">
        <v>207</v>
      </c>
    </row>
    <row r="210" spans="2:65" s="1" customFormat="1" ht="22.8" customHeight="1">
      <c r="B210" s="42"/>
      <c r="C210" s="260" t="s">
        <v>447</v>
      </c>
      <c r="D210" s="260" t="s">
        <v>314</v>
      </c>
      <c r="E210" s="261" t="s">
        <v>2360</v>
      </c>
      <c r="F210" s="262" t="s">
        <v>2361</v>
      </c>
      <c r="G210" s="263" t="s">
        <v>317</v>
      </c>
      <c r="H210" s="264">
        <v>2.02</v>
      </c>
      <c r="I210" s="265"/>
      <c r="J210" s="266">
        <f>ROUND(I210*H210,1)</f>
        <v>0</v>
      </c>
      <c r="K210" s="262" t="s">
        <v>23</v>
      </c>
      <c r="L210" s="267"/>
      <c r="M210" s="268" t="s">
        <v>23</v>
      </c>
      <c r="N210" s="269" t="s">
        <v>44</v>
      </c>
      <c r="O210" s="43"/>
      <c r="P210" s="213">
        <f>O210*H210</f>
        <v>0</v>
      </c>
      <c r="Q210" s="213">
        <v>0</v>
      </c>
      <c r="R210" s="213">
        <f>Q210*H210</f>
        <v>0</v>
      </c>
      <c r="S210" s="213">
        <v>0</v>
      </c>
      <c r="T210" s="214">
        <f>S210*H210</f>
        <v>0</v>
      </c>
      <c r="AR210" s="25" t="s">
        <v>262</v>
      </c>
      <c r="AT210" s="25" t="s">
        <v>314</v>
      </c>
      <c r="AU210" s="25" t="s">
        <v>82</v>
      </c>
      <c r="AY210" s="25" t="s">
        <v>207</v>
      </c>
      <c r="BE210" s="215">
        <f>IF(N210="základní",J210,0)</f>
        <v>0</v>
      </c>
      <c r="BF210" s="215">
        <f>IF(N210="snížená",J210,0)</f>
        <v>0</v>
      </c>
      <c r="BG210" s="215">
        <f>IF(N210="zákl. přenesená",J210,0)</f>
        <v>0</v>
      </c>
      <c r="BH210" s="215">
        <f>IF(N210="sníž. přenesená",J210,0)</f>
        <v>0</v>
      </c>
      <c r="BI210" s="215">
        <f>IF(N210="nulová",J210,0)</f>
        <v>0</v>
      </c>
      <c r="BJ210" s="25" t="s">
        <v>80</v>
      </c>
      <c r="BK210" s="215">
        <f>ROUND(I210*H210,1)</f>
        <v>0</v>
      </c>
      <c r="BL210" s="25" t="s">
        <v>216</v>
      </c>
      <c r="BM210" s="25" t="s">
        <v>2362</v>
      </c>
    </row>
    <row r="211" spans="2:65" s="12" customFormat="1" ht="12">
      <c r="B211" s="216"/>
      <c r="C211" s="217"/>
      <c r="D211" s="218" t="s">
        <v>218</v>
      </c>
      <c r="E211" s="219" t="s">
        <v>23</v>
      </c>
      <c r="F211" s="220" t="s">
        <v>2363</v>
      </c>
      <c r="G211" s="217"/>
      <c r="H211" s="221">
        <v>2.02</v>
      </c>
      <c r="I211" s="222"/>
      <c r="J211" s="217"/>
      <c r="K211" s="217"/>
      <c r="L211" s="223"/>
      <c r="M211" s="224"/>
      <c r="N211" s="225"/>
      <c r="O211" s="225"/>
      <c r="P211" s="225"/>
      <c r="Q211" s="225"/>
      <c r="R211" s="225"/>
      <c r="S211" s="225"/>
      <c r="T211" s="226"/>
      <c r="AT211" s="227" t="s">
        <v>218</v>
      </c>
      <c r="AU211" s="227" t="s">
        <v>82</v>
      </c>
      <c r="AV211" s="12" t="s">
        <v>82</v>
      </c>
      <c r="AW211" s="12" t="s">
        <v>36</v>
      </c>
      <c r="AX211" s="12" t="s">
        <v>80</v>
      </c>
      <c r="AY211" s="227" t="s">
        <v>207</v>
      </c>
    </row>
    <row r="212" spans="2:65" s="1" customFormat="1" ht="22.8" customHeight="1">
      <c r="B212" s="42"/>
      <c r="C212" s="260" t="s">
        <v>449</v>
      </c>
      <c r="D212" s="260" t="s">
        <v>314</v>
      </c>
      <c r="E212" s="261" t="s">
        <v>2364</v>
      </c>
      <c r="F212" s="262" t="s">
        <v>2365</v>
      </c>
      <c r="G212" s="263" t="s">
        <v>317</v>
      </c>
      <c r="H212" s="264">
        <v>2.02</v>
      </c>
      <c r="I212" s="265"/>
      <c r="J212" s="266">
        <f>ROUND(I212*H212,1)</f>
        <v>0</v>
      </c>
      <c r="K212" s="262" t="s">
        <v>23</v>
      </c>
      <c r="L212" s="267"/>
      <c r="M212" s="268" t="s">
        <v>23</v>
      </c>
      <c r="N212" s="269" t="s">
        <v>44</v>
      </c>
      <c r="O212" s="43"/>
      <c r="P212" s="213">
        <f>O212*H212</f>
        <v>0</v>
      </c>
      <c r="Q212" s="213">
        <v>0</v>
      </c>
      <c r="R212" s="213">
        <f>Q212*H212</f>
        <v>0</v>
      </c>
      <c r="S212" s="213">
        <v>0</v>
      </c>
      <c r="T212" s="214">
        <f>S212*H212</f>
        <v>0</v>
      </c>
      <c r="AR212" s="25" t="s">
        <v>262</v>
      </c>
      <c r="AT212" s="25" t="s">
        <v>314</v>
      </c>
      <c r="AU212" s="25" t="s">
        <v>82</v>
      </c>
      <c r="AY212" s="25" t="s">
        <v>207</v>
      </c>
      <c r="BE212" s="215">
        <f>IF(N212="základní",J212,0)</f>
        <v>0</v>
      </c>
      <c r="BF212" s="215">
        <f>IF(N212="snížená",J212,0)</f>
        <v>0</v>
      </c>
      <c r="BG212" s="215">
        <f>IF(N212="zákl. přenesená",J212,0)</f>
        <v>0</v>
      </c>
      <c r="BH212" s="215">
        <f>IF(N212="sníž. přenesená",J212,0)</f>
        <v>0</v>
      </c>
      <c r="BI212" s="215">
        <f>IF(N212="nulová",J212,0)</f>
        <v>0</v>
      </c>
      <c r="BJ212" s="25" t="s">
        <v>80</v>
      </c>
      <c r="BK212" s="215">
        <f>ROUND(I212*H212,1)</f>
        <v>0</v>
      </c>
      <c r="BL212" s="25" t="s">
        <v>216</v>
      </c>
      <c r="BM212" s="25" t="s">
        <v>2366</v>
      </c>
    </row>
    <row r="213" spans="2:65" s="12" customFormat="1" ht="12">
      <c r="B213" s="216"/>
      <c r="C213" s="217"/>
      <c r="D213" s="218" t="s">
        <v>218</v>
      </c>
      <c r="E213" s="219" t="s">
        <v>23</v>
      </c>
      <c r="F213" s="220" t="s">
        <v>2367</v>
      </c>
      <c r="G213" s="217"/>
      <c r="H213" s="221">
        <v>2.02</v>
      </c>
      <c r="I213" s="222"/>
      <c r="J213" s="217"/>
      <c r="K213" s="217"/>
      <c r="L213" s="223"/>
      <c r="M213" s="224"/>
      <c r="N213" s="225"/>
      <c r="O213" s="225"/>
      <c r="P213" s="225"/>
      <c r="Q213" s="225"/>
      <c r="R213" s="225"/>
      <c r="S213" s="225"/>
      <c r="T213" s="226"/>
      <c r="AT213" s="227" t="s">
        <v>218</v>
      </c>
      <c r="AU213" s="227" t="s">
        <v>82</v>
      </c>
      <c r="AV213" s="12" t="s">
        <v>82</v>
      </c>
      <c r="AW213" s="12" t="s">
        <v>36</v>
      </c>
      <c r="AX213" s="12" t="s">
        <v>80</v>
      </c>
      <c r="AY213" s="227" t="s">
        <v>207</v>
      </c>
    </row>
    <row r="214" spans="2:65" s="1" customFormat="1" ht="22.8" customHeight="1">
      <c r="B214" s="42"/>
      <c r="C214" s="260" t="s">
        <v>451</v>
      </c>
      <c r="D214" s="260" t="s">
        <v>314</v>
      </c>
      <c r="E214" s="261" t="s">
        <v>1901</v>
      </c>
      <c r="F214" s="262" t="s">
        <v>1902</v>
      </c>
      <c r="G214" s="263" t="s">
        <v>317</v>
      </c>
      <c r="H214" s="264">
        <v>2.02</v>
      </c>
      <c r="I214" s="265"/>
      <c r="J214" s="266">
        <f>ROUND(I214*H214,1)</f>
        <v>0</v>
      </c>
      <c r="K214" s="262" t="s">
        <v>23</v>
      </c>
      <c r="L214" s="267"/>
      <c r="M214" s="268" t="s">
        <v>23</v>
      </c>
      <c r="N214" s="269" t="s">
        <v>44</v>
      </c>
      <c r="O214" s="43"/>
      <c r="P214" s="213">
        <f>O214*H214</f>
        <v>0</v>
      </c>
      <c r="Q214" s="213">
        <v>0</v>
      </c>
      <c r="R214" s="213">
        <f>Q214*H214</f>
        <v>0</v>
      </c>
      <c r="S214" s="213">
        <v>0</v>
      </c>
      <c r="T214" s="214">
        <f>S214*H214</f>
        <v>0</v>
      </c>
      <c r="AR214" s="25" t="s">
        <v>262</v>
      </c>
      <c r="AT214" s="25" t="s">
        <v>314</v>
      </c>
      <c r="AU214" s="25" t="s">
        <v>82</v>
      </c>
      <c r="AY214" s="25" t="s">
        <v>207</v>
      </c>
      <c r="BE214" s="215">
        <f>IF(N214="základní",J214,0)</f>
        <v>0</v>
      </c>
      <c r="BF214" s="215">
        <f>IF(N214="snížená",J214,0)</f>
        <v>0</v>
      </c>
      <c r="BG214" s="215">
        <f>IF(N214="zákl. přenesená",J214,0)</f>
        <v>0</v>
      </c>
      <c r="BH214" s="215">
        <f>IF(N214="sníž. přenesená",J214,0)</f>
        <v>0</v>
      </c>
      <c r="BI214" s="215">
        <f>IF(N214="nulová",J214,0)</f>
        <v>0</v>
      </c>
      <c r="BJ214" s="25" t="s">
        <v>80</v>
      </c>
      <c r="BK214" s="215">
        <f>ROUND(I214*H214,1)</f>
        <v>0</v>
      </c>
      <c r="BL214" s="25" t="s">
        <v>216</v>
      </c>
      <c r="BM214" s="25" t="s">
        <v>2368</v>
      </c>
    </row>
    <row r="215" spans="2:65" s="12" customFormat="1" ht="12">
      <c r="B215" s="216"/>
      <c r="C215" s="217"/>
      <c r="D215" s="218" t="s">
        <v>218</v>
      </c>
      <c r="E215" s="219" t="s">
        <v>23</v>
      </c>
      <c r="F215" s="220" t="s">
        <v>2369</v>
      </c>
      <c r="G215" s="217"/>
      <c r="H215" s="221">
        <v>2.02</v>
      </c>
      <c r="I215" s="222"/>
      <c r="J215" s="217"/>
      <c r="K215" s="217"/>
      <c r="L215" s="223"/>
      <c r="M215" s="224"/>
      <c r="N215" s="225"/>
      <c r="O215" s="225"/>
      <c r="P215" s="225"/>
      <c r="Q215" s="225"/>
      <c r="R215" s="225"/>
      <c r="S215" s="225"/>
      <c r="T215" s="226"/>
      <c r="AT215" s="227" t="s">
        <v>218</v>
      </c>
      <c r="AU215" s="227" t="s">
        <v>82</v>
      </c>
      <c r="AV215" s="12" t="s">
        <v>82</v>
      </c>
      <c r="AW215" s="12" t="s">
        <v>36</v>
      </c>
      <c r="AX215" s="12" t="s">
        <v>80</v>
      </c>
      <c r="AY215" s="227" t="s">
        <v>207</v>
      </c>
    </row>
    <row r="216" spans="2:65" s="1" customFormat="1" ht="22.8" customHeight="1">
      <c r="B216" s="42"/>
      <c r="C216" s="260" t="s">
        <v>453</v>
      </c>
      <c r="D216" s="260" t="s">
        <v>314</v>
      </c>
      <c r="E216" s="261" t="s">
        <v>1906</v>
      </c>
      <c r="F216" s="262" t="s">
        <v>1907</v>
      </c>
      <c r="G216" s="263" t="s">
        <v>317</v>
      </c>
      <c r="H216" s="264">
        <v>4.04</v>
      </c>
      <c r="I216" s="265"/>
      <c r="J216" s="266">
        <f>ROUND(I216*H216,1)</f>
        <v>0</v>
      </c>
      <c r="K216" s="262" t="s">
        <v>23</v>
      </c>
      <c r="L216" s="267"/>
      <c r="M216" s="268" t="s">
        <v>23</v>
      </c>
      <c r="N216" s="269" t="s">
        <v>44</v>
      </c>
      <c r="O216" s="43"/>
      <c r="P216" s="213">
        <f>O216*H216</f>
        <v>0</v>
      </c>
      <c r="Q216" s="213">
        <v>0</v>
      </c>
      <c r="R216" s="213">
        <f>Q216*H216</f>
        <v>0</v>
      </c>
      <c r="S216" s="213">
        <v>0</v>
      </c>
      <c r="T216" s="214">
        <f>S216*H216</f>
        <v>0</v>
      </c>
      <c r="AR216" s="25" t="s">
        <v>262</v>
      </c>
      <c r="AT216" s="25" t="s">
        <v>314</v>
      </c>
      <c r="AU216" s="25" t="s">
        <v>82</v>
      </c>
      <c r="AY216" s="25" t="s">
        <v>207</v>
      </c>
      <c r="BE216" s="215">
        <f>IF(N216="základní",J216,0)</f>
        <v>0</v>
      </c>
      <c r="BF216" s="215">
        <f>IF(N216="snížená",J216,0)</f>
        <v>0</v>
      </c>
      <c r="BG216" s="215">
        <f>IF(N216="zákl. přenesená",J216,0)</f>
        <v>0</v>
      </c>
      <c r="BH216" s="215">
        <f>IF(N216="sníž. přenesená",J216,0)</f>
        <v>0</v>
      </c>
      <c r="BI216" s="215">
        <f>IF(N216="nulová",J216,0)</f>
        <v>0</v>
      </c>
      <c r="BJ216" s="25" t="s">
        <v>80</v>
      </c>
      <c r="BK216" s="215">
        <f>ROUND(I216*H216,1)</f>
        <v>0</v>
      </c>
      <c r="BL216" s="25" t="s">
        <v>216</v>
      </c>
      <c r="BM216" s="25" t="s">
        <v>2370</v>
      </c>
    </row>
    <row r="217" spans="2:65" s="12" customFormat="1" ht="12">
      <c r="B217" s="216"/>
      <c r="C217" s="217"/>
      <c r="D217" s="218" t="s">
        <v>218</v>
      </c>
      <c r="E217" s="219" t="s">
        <v>23</v>
      </c>
      <c r="F217" s="220" t="s">
        <v>2371</v>
      </c>
      <c r="G217" s="217"/>
      <c r="H217" s="221">
        <v>4.04</v>
      </c>
      <c r="I217" s="222"/>
      <c r="J217" s="217"/>
      <c r="K217" s="217"/>
      <c r="L217" s="223"/>
      <c r="M217" s="224"/>
      <c r="N217" s="225"/>
      <c r="O217" s="225"/>
      <c r="P217" s="225"/>
      <c r="Q217" s="225"/>
      <c r="R217" s="225"/>
      <c r="S217" s="225"/>
      <c r="T217" s="226"/>
      <c r="AT217" s="227" t="s">
        <v>218</v>
      </c>
      <c r="AU217" s="227" t="s">
        <v>82</v>
      </c>
      <c r="AV217" s="12" t="s">
        <v>82</v>
      </c>
      <c r="AW217" s="12" t="s">
        <v>36</v>
      </c>
      <c r="AX217" s="12" t="s">
        <v>80</v>
      </c>
      <c r="AY217" s="227" t="s">
        <v>207</v>
      </c>
    </row>
    <row r="218" spans="2:65" s="1" customFormat="1" ht="22.8" customHeight="1">
      <c r="B218" s="42"/>
      <c r="C218" s="260" t="s">
        <v>455</v>
      </c>
      <c r="D218" s="260" t="s">
        <v>314</v>
      </c>
      <c r="E218" s="261" t="s">
        <v>1911</v>
      </c>
      <c r="F218" s="262" t="s">
        <v>2372</v>
      </c>
      <c r="G218" s="263" t="s">
        <v>317</v>
      </c>
      <c r="H218" s="264">
        <v>4</v>
      </c>
      <c r="I218" s="265"/>
      <c r="J218" s="266">
        <f>ROUND(I218*H218,1)</f>
        <v>0</v>
      </c>
      <c r="K218" s="262" t="s">
        <v>23</v>
      </c>
      <c r="L218" s="267"/>
      <c r="M218" s="268" t="s">
        <v>23</v>
      </c>
      <c r="N218" s="269" t="s">
        <v>44</v>
      </c>
      <c r="O218" s="43"/>
      <c r="P218" s="213">
        <f>O218*H218</f>
        <v>0</v>
      </c>
      <c r="Q218" s="213">
        <v>0</v>
      </c>
      <c r="R218" s="213">
        <f>Q218*H218</f>
        <v>0</v>
      </c>
      <c r="S218" s="213">
        <v>0</v>
      </c>
      <c r="T218" s="214">
        <f>S218*H218</f>
        <v>0</v>
      </c>
      <c r="AR218" s="25" t="s">
        <v>262</v>
      </c>
      <c r="AT218" s="25" t="s">
        <v>314</v>
      </c>
      <c r="AU218" s="25" t="s">
        <v>82</v>
      </c>
      <c r="AY218" s="25" t="s">
        <v>207</v>
      </c>
      <c r="BE218" s="215">
        <f>IF(N218="základní",J218,0)</f>
        <v>0</v>
      </c>
      <c r="BF218" s="215">
        <f>IF(N218="snížená",J218,0)</f>
        <v>0</v>
      </c>
      <c r="BG218" s="215">
        <f>IF(N218="zákl. přenesená",J218,0)</f>
        <v>0</v>
      </c>
      <c r="BH218" s="215">
        <f>IF(N218="sníž. přenesená",J218,0)</f>
        <v>0</v>
      </c>
      <c r="BI218" s="215">
        <f>IF(N218="nulová",J218,0)</f>
        <v>0</v>
      </c>
      <c r="BJ218" s="25" t="s">
        <v>80</v>
      </c>
      <c r="BK218" s="215">
        <f>ROUND(I218*H218,1)</f>
        <v>0</v>
      </c>
      <c r="BL218" s="25" t="s">
        <v>216</v>
      </c>
      <c r="BM218" s="25" t="s">
        <v>2373</v>
      </c>
    </row>
    <row r="219" spans="2:65" s="12" customFormat="1" ht="12">
      <c r="B219" s="216"/>
      <c r="C219" s="217"/>
      <c r="D219" s="218" t="s">
        <v>218</v>
      </c>
      <c r="E219" s="219" t="s">
        <v>23</v>
      </c>
      <c r="F219" s="220" t="s">
        <v>1914</v>
      </c>
      <c r="G219" s="217"/>
      <c r="H219" s="221">
        <v>4</v>
      </c>
      <c r="I219" s="222"/>
      <c r="J219" s="217"/>
      <c r="K219" s="217"/>
      <c r="L219" s="223"/>
      <c r="M219" s="224"/>
      <c r="N219" s="225"/>
      <c r="O219" s="225"/>
      <c r="P219" s="225"/>
      <c r="Q219" s="225"/>
      <c r="R219" s="225"/>
      <c r="S219" s="225"/>
      <c r="T219" s="226"/>
      <c r="AT219" s="227" t="s">
        <v>218</v>
      </c>
      <c r="AU219" s="227" t="s">
        <v>82</v>
      </c>
      <c r="AV219" s="12" t="s">
        <v>82</v>
      </c>
      <c r="AW219" s="12" t="s">
        <v>36</v>
      </c>
      <c r="AX219" s="12" t="s">
        <v>80</v>
      </c>
      <c r="AY219" s="227" t="s">
        <v>207</v>
      </c>
    </row>
    <row r="220" spans="2:65" s="1" customFormat="1" ht="14.4" customHeight="1">
      <c r="B220" s="42"/>
      <c r="C220" s="260" t="s">
        <v>459</v>
      </c>
      <c r="D220" s="260" t="s">
        <v>314</v>
      </c>
      <c r="E220" s="261" t="s">
        <v>1916</v>
      </c>
      <c r="F220" s="262" t="s">
        <v>1917</v>
      </c>
      <c r="G220" s="263" t="s">
        <v>317</v>
      </c>
      <c r="H220" s="264">
        <v>4</v>
      </c>
      <c r="I220" s="265"/>
      <c r="J220" s="266">
        <f>ROUND(I220*H220,1)</f>
        <v>0</v>
      </c>
      <c r="K220" s="262" t="s">
        <v>23</v>
      </c>
      <c r="L220" s="267"/>
      <c r="M220" s="268" t="s">
        <v>23</v>
      </c>
      <c r="N220" s="269" t="s">
        <v>44</v>
      </c>
      <c r="O220" s="43"/>
      <c r="P220" s="213">
        <f>O220*H220</f>
        <v>0</v>
      </c>
      <c r="Q220" s="213">
        <v>0</v>
      </c>
      <c r="R220" s="213">
        <f>Q220*H220</f>
        <v>0</v>
      </c>
      <c r="S220" s="213">
        <v>0</v>
      </c>
      <c r="T220" s="214">
        <f>S220*H220</f>
        <v>0</v>
      </c>
      <c r="AR220" s="25" t="s">
        <v>262</v>
      </c>
      <c r="AT220" s="25" t="s">
        <v>314</v>
      </c>
      <c r="AU220" s="25" t="s">
        <v>82</v>
      </c>
      <c r="AY220" s="25" t="s">
        <v>207</v>
      </c>
      <c r="BE220" s="215">
        <f>IF(N220="základní",J220,0)</f>
        <v>0</v>
      </c>
      <c r="BF220" s="215">
        <f>IF(N220="snížená",J220,0)</f>
        <v>0</v>
      </c>
      <c r="BG220" s="215">
        <f>IF(N220="zákl. přenesená",J220,0)</f>
        <v>0</v>
      </c>
      <c r="BH220" s="215">
        <f>IF(N220="sníž. přenesená",J220,0)</f>
        <v>0</v>
      </c>
      <c r="BI220" s="215">
        <f>IF(N220="nulová",J220,0)</f>
        <v>0</v>
      </c>
      <c r="BJ220" s="25" t="s">
        <v>80</v>
      </c>
      <c r="BK220" s="215">
        <f>ROUND(I220*H220,1)</f>
        <v>0</v>
      </c>
      <c r="BL220" s="25" t="s">
        <v>216</v>
      </c>
      <c r="BM220" s="25" t="s">
        <v>2374</v>
      </c>
    </row>
    <row r="221" spans="2:65" s="12" customFormat="1" ht="12">
      <c r="B221" s="216"/>
      <c r="C221" s="217"/>
      <c r="D221" s="218" t="s">
        <v>218</v>
      </c>
      <c r="E221" s="219" t="s">
        <v>23</v>
      </c>
      <c r="F221" s="220" t="s">
        <v>1914</v>
      </c>
      <c r="G221" s="217"/>
      <c r="H221" s="221">
        <v>4</v>
      </c>
      <c r="I221" s="222"/>
      <c r="J221" s="217"/>
      <c r="K221" s="217"/>
      <c r="L221" s="223"/>
      <c r="M221" s="224"/>
      <c r="N221" s="225"/>
      <c r="O221" s="225"/>
      <c r="P221" s="225"/>
      <c r="Q221" s="225"/>
      <c r="R221" s="225"/>
      <c r="S221" s="225"/>
      <c r="T221" s="226"/>
      <c r="AT221" s="227" t="s">
        <v>218</v>
      </c>
      <c r="AU221" s="227" t="s">
        <v>82</v>
      </c>
      <c r="AV221" s="12" t="s">
        <v>82</v>
      </c>
      <c r="AW221" s="12" t="s">
        <v>36</v>
      </c>
      <c r="AX221" s="12" t="s">
        <v>80</v>
      </c>
      <c r="AY221" s="227" t="s">
        <v>207</v>
      </c>
    </row>
    <row r="222" spans="2:65" s="1" customFormat="1" ht="14.4" customHeight="1">
      <c r="B222" s="42"/>
      <c r="C222" s="260" t="s">
        <v>463</v>
      </c>
      <c r="D222" s="260" t="s">
        <v>314</v>
      </c>
      <c r="E222" s="261" t="s">
        <v>1919</v>
      </c>
      <c r="F222" s="262" t="s">
        <v>1920</v>
      </c>
      <c r="G222" s="263" t="s">
        <v>317</v>
      </c>
      <c r="H222" s="264">
        <v>4</v>
      </c>
      <c r="I222" s="265"/>
      <c r="J222" s="266">
        <f>ROUND(I222*H222,1)</f>
        <v>0</v>
      </c>
      <c r="K222" s="262" t="s">
        <v>23</v>
      </c>
      <c r="L222" s="267"/>
      <c r="M222" s="268" t="s">
        <v>23</v>
      </c>
      <c r="N222" s="269" t="s">
        <v>44</v>
      </c>
      <c r="O222" s="43"/>
      <c r="P222" s="213">
        <f>O222*H222</f>
        <v>0</v>
      </c>
      <c r="Q222" s="213">
        <v>0</v>
      </c>
      <c r="R222" s="213">
        <f>Q222*H222</f>
        <v>0</v>
      </c>
      <c r="S222" s="213">
        <v>0</v>
      </c>
      <c r="T222" s="214">
        <f>S222*H222</f>
        <v>0</v>
      </c>
      <c r="AR222" s="25" t="s">
        <v>262</v>
      </c>
      <c r="AT222" s="25" t="s">
        <v>314</v>
      </c>
      <c r="AU222" s="25" t="s">
        <v>82</v>
      </c>
      <c r="AY222" s="25" t="s">
        <v>207</v>
      </c>
      <c r="BE222" s="215">
        <f>IF(N222="základní",J222,0)</f>
        <v>0</v>
      </c>
      <c r="BF222" s="215">
        <f>IF(N222="snížená",J222,0)</f>
        <v>0</v>
      </c>
      <c r="BG222" s="215">
        <f>IF(N222="zákl. přenesená",J222,0)</f>
        <v>0</v>
      </c>
      <c r="BH222" s="215">
        <f>IF(N222="sníž. přenesená",J222,0)</f>
        <v>0</v>
      </c>
      <c r="BI222" s="215">
        <f>IF(N222="nulová",J222,0)</f>
        <v>0</v>
      </c>
      <c r="BJ222" s="25" t="s">
        <v>80</v>
      </c>
      <c r="BK222" s="215">
        <f>ROUND(I222*H222,1)</f>
        <v>0</v>
      </c>
      <c r="BL222" s="25" t="s">
        <v>216</v>
      </c>
      <c r="BM222" s="25" t="s">
        <v>2375</v>
      </c>
    </row>
    <row r="223" spans="2:65" s="12" customFormat="1" ht="12">
      <c r="B223" s="216"/>
      <c r="C223" s="217"/>
      <c r="D223" s="218" t="s">
        <v>218</v>
      </c>
      <c r="E223" s="219" t="s">
        <v>23</v>
      </c>
      <c r="F223" s="220" t="s">
        <v>1914</v>
      </c>
      <c r="G223" s="217"/>
      <c r="H223" s="221">
        <v>4</v>
      </c>
      <c r="I223" s="222"/>
      <c r="J223" s="217"/>
      <c r="K223" s="217"/>
      <c r="L223" s="223"/>
      <c r="M223" s="224"/>
      <c r="N223" s="225"/>
      <c r="O223" s="225"/>
      <c r="P223" s="225"/>
      <c r="Q223" s="225"/>
      <c r="R223" s="225"/>
      <c r="S223" s="225"/>
      <c r="T223" s="226"/>
      <c r="AT223" s="227" t="s">
        <v>218</v>
      </c>
      <c r="AU223" s="227" t="s">
        <v>82</v>
      </c>
      <c r="AV223" s="12" t="s">
        <v>82</v>
      </c>
      <c r="AW223" s="12" t="s">
        <v>36</v>
      </c>
      <c r="AX223" s="12" t="s">
        <v>80</v>
      </c>
      <c r="AY223" s="227" t="s">
        <v>207</v>
      </c>
    </row>
    <row r="224" spans="2:65" s="1" customFormat="1" ht="22.8" customHeight="1">
      <c r="B224" s="42"/>
      <c r="C224" s="204" t="s">
        <v>467</v>
      </c>
      <c r="D224" s="204" t="s">
        <v>211</v>
      </c>
      <c r="E224" s="205" t="s">
        <v>1923</v>
      </c>
      <c r="F224" s="206" t="s">
        <v>2376</v>
      </c>
      <c r="G224" s="207" t="s">
        <v>322</v>
      </c>
      <c r="H224" s="208">
        <v>29.5</v>
      </c>
      <c r="I224" s="209"/>
      <c r="J224" s="210">
        <f>ROUND(I224*H224,1)</f>
        <v>0</v>
      </c>
      <c r="K224" s="206" t="s">
        <v>23</v>
      </c>
      <c r="L224" s="62"/>
      <c r="M224" s="211" t="s">
        <v>23</v>
      </c>
      <c r="N224" s="212" t="s">
        <v>44</v>
      </c>
      <c r="O224" s="43"/>
      <c r="P224" s="213">
        <f>O224*H224</f>
        <v>0</v>
      </c>
      <c r="Q224" s="213">
        <v>0</v>
      </c>
      <c r="R224" s="213">
        <f>Q224*H224</f>
        <v>0</v>
      </c>
      <c r="S224" s="213">
        <v>0</v>
      </c>
      <c r="T224" s="214">
        <f>S224*H224</f>
        <v>0</v>
      </c>
      <c r="AR224" s="25" t="s">
        <v>216</v>
      </c>
      <c r="AT224" s="25" t="s">
        <v>211</v>
      </c>
      <c r="AU224" s="25" t="s">
        <v>82</v>
      </c>
      <c r="AY224" s="25" t="s">
        <v>207</v>
      </c>
      <c r="BE224" s="215">
        <f>IF(N224="základní",J224,0)</f>
        <v>0</v>
      </c>
      <c r="BF224" s="215">
        <f>IF(N224="snížená",J224,0)</f>
        <v>0</v>
      </c>
      <c r="BG224" s="215">
        <f>IF(N224="zákl. přenesená",J224,0)</f>
        <v>0</v>
      </c>
      <c r="BH224" s="215">
        <f>IF(N224="sníž. přenesená",J224,0)</f>
        <v>0</v>
      </c>
      <c r="BI224" s="215">
        <f>IF(N224="nulová",J224,0)</f>
        <v>0</v>
      </c>
      <c r="BJ224" s="25" t="s">
        <v>80</v>
      </c>
      <c r="BK224" s="215">
        <f>ROUND(I224*H224,1)</f>
        <v>0</v>
      </c>
      <c r="BL224" s="25" t="s">
        <v>216</v>
      </c>
      <c r="BM224" s="25" t="s">
        <v>2377</v>
      </c>
    </row>
    <row r="225" spans="2:65" s="12" customFormat="1" ht="12">
      <c r="B225" s="216"/>
      <c r="C225" s="217"/>
      <c r="D225" s="218" t="s">
        <v>218</v>
      </c>
      <c r="E225" s="219" t="s">
        <v>23</v>
      </c>
      <c r="F225" s="220" t="s">
        <v>2378</v>
      </c>
      <c r="G225" s="217"/>
      <c r="H225" s="221">
        <v>29.5</v>
      </c>
      <c r="I225" s="222"/>
      <c r="J225" s="217"/>
      <c r="K225" s="217"/>
      <c r="L225" s="223"/>
      <c r="M225" s="224"/>
      <c r="N225" s="225"/>
      <c r="O225" s="225"/>
      <c r="P225" s="225"/>
      <c r="Q225" s="225"/>
      <c r="R225" s="225"/>
      <c r="S225" s="225"/>
      <c r="T225" s="226"/>
      <c r="AT225" s="227" t="s">
        <v>218</v>
      </c>
      <c r="AU225" s="227" t="s">
        <v>82</v>
      </c>
      <c r="AV225" s="12" t="s">
        <v>82</v>
      </c>
      <c r="AW225" s="12" t="s">
        <v>36</v>
      </c>
      <c r="AX225" s="12" t="s">
        <v>80</v>
      </c>
      <c r="AY225" s="227" t="s">
        <v>207</v>
      </c>
    </row>
    <row r="226" spans="2:65" s="1" customFormat="1" ht="22.8" customHeight="1">
      <c r="B226" s="42"/>
      <c r="C226" s="204" t="s">
        <v>471</v>
      </c>
      <c r="D226" s="204" t="s">
        <v>211</v>
      </c>
      <c r="E226" s="205" t="s">
        <v>1928</v>
      </c>
      <c r="F226" s="206" t="s">
        <v>2379</v>
      </c>
      <c r="G226" s="207" t="s">
        <v>214</v>
      </c>
      <c r="H226" s="208">
        <v>0.1</v>
      </c>
      <c r="I226" s="209"/>
      <c r="J226" s="210">
        <f>ROUND(I226*H226,1)</f>
        <v>0</v>
      </c>
      <c r="K226" s="206" t="s">
        <v>23</v>
      </c>
      <c r="L226" s="62"/>
      <c r="M226" s="211" t="s">
        <v>23</v>
      </c>
      <c r="N226" s="212" t="s">
        <v>44</v>
      </c>
      <c r="O226" s="43"/>
      <c r="P226" s="213">
        <f>O226*H226</f>
        <v>0</v>
      </c>
      <c r="Q226" s="213">
        <v>0</v>
      </c>
      <c r="R226" s="213">
        <f>Q226*H226</f>
        <v>0</v>
      </c>
      <c r="S226" s="213">
        <v>0</v>
      </c>
      <c r="T226" s="214">
        <f>S226*H226</f>
        <v>0</v>
      </c>
      <c r="AR226" s="25" t="s">
        <v>216</v>
      </c>
      <c r="AT226" s="25" t="s">
        <v>211</v>
      </c>
      <c r="AU226" s="25" t="s">
        <v>82</v>
      </c>
      <c r="AY226" s="25" t="s">
        <v>207</v>
      </c>
      <c r="BE226" s="215">
        <f>IF(N226="základní",J226,0)</f>
        <v>0</v>
      </c>
      <c r="BF226" s="215">
        <f>IF(N226="snížená",J226,0)</f>
        <v>0</v>
      </c>
      <c r="BG226" s="215">
        <f>IF(N226="zákl. přenesená",J226,0)</f>
        <v>0</v>
      </c>
      <c r="BH226" s="215">
        <f>IF(N226="sníž. přenesená",J226,0)</f>
        <v>0</v>
      </c>
      <c r="BI226" s="215">
        <f>IF(N226="nulová",J226,0)</f>
        <v>0</v>
      </c>
      <c r="BJ226" s="25" t="s">
        <v>80</v>
      </c>
      <c r="BK226" s="215">
        <f>ROUND(I226*H226,1)</f>
        <v>0</v>
      </c>
      <c r="BL226" s="25" t="s">
        <v>216</v>
      </c>
      <c r="BM226" s="25" t="s">
        <v>2380</v>
      </c>
    </row>
    <row r="227" spans="2:65" s="12" customFormat="1" ht="12">
      <c r="B227" s="216"/>
      <c r="C227" s="217"/>
      <c r="D227" s="218" t="s">
        <v>218</v>
      </c>
      <c r="E227" s="219" t="s">
        <v>23</v>
      </c>
      <c r="F227" s="220" t="s">
        <v>2381</v>
      </c>
      <c r="G227" s="217"/>
      <c r="H227" s="221">
        <v>0.1</v>
      </c>
      <c r="I227" s="222"/>
      <c r="J227" s="217"/>
      <c r="K227" s="217"/>
      <c r="L227" s="223"/>
      <c r="M227" s="224"/>
      <c r="N227" s="225"/>
      <c r="O227" s="225"/>
      <c r="P227" s="225"/>
      <c r="Q227" s="225"/>
      <c r="R227" s="225"/>
      <c r="S227" s="225"/>
      <c r="T227" s="226"/>
      <c r="AT227" s="227" t="s">
        <v>218</v>
      </c>
      <c r="AU227" s="227" t="s">
        <v>82</v>
      </c>
      <c r="AV227" s="12" t="s">
        <v>82</v>
      </c>
      <c r="AW227" s="12" t="s">
        <v>36</v>
      </c>
      <c r="AX227" s="12" t="s">
        <v>80</v>
      </c>
      <c r="AY227" s="227" t="s">
        <v>207</v>
      </c>
    </row>
    <row r="228" spans="2:65" s="1" customFormat="1" ht="22.8" customHeight="1">
      <c r="B228" s="42"/>
      <c r="C228" s="204" t="s">
        <v>479</v>
      </c>
      <c r="D228" s="204" t="s">
        <v>211</v>
      </c>
      <c r="E228" s="205" t="s">
        <v>1933</v>
      </c>
      <c r="F228" s="206" t="s">
        <v>1934</v>
      </c>
      <c r="G228" s="207" t="s">
        <v>317</v>
      </c>
      <c r="H228" s="208">
        <v>4</v>
      </c>
      <c r="I228" s="209"/>
      <c r="J228" s="210">
        <f>ROUND(I228*H228,1)</f>
        <v>0</v>
      </c>
      <c r="K228" s="206" t="s">
        <v>23</v>
      </c>
      <c r="L228" s="62"/>
      <c r="M228" s="211" t="s">
        <v>23</v>
      </c>
      <c r="N228" s="212" t="s">
        <v>44</v>
      </c>
      <c r="O228" s="43"/>
      <c r="P228" s="213">
        <f>O228*H228</f>
        <v>0</v>
      </c>
      <c r="Q228" s="213">
        <v>0</v>
      </c>
      <c r="R228" s="213">
        <f>Q228*H228</f>
        <v>0</v>
      </c>
      <c r="S228" s="213">
        <v>0</v>
      </c>
      <c r="T228" s="214">
        <f>S228*H228</f>
        <v>0</v>
      </c>
      <c r="AR228" s="25" t="s">
        <v>216</v>
      </c>
      <c r="AT228" s="25" t="s">
        <v>211</v>
      </c>
      <c r="AU228" s="25" t="s">
        <v>82</v>
      </c>
      <c r="AY228" s="25" t="s">
        <v>207</v>
      </c>
      <c r="BE228" s="215">
        <f>IF(N228="základní",J228,0)</f>
        <v>0</v>
      </c>
      <c r="BF228" s="215">
        <f>IF(N228="snížená",J228,0)</f>
        <v>0</v>
      </c>
      <c r="BG228" s="215">
        <f>IF(N228="zákl. přenesená",J228,0)</f>
        <v>0</v>
      </c>
      <c r="BH228" s="215">
        <f>IF(N228="sníž. přenesená",J228,0)</f>
        <v>0</v>
      </c>
      <c r="BI228" s="215">
        <f>IF(N228="nulová",J228,0)</f>
        <v>0</v>
      </c>
      <c r="BJ228" s="25" t="s">
        <v>80</v>
      </c>
      <c r="BK228" s="215">
        <f>ROUND(I228*H228,1)</f>
        <v>0</v>
      </c>
      <c r="BL228" s="25" t="s">
        <v>216</v>
      </c>
      <c r="BM228" s="25" t="s">
        <v>2382</v>
      </c>
    </row>
    <row r="229" spans="2:65" s="12" customFormat="1" ht="12">
      <c r="B229" s="216"/>
      <c r="C229" s="217"/>
      <c r="D229" s="218" t="s">
        <v>218</v>
      </c>
      <c r="E229" s="219" t="s">
        <v>23</v>
      </c>
      <c r="F229" s="220" t="s">
        <v>2383</v>
      </c>
      <c r="G229" s="217"/>
      <c r="H229" s="221">
        <v>4</v>
      </c>
      <c r="I229" s="222"/>
      <c r="J229" s="217"/>
      <c r="K229" s="217"/>
      <c r="L229" s="223"/>
      <c r="M229" s="224"/>
      <c r="N229" s="225"/>
      <c r="O229" s="225"/>
      <c r="P229" s="225"/>
      <c r="Q229" s="225"/>
      <c r="R229" s="225"/>
      <c r="S229" s="225"/>
      <c r="T229" s="226"/>
      <c r="AT229" s="227" t="s">
        <v>218</v>
      </c>
      <c r="AU229" s="227" t="s">
        <v>82</v>
      </c>
      <c r="AV229" s="12" t="s">
        <v>82</v>
      </c>
      <c r="AW229" s="12" t="s">
        <v>36</v>
      </c>
      <c r="AX229" s="12" t="s">
        <v>80</v>
      </c>
      <c r="AY229" s="227" t="s">
        <v>207</v>
      </c>
    </row>
    <row r="230" spans="2:65" s="1" customFormat="1" ht="22.8" customHeight="1">
      <c r="B230" s="42"/>
      <c r="C230" s="204" t="s">
        <v>484</v>
      </c>
      <c r="D230" s="204" t="s">
        <v>211</v>
      </c>
      <c r="E230" s="205" t="s">
        <v>1938</v>
      </c>
      <c r="F230" s="206" t="s">
        <v>2384</v>
      </c>
      <c r="G230" s="207" t="s">
        <v>317</v>
      </c>
      <c r="H230" s="208">
        <v>4</v>
      </c>
      <c r="I230" s="209"/>
      <c r="J230" s="210">
        <f>ROUND(I230*H230,1)</f>
        <v>0</v>
      </c>
      <c r="K230" s="206" t="s">
        <v>23</v>
      </c>
      <c r="L230" s="62"/>
      <c r="M230" s="211" t="s">
        <v>23</v>
      </c>
      <c r="N230" s="212" t="s">
        <v>44</v>
      </c>
      <c r="O230" s="43"/>
      <c r="P230" s="213">
        <f>O230*H230</f>
        <v>0</v>
      </c>
      <c r="Q230" s="213">
        <v>0</v>
      </c>
      <c r="R230" s="213">
        <f>Q230*H230</f>
        <v>0</v>
      </c>
      <c r="S230" s="213">
        <v>0</v>
      </c>
      <c r="T230" s="214">
        <f>S230*H230</f>
        <v>0</v>
      </c>
      <c r="AR230" s="25" t="s">
        <v>216</v>
      </c>
      <c r="AT230" s="25" t="s">
        <v>211</v>
      </c>
      <c r="AU230" s="25" t="s">
        <v>82</v>
      </c>
      <c r="AY230" s="25" t="s">
        <v>207</v>
      </c>
      <c r="BE230" s="215">
        <f>IF(N230="základní",J230,0)</f>
        <v>0</v>
      </c>
      <c r="BF230" s="215">
        <f>IF(N230="snížená",J230,0)</f>
        <v>0</v>
      </c>
      <c r="BG230" s="215">
        <f>IF(N230="zákl. přenesená",J230,0)</f>
        <v>0</v>
      </c>
      <c r="BH230" s="215">
        <f>IF(N230="sníž. přenesená",J230,0)</f>
        <v>0</v>
      </c>
      <c r="BI230" s="215">
        <f>IF(N230="nulová",J230,0)</f>
        <v>0</v>
      </c>
      <c r="BJ230" s="25" t="s">
        <v>80</v>
      </c>
      <c r="BK230" s="215">
        <f>ROUND(I230*H230,1)</f>
        <v>0</v>
      </c>
      <c r="BL230" s="25" t="s">
        <v>216</v>
      </c>
      <c r="BM230" s="25" t="s">
        <v>2385</v>
      </c>
    </row>
    <row r="231" spans="2:65" s="12" customFormat="1" ht="12">
      <c r="B231" s="216"/>
      <c r="C231" s="217"/>
      <c r="D231" s="218" t="s">
        <v>218</v>
      </c>
      <c r="E231" s="219" t="s">
        <v>23</v>
      </c>
      <c r="F231" s="220" t="s">
        <v>1936</v>
      </c>
      <c r="G231" s="217"/>
      <c r="H231" s="221">
        <v>4</v>
      </c>
      <c r="I231" s="222"/>
      <c r="J231" s="217"/>
      <c r="K231" s="217"/>
      <c r="L231" s="223"/>
      <c r="M231" s="224"/>
      <c r="N231" s="225"/>
      <c r="O231" s="225"/>
      <c r="P231" s="225"/>
      <c r="Q231" s="225"/>
      <c r="R231" s="225"/>
      <c r="S231" s="225"/>
      <c r="T231" s="226"/>
      <c r="AT231" s="227" t="s">
        <v>218</v>
      </c>
      <c r="AU231" s="227" t="s">
        <v>82</v>
      </c>
      <c r="AV231" s="12" t="s">
        <v>82</v>
      </c>
      <c r="AW231" s="12" t="s">
        <v>36</v>
      </c>
      <c r="AX231" s="12" t="s">
        <v>80</v>
      </c>
      <c r="AY231" s="227" t="s">
        <v>207</v>
      </c>
    </row>
    <row r="232" spans="2:65" s="1" customFormat="1" ht="22.8" customHeight="1">
      <c r="B232" s="42"/>
      <c r="C232" s="204" t="s">
        <v>488</v>
      </c>
      <c r="D232" s="204" t="s">
        <v>211</v>
      </c>
      <c r="E232" s="205" t="s">
        <v>1942</v>
      </c>
      <c r="F232" s="206" t="s">
        <v>2386</v>
      </c>
      <c r="G232" s="207" t="s">
        <v>317</v>
      </c>
      <c r="H232" s="208">
        <v>2</v>
      </c>
      <c r="I232" s="209"/>
      <c r="J232" s="210">
        <f>ROUND(I232*H232,1)</f>
        <v>0</v>
      </c>
      <c r="K232" s="206" t="s">
        <v>23</v>
      </c>
      <c r="L232" s="62"/>
      <c r="M232" s="211" t="s">
        <v>23</v>
      </c>
      <c r="N232" s="212" t="s">
        <v>44</v>
      </c>
      <c r="O232" s="43"/>
      <c r="P232" s="213">
        <f>O232*H232</f>
        <v>0</v>
      </c>
      <c r="Q232" s="213">
        <v>0</v>
      </c>
      <c r="R232" s="213">
        <f>Q232*H232</f>
        <v>0</v>
      </c>
      <c r="S232" s="213">
        <v>0</v>
      </c>
      <c r="T232" s="214">
        <f>S232*H232</f>
        <v>0</v>
      </c>
      <c r="AR232" s="25" t="s">
        <v>216</v>
      </c>
      <c r="AT232" s="25" t="s">
        <v>211</v>
      </c>
      <c r="AU232" s="25" t="s">
        <v>82</v>
      </c>
      <c r="AY232" s="25" t="s">
        <v>207</v>
      </c>
      <c r="BE232" s="215">
        <f>IF(N232="základní",J232,0)</f>
        <v>0</v>
      </c>
      <c r="BF232" s="215">
        <f>IF(N232="snížená",J232,0)</f>
        <v>0</v>
      </c>
      <c r="BG232" s="215">
        <f>IF(N232="zákl. přenesená",J232,0)</f>
        <v>0</v>
      </c>
      <c r="BH232" s="215">
        <f>IF(N232="sníž. přenesená",J232,0)</f>
        <v>0</v>
      </c>
      <c r="BI232" s="215">
        <f>IF(N232="nulová",J232,0)</f>
        <v>0</v>
      </c>
      <c r="BJ232" s="25" t="s">
        <v>80</v>
      </c>
      <c r="BK232" s="215">
        <f>ROUND(I232*H232,1)</f>
        <v>0</v>
      </c>
      <c r="BL232" s="25" t="s">
        <v>216</v>
      </c>
      <c r="BM232" s="25" t="s">
        <v>2387</v>
      </c>
    </row>
    <row r="233" spans="2:65" s="12" customFormat="1" ht="12">
      <c r="B233" s="216"/>
      <c r="C233" s="217"/>
      <c r="D233" s="218" t="s">
        <v>218</v>
      </c>
      <c r="E233" s="219" t="s">
        <v>23</v>
      </c>
      <c r="F233" s="220" t="s">
        <v>2388</v>
      </c>
      <c r="G233" s="217"/>
      <c r="H233" s="221">
        <v>2</v>
      </c>
      <c r="I233" s="222"/>
      <c r="J233" s="217"/>
      <c r="K233" s="217"/>
      <c r="L233" s="223"/>
      <c r="M233" s="224"/>
      <c r="N233" s="225"/>
      <c r="O233" s="225"/>
      <c r="P233" s="225"/>
      <c r="Q233" s="225"/>
      <c r="R233" s="225"/>
      <c r="S233" s="225"/>
      <c r="T233" s="226"/>
      <c r="AT233" s="227" t="s">
        <v>218</v>
      </c>
      <c r="AU233" s="227" t="s">
        <v>82</v>
      </c>
      <c r="AV233" s="12" t="s">
        <v>82</v>
      </c>
      <c r="AW233" s="12" t="s">
        <v>36</v>
      </c>
      <c r="AX233" s="12" t="s">
        <v>80</v>
      </c>
      <c r="AY233" s="227" t="s">
        <v>207</v>
      </c>
    </row>
    <row r="234" spans="2:65" s="1" customFormat="1" ht="22.8" customHeight="1">
      <c r="B234" s="42"/>
      <c r="C234" s="204" t="s">
        <v>493</v>
      </c>
      <c r="D234" s="204" t="s">
        <v>211</v>
      </c>
      <c r="E234" s="205" t="s">
        <v>2389</v>
      </c>
      <c r="F234" s="206" t="s">
        <v>2390</v>
      </c>
      <c r="G234" s="207" t="s">
        <v>317</v>
      </c>
      <c r="H234" s="208">
        <v>4</v>
      </c>
      <c r="I234" s="209"/>
      <c r="J234" s="210">
        <f>ROUND(I234*H234,1)</f>
        <v>0</v>
      </c>
      <c r="K234" s="206" t="s">
        <v>23</v>
      </c>
      <c r="L234" s="62"/>
      <c r="M234" s="211" t="s">
        <v>23</v>
      </c>
      <c r="N234" s="212" t="s">
        <v>44</v>
      </c>
      <c r="O234" s="43"/>
      <c r="P234" s="213">
        <f>O234*H234</f>
        <v>0</v>
      </c>
      <c r="Q234" s="213">
        <v>0</v>
      </c>
      <c r="R234" s="213">
        <f>Q234*H234</f>
        <v>0</v>
      </c>
      <c r="S234" s="213">
        <v>0</v>
      </c>
      <c r="T234" s="214">
        <f>S234*H234</f>
        <v>0</v>
      </c>
      <c r="AR234" s="25" t="s">
        <v>216</v>
      </c>
      <c r="AT234" s="25" t="s">
        <v>211</v>
      </c>
      <c r="AU234" s="25" t="s">
        <v>82</v>
      </c>
      <c r="AY234" s="25" t="s">
        <v>207</v>
      </c>
      <c r="BE234" s="215">
        <f>IF(N234="základní",J234,0)</f>
        <v>0</v>
      </c>
      <c r="BF234" s="215">
        <f>IF(N234="snížená",J234,0)</f>
        <v>0</v>
      </c>
      <c r="BG234" s="215">
        <f>IF(N234="zákl. přenesená",J234,0)</f>
        <v>0</v>
      </c>
      <c r="BH234" s="215">
        <f>IF(N234="sníž. přenesená",J234,0)</f>
        <v>0</v>
      </c>
      <c r="BI234" s="215">
        <f>IF(N234="nulová",J234,0)</f>
        <v>0</v>
      </c>
      <c r="BJ234" s="25" t="s">
        <v>80</v>
      </c>
      <c r="BK234" s="215">
        <f>ROUND(I234*H234,1)</f>
        <v>0</v>
      </c>
      <c r="BL234" s="25" t="s">
        <v>216</v>
      </c>
      <c r="BM234" s="25" t="s">
        <v>2391</v>
      </c>
    </row>
    <row r="235" spans="2:65" s="12" customFormat="1" ht="12">
      <c r="B235" s="216"/>
      <c r="C235" s="217"/>
      <c r="D235" s="218" t="s">
        <v>218</v>
      </c>
      <c r="E235" s="219" t="s">
        <v>23</v>
      </c>
      <c r="F235" s="220" t="s">
        <v>2392</v>
      </c>
      <c r="G235" s="217"/>
      <c r="H235" s="221">
        <v>4</v>
      </c>
      <c r="I235" s="222"/>
      <c r="J235" s="217"/>
      <c r="K235" s="217"/>
      <c r="L235" s="223"/>
      <c r="M235" s="224"/>
      <c r="N235" s="225"/>
      <c r="O235" s="225"/>
      <c r="P235" s="225"/>
      <c r="Q235" s="225"/>
      <c r="R235" s="225"/>
      <c r="S235" s="225"/>
      <c r="T235" s="226"/>
      <c r="AT235" s="227" t="s">
        <v>218</v>
      </c>
      <c r="AU235" s="227" t="s">
        <v>82</v>
      </c>
      <c r="AV235" s="12" t="s">
        <v>82</v>
      </c>
      <c r="AW235" s="12" t="s">
        <v>36</v>
      </c>
      <c r="AX235" s="12" t="s">
        <v>80</v>
      </c>
      <c r="AY235" s="227" t="s">
        <v>207</v>
      </c>
    </row>
    <row r="236" spans="2:65" s="1" customFormat="1" ht="22.8" customHeight="1">
      <c r="B236" s="42"/>
      <c r="C236" s="204" t="s">
        <v>499</v>
      </c>
      <c r="D236" s="204" t="s">
        <v>211</v>
      </c>
      <c r="E236" s="205" t="s">
        <v>1947</v>
      </c>
      <c r="F236" s="206" t="s">
        <v>2393</v>
      </c>
      <c r="G236" s="207" t="s">
        <v>317</v>
      </c>
      <c r="H236" s="208">
        <v>1</v>
      </c>
      <c r="I236" s="209"/>
      <c r="J236" s="210">
        <f>ROUND(I236*H236,1)</f>
        <v>0</v>
      </c>
      <c r="K236" s="206" t="s">
        <v>23</v>
      </c>
      <c r="L236" s="62"/>
      <c r="M236" s="211" t="s">
        <v>23</v>
      </c>
      <c r="N236" s="212" t="s">
        <v>44</v>
      </c>
      <c r="O236" s="43"/>
      <c r="P236" s="213">
        <f>O236*H236</f>
        <v>0</v>
      </c>
      <c r="Q236" s="213">
        <v>0</v>
      </c>
      <c r="R236" s="213">
        <f>Q236*H236</f>
        <v>0</v>
      </c>
      <c r="S236" s="213">
        <v>0</v>
      </c>
      <c r="T236" s="214">
        <f>S236*H236</f>
        <v>0</v>
      </c>
      <c r="AR236" s="25" t="s">
        <v>216</v>
      </c>
      <c r="AT236" s="25" t="s">
        <v>211</v>
      </c>
      <c r="AU236" s="25" t="s">
        <v>82</v>
      </c>
      <c r="AY236" s="25" t="s">
        <v>207</v>
      </c>
      <c r="BE236" s="215">
        <f>IF(N236="základní",J236,0)</f>
        <v>0</v>
      </c>
      <c r="BF236" s="215">
        <f>IF(N236="snížená",J236,0)</f>
        <v>0</v>
      </c>
      <c r="BG236" s="215">
        <f>IF(N236="zákl. přenesená",J236,0)</f>
        <v>0</v>
      </c>
      <c r="BH236" s="215">
        <f>IF(N236="sníž. přenesená",J236,0)</f>
        <v>0</v>
      </c>
      <c r="BI236" s="215">
        <f>IF(N236="nulová",J236,0)</f>
        <v>0</v>
      </c>
      <c r="BJ236" s="25" t="s">
        <v>80</v>
      </c>
      <c r="BK236" s="215">
        <f>ROUND(I236*H236,1)</f>
        <v>0</v>
      </c>
      <c r="BL236" s="25" t="s">
        <v>216</v>
      </c>
      <c r="BM236" s="25" t="s">
        <v>2394</v>
      </c>
    </row>
    <row r="237" spans="2:65" s="12" customFormat="1" ht="12">
      <c r="B237" s="216"/>
      <c r="C237" s="217"/>
      <c r="D237" s="218" t="s">
        <v>218</v>
      </c>
      <c r="E237" s="219" t="s">
        <v>23</v>
      </c>
      <c r="F237" s="220" t="s">
        <v>2353</v>
      </c>
      <c r="G237" s="217"/>
      <c r="H237" s="221">
        <v>1</v>
      </c>
      <c r="I237" s="222"/>
      <c r="J237" s="217"/>
      <c r="K237" s="217"/>
      <c r="L237" s="223"/>
      <c r="M237" s="224"/>
      <c r="N237" s="225"/>
      <c r="O237" s="225"/>
      <c r="P237" s="225"/>
      <c r="Q237" s="225"/>
      <c r="R237" s="225"/>
      <c r="S237" s="225"/>
      <c r="T237" s="226"/>
      <c r="AT237" s="227" t="s">
        <v>218</v>
      </c>
      <c r="AU237" s="227" t="s">
        <v>82</v>
      </c>
      <c r="AV237" s="12" t="s">
        <v>82</v>
      </c>
      <c r="AW237" s="12" t="s">
        <v>36</v>
      </c>
      <c r="AX237" s="12" t="s">
        <v>80</v>
      </c>
      <c r="AY237" s="227" t="s">
        <v>207</v>
      </c>
    </row>
    <row r="238" spans="2:65" s="1" customFormat="1" ht="22.8" customHeight="1">
      <c r="B238" s="42"/>
      <c r="C238" s="204" t="s">
        <v>503</v>
      </c>
      <c r="D238" s="204" t="s">
        <v>211</v>
      </c>
      <c r="E238" s="205" t="s">
        <v>1952</v>
      </c>
      <c r="F238" s="206" t="s">
        <v>1953</v>
      </c>
      <c r="G238" s="207" t="s">
        <v>317</v>
      </c>
      <c r="H238" s="208">
        <v>8</v>
      </c>
      <c r="I238" s="209"/>
      <c r="J238" s="210">
        <f>ROUND(I238*H238,1)</f>
        <v>0</v>
      </c>
      <c r="K238" s="206" t="s">
        <v>23</v>
      </c>
      <c r="L238" s="62"/>
      <c r="M238" s="211" t="s">
        <v>23</v>
      </c>
      <c r="N238" s="212" t="s">
        <v>44</v>
      </c>
      <c r="O238" s="43"/>
      <c r="P238" s="213">
        <f>O238*H238</f>
        <v>0</v>
      </c>
      <c r="Q238" s="213">
        <v>0</v>
      </c>
      <c r="R238" s="213">
        <f>Q238*H238</f>
        <v>0</v>
      </c>
      <c r="S238" s="213">
        <v>0</v>
      </c>
      <c r="T238" s="214">
        <f>S238*H238</f>
        <v>0</v>
      </c>
      <c r="AR238" s="25" t="s">
        <v>216</v>
      </c>
      <c r="AT238" s="25" t="s">
        <v>211</v>
      </c>
      <c r="AU238" s="25" t="s">
        <v>82</v>
      </c>
      <c r="AY238" s="25" t="s">
        <v>207</v>
      </c>
      <c r="BE238" s="215">
        <f>IF(N238="základní",J238,0)</f>
        <v>0</v>
      </c>
      <c r="BF238" s="215">
        <f>IF(N238="snížená",J238,0)</f>
        <v>0</v>
      </c>
      <c r="BG238" s="215">
        <f>IF(N238="zákl. přenesená",J238,0)</f>
        <v>0</v>
      </c>
      <c r="BH238" s="215">
        <f>IF(N238="sníž. přenesená",J238,0)</f>
        <v>0</v>
      </c>
      <c r="BI238" s="215">
        <f>IF(N238="nulová",J238,0)</f>
        <v>0</v>
      </c>
      <c r="BJ238" s="25" t="s">
        <v>80</v>
      </c>
      <c r="BK238" s="215">
        <f>ROUND(I238*H238,1)</f>
        <v>0</v>
      </c>
      <c r="BL238" s="25" t="s">
        <v>216</v>
      </c>
      <c r="BM238" s="25" t="s">
        <v>2395</v>
      </c>
    </row>
    <row r="239" spans="2:65" s="12" customFormat="1" ht="12">
      <c r="B239" s="216"/>
      <c r="C239" s="217"/>
      <c r="D239" s="218" t="s">
        <v>218</v>
      </c>
      <c r="E239" s="219" t="s">
        <v>23</v>
      </c>
      <c r="F239" s="220" t="s">
        <v>2396</v>
      </c>
      <c r="G239" s="217"/>
      <c r="H239" s="221">
        <v>8</v>
      </c>
      <c r="I239" s="222"/>
      <c r="J239" s="217"/>
      <c r="K239" s="217"/>
      <c r="L239" s="223"/>
      <c r="M239" s="224"/>
      <c r="N239" s="225"/>
      <c r="O239" s="225"/>
      <c r="P239" s="225"/>
      <c r="Q239" s="225"/>
      <c r="R239" s="225"/>
      <c r="S239" s="225"/>
      <c r="T239" s="226"/>
      <c r="AT239" s="227" t="s">
        <v>218</v>
      </c>
      <c r="AU239" s="227" t="s">
        <v>82</v>
      </c>
      <c r="AV239" s="12" t="s">
        <v>82</v>
      </c>
      <c r="AW239" s="12" t="s">
        <v>36</v>
      </c>
      <c r="AX239" s="12" t="s">
        <v>80</v>
      </c>
      <c r="AY239" s="227" t="s">
        <v>207</v>
      </c>
    </row>
    <row r="240" spans="2:65" s="1" customFormat="1" ht="22.8" customHeight="1">
      <c r="B240" s="42"/>
      <c r="C240" s="204" t="s">
        <v>507</v>
      </c>
      <c r="D240" s="204" t="s">
        <v>211</v>
      </c>
      <c r="E240" s="205" t="s">
        <v>2397</v>
      </c>
      <c r="F240" s="206" t="s">
        <v>2398</v>
      </c>
      <c r="G240" s="207" t="s">
        <v>317</v>
      </c>
      <c r="H240" s="208">
        <v>7</v>
      </c>
      <c r="I240" s="209"/>
      <c r="J240" s="210">
        <f>ROUND(I240*H240,1)</f>
        <v>0</v>
      </c>
      <c r="K240" s="206" t="s">
        <v>23</v>
      </c>
      <c r="L240" s="62"/>
      <c r="M240" s="211" t="s">
        <v>23</v>
      </c>
      <c r="N240" s="212" t="s">
        <v>44</v>
      </c>
      <c r="O240" s="43"/>
      <c r="P240" s="213">
        <f>O240*H240</f>
        <v>0</v>
      </c>
      <c r="Q240" s="213">
        <v>0</v>
      </c>
      <c r="R240" s="213">
        <f>Q240*H240</f>
        <v>0</v>
      </c>
      <c r="S240" s="213">
        <v>0</v>
      </c>
      <c r="T240" s="214">
        <f>S240*H240</f>
        <v>0</v>
      </c>
      <c r="AR240" s="25" t="s">
        <v>216</v>
      </c>
      <c r="AT240" s="25" t="s">
        <v>211</v>
      </c>
      <c r="AU240" s="25" t="s">
        <v>82</v>
      </c>
      <c r="AY240" s="25" t="s">
        <v>207</v>
      </c>
      <c r="BE240" s="215">
        <f>IF(N240="základní",J240,0)</f>
        <v>0</v>
      </c>
      <c r="BF240" s="215">
        <f>IF(N240="snížená",J240,0)</f>
        <v>0</v>
      </c>
      <c r="BG240" s="215">
        <f>IF(N240="zákl. přenesená",J240,0)</f>
        <v>0</v>
      </c>
      <c r="BH240" s="215">
        <f>IF(N240="sníž. přenesená",J240,0)</f>
        <v>0</v>
      </c>
      <c r="BI240" s="215">
        <f>IF(N240="nulová",J240,0)</f>
        <v>0</v>
      </c>
      <c r="BJ240" s="25" t="s">
        <v>80</v>
      </c>
      <c r="BK240" s="215">
        <f>ROUND(I240*H240,1)</f>
        <v>0</v>
      </c>
      <c r="BL240" s="25" t="s">
        <v>216</v>
      </c>
      <c r="BM240" s="25" t="s">
        <v>2399</v>
      </c>
    </row>
    <row r="241" spans="2:65" s="12" customFormat="1" ht="12">
      <c r="B241" s="216"/>
      <c r="C241" s="217"/>
      <c r="D241" s="218" t="s">
        <v>218</v>
      </c>
      <c r="E241" s="219" t="s">
        <v>23</v>
      </c>
      <c r="F241" s="220" t="s">
        <v>2400</v>
      </c>
      <c r="G241" s="217"/>
      <c r="H241" s="221">
        <v>7</v>
      </c>
      <c r="I241" s="222"/>
      <c r="J241" s="217"/>
      <c r="K241" s="217"/>
      <c r="L241" s="223"/>
      <c r="M241" s="224"/>
      <c r="N241" s="225"/>
      <c r="O241" s="225"/>
      <c r="P241" s="225"/>
      <c r="Q241" s="225"/>
      <c r="R241" s="225"/>
      <c r="S241" s="225"/>
      <c r="T241" s="226"/>
      <c r="AT241" s="227" t="s">
        <v>218</v>
      </c>
      <c r="AU241" s="227" t="s">
        <v>82</v>
      </c>
      <c r="AV241" s="12" t="s">
        <v>82</v>
      </c>
      <c r="AW241" s="12" t="s">
        <v>36</v>
      </c>
      <c r="AX241" s="12" t="s">
        <v>80</v>
      </c>
      <c r="AY241" s="227" t="s">
        <v>207</v>
      </c>
    </row>
    <row r="242" spans="2:65" s="11" customFormat="1" ht="29.85" customHeight="1">
      <c r="B242" s="188"/>
      <c r="C242" s="189"/>
      <c r="D242" s="190" t="s">
        <v>72</v>
      </c>
      <c r="E242" s="202" t="s">
        <v>1956</v>
      </c>
      <c r="F242" s="202" t="s">
        <v>1957</v>
      </c>
      <c r="G242" s="189"/>
      <c r="H242" s="189"/>
      <c r="I242" s="192"/>
      <c r="J242" s="203">
        <f>BK242</f>
        <v>0</v>
      </c>
      <c r="K242" s="189"/>
      <c r="L242" s="194"/>
      <c r="M242" s="195"/>
      <c r="N242" s="196"/>
      <c r="O242" s="196"/>
      <c r="P242" s="197">
        <f>SUM(P243:P339)</f>
        <v>0</v>
      </c>
      <c r="Q242" s="196"/>
      <c r="R242" s="197">
        <f>SUM(R243:R339)</f>
        <v>0</v>
      </c>
      <c r="S242" s="196"/>
      <c r="T242" s="198">
        <f>SUM(T243:T339)</f>
        <v>0</v>
      </c>
      <c r="AR242" s="199" t="s">
        <v>80</v>
      </c>
      <c r="AT242" s="200" t="s">
        <v>72</v>
      </c>
      <c r="AU242" s="200" t="s">
        <v>80</v>
      </c>
      <c r="AY242" s="199" t="s">
        <v>207</v>
      </c>
      <c r="BK242" s="201">
        <f>SUM(BK243:BK339)</f>
        <v>0</v>
      </c>
    </row>
    <row r="243" spans="2:65" s="1" customFormat="1" ht="14.4" customHeight="1">
      <c r="B243" s="42"/>
      <c r="C243" s="260" t="s">
        <v>511</v>
      </c>
      <c r="D243" s="260" t="s">
        <v>314</v>
      </c>
      <c r="E243" s="261" t="s">
        <v>2401</v>
      </c>
      <c r="F243" s="262" t="s">
        <v>2402</v>
      </c>
      <c r="G243" s="263" t="s">
        <v>317</v>
      </c>
      <c r="H243" s="264">
        <v>5</v>
      </c>
      <c r="I243" s="265"/>
      <c r="J243" s="266">
        <f>ROUND(I243*H243,1)</f>
        <v>0</v>
      </c>
      <c r="K243" s="262" t="s">
        <v>23</v>
      </c>
      <c r="L243" s="267"/>
      <c r="M243" s="268" t="s">
        <v>23</v>
      </c>
      <c r="N243" s="269" t="s">
        <v>44</v>
      </c>
      <c r="O243" s="43"/>
      <c r="P243" s="213">
        <f>O243*H243</f>
        <v>0</v>
      </c>
      <c r="Q243" s="213">
        <v>0</v>
      </c>
      <c r="R243" s="213">
        <f>Q243*H243</f>
        <v>0</v>
      </c>
      <c r="S243" s="213">
        <v>0</v>
      </c>
      <c r="T243" s="214">
        <f>S243*H243</f>
        <v>0</v>
      </c>
      <c r="AR243" s="25" t="s">
        <v>262</v>
      </c>
      <c r="AT243" s="25" t="s">
        <v>314</v>
      </c>
      <c r="AU243" s="25" t="s">
        <v>82</v>
      </c>
      <c r="AY243" s="25" t="s">
        <v>207</v>
      </c>
      <c r="BE243" s="215">
        <f>IF(N243="základní",J243,0)</f>
        <v>0</v>
      </c>
      <c r="BF243" s="215">
        <f>IF(N243="snížená",J243,0)</f>
        <v>0</v>
      </c>
      <c r="BG243" s="215">
        <f>IF(N243="zákl. přenesená",J243,0)</f>
        <v>0</v>
      </c>
      <c r="BH243" s="215">
        <f>IF(N243="sníž. přenesená",J243,0)</f>
        <v>0</v>
      </c>
      <c r="BI243" s="215">
        <f>IF(N243="nulová",J243,0)</f>
        <v>0</v>
      </c>
      <c r="BJ243" s="25" t="s">
        <v>80</v>
      </c>
      <c r="BK243" s="215">
        <f>ROUND(I243*H243,1)</f>
        <v>0</v>
      </c>
      <c r="BL243" s="25" t="s">
        <v>216</v>
      </c>
      <c r="BM243" s="25" t="s">
        <v>2403</v>
      </c>
    </row>
    <row r="244" spans="2:65" s="12" customFormat="1" ht="12">
      <c r="B244" s="216"/>
      <c r="C244" s="217"/>
      <c r="D244" s="218" t="s">
        <v>218</v>
      </c>
      <c r="E244" s="219" t="s">
        <v>23</v>
      </c>
      <c r="F244" s="220" t="s">
        <v>2404</v>
      </c>
      <c r="G244" s="217"/>
      <c r="H244" s="221">
        <v>3</v>
      </c>
      <c r="I244" s="222"/>
      <c r="J244" s="217"/>
      <c r="K244" s="217"/>
      <c r="L244" s="223"/>
      <c r="M244" s="224"/>
      <c r="N244" s="225"/>
      <c r="O244" s="225"/>
      <c r="P244" s="225"/>
      <c r="Q244" s="225"/>
      <c r="R244" s="225"/>
      <c r="S244" s="225"/>
      <c r="T244" s="226"/>
      <c r="AT244" s="227" t="s">
        <v>218</v>
      </c>
      <c r="AU244" s="227" t="s">
        <v>82</v>
      </c>
      <c r="AV244" s="12" t="s">
        <v>82</v>
      </c>
      <c r="AW244" s="12" t="s">
        <v>36</v>
      </c>
      <c r="AX244" s="12" t="s">
        <v>73</v>
      </c>
      <c r="AY244" s="227" t="s">
        <v>207</v>
      </c>
    </row>
    <row r="245" spans="2:65" s="12" customFormat="1" ht="12">
      <c r="B245" s="216"/>
      <c r="C245" s="217"/>
      <c r="D245" s="218" t="s">
        <v>218</v>
      </c>
      <c r="E245" s="219" t="s">
        <v>23</v>
      </c>
      <c r="F245" s="220" t="s">
        <v>2405</v>
      </c>
      <c r="G245" s="217"/>
      <c r="H245" s="221">
        <v>2</v>
      </c>
      <c r="I245" s="222"/>
      <c r="J245" s="217"/>
      <c r="K245" s="217"/>
      <c r="L245" s="223"/>
      <c r="M245" s="224"/>
      <c r="N245" s="225"/>
      <c r="O245" s="225"/>
      <c r="P245" s="225"/>
      <c r="Q245" s="225"/>
      <c r="R245" s="225"/>
      <c r="S245" s="225"/>
      <c r="T245" s="226"/>
      <c r="AT245" s="227" t="s">
        <v>218</v>
      </c>
      <c r="AU245" s="227" t="s">
        <v>82</v>
      </c>
      <c r="AV245" s="12" t="s">
        <v>82</v>
      </c>
      <c r="AW245" s="12" t="s">
        <v>36</v>
      </c>
      <c r="AX245" s="12" t="s">
        <v>73</v>
      </c>
      <c r="AY245" s="227" t="s">
        <v>207</v>
      </c>
    </row>
    <row r="246" spans="2:65" s="13" customFormat="1" ht="12">
      <c r="B246" s="228"/>
      <c r="C246" s="229"/>
      <c r="D246" s="218" t="s">
        <v>218</v>
      </c>
      <c r="E246" s="230" t="s">
        <v>23</v>
      </c>
      <c r="F246" s="231" t="s">
        <v>236</v>
      </c>
      <c r="G246" s="229"/>
      <c r="H246" s="232">
        <v>5</v>
      </c>
      <c r="I246" s="233"/>
      <c r="J246" s="229"/>
      <c r="K246" s="229"/>
      <c r="L246" s="234"/>
      <c r="M246" s="235"/>
      <c r="N246" s="236"/>
      <c r="O246" s="236"/>
      <c r="P246" s="236"/>
      <c r="Q246" s="236"/>
      <c r="R246" s="236"/>
      <c r="S246" s="236"/>
      <c r="T246" s="237"/>
      <c r="AT246" s="238" t="s">
        <v>218</v>
      </c>
      <c r="AU246" s="238" t="s">
        <v>82</v>
      </c>
      <c r="AV246" s="13" t="s">
        <v>216</v>
      </c>
      <c r="AW246" s="13" t="s">
        <v>36</v>
      </c>
      <c r="AX246" s="13" t="s">
        <v>80</v>
      </c>
      <c r="AY246" s="238" t="s">
        <v>207</v>
      </c>
    </row>
    <row r="247" spans="2:65" s="1" customFormat="1" ht="14.4" customHeight="1">
      <c r="B247" s="42"/>
      <c r="C247" s="260" t="s">
        <v>518</v>
      </c>
      <c r="D247" s="260" t="s">
        <v>314</v>
      </c>
      <c r="E247" s="261" t="s">
        <v>2406</v>
      </c>
      <c r="F247" s="262" t="s">
        <v>2407</v>
      </c>
      <c r="G247" s="263" t="s">
        <v>317</v>
      </c>
      <c r="H247" s="264">
        <v>2</v>
      </c>
      <c r="I247" s="265"/>
      <c r="J247" s="266">
        <f>ROUND(I247*H247,1)</f>
        <v>0</v>
      </c>
      <c r="K247" s="262" t="s">
        <v>23</v>
      </c>
      <c r="L247" s="267"/>
      <c r="M247" s="268" t="s">
        <v>23</v>
      </c>
      <c r="N247" s="269" t="s">
        <v>44</v>
      </c>
      <c r="O247" s="43"/>
      <c r="P247" s="213">
        <f>O247*H247</f>
        <v>0</v>
      </c>
      <c r="Q247" s="213">
        <v>0</v>
      </c>
      <c r="R247" s="213">
        <f>Q247*H247</f>
        <v>0</v>
      </c>
      <c r="S247" s="213">
        <v>0</v>
      </c>
      <c r="T247" s="214">
        <f>S247*H247</f>
        <v>0</v>
      </c>
      <c r="AR247" s="25" t="s">
        <v>262</v>
      </c>
      <c r="AT247" s="25" t="s">
        <v>314</v>
      </c>
      <c r="AU247" s="25" t="s">
        <v>82</v>
      </c>
      <c r="AY247" s="25" t="s">
        <v>207</v>
      </c>
      <c r="BE247" s="215">
        <f>IF(N247="základní",J247,0)</f>
        <v>0</v>
      </c>
      <c r="BF247" s="215">
        <f>IF(N247="snížená",J247,0)</f>
        <v>0</v>
      </c>
      <c r="BG247" s="215">
        <f>IF(N247="zákl. přenesená",J247,0)</f>
        <v>0</v>
      </c>
      <c r="BH247" s="215">
        <f>IF(N247="sníž. přenesená",J247,0)</f>
        <v>0</v>
      </c>
      <c r="BI247" s="215">
        <f>IF(N247="nulová",J247,0)</f>
        <v>0</v>
      </c>
      <c r="BJ247" s="25" t="s">
        <v>80</v>
      </c>
      <c r="BK247" s="215">
        <f>ROUND(I247*H247,1)</f>
        <v>0</v>
      </c>
      <c r="BL247" s="25" t="s">
        <v>216</v>
      </c>
      <c r="BM247" s="25" t="s">
        <v>2408</v>
      </c>
    </row>
    <row r="248" spans="2:65" s="12" customFormat="1" ht="12">
      <c r="B248" s="216"/>
      <c r="C248" s="217"/>
      <c r="D248" s="218" t="s">
        <v>218</v>
      </c>
      <c r="E248" s="219" t="s">
        <v>23</v>
      </c>
      <c r="F248" s="220" t="s">
        <v>2409</v>
      </c>
      <c r="G248" s="217"/>
      <c r="H248" s="221">
        <v>2</v>
      </c>
      <c r="I248" s="222"/>
      <c r="J248" s="217"/>
      <c r="K248" s="217"/>
      <c r="L248" s="223"/>
      <c r="M248" s="224"/>
      <c r="N248" s="225"/>
      <c r="O248" s="225"/>
      <c r="P248" s="225"/>
      <c r="Q248" s="225"/>
      <c r="R248" s="225"/>
      <c r="S248" s="225"/>
      <c r="T248" s="226"/>
      <c r="AT248" s="227" t="s">
        <v>218</v>
      </c>
      <c r="AU248" s="227" t="s">
        <v>82</v>
      </c>
      <c r="AV248" s="12" t="s">
        <v>82</v>
      </c>
      <c r="AW248" s="12" t="s">
        <v>36</v>
      </c>
      <c r="AX248" s="12" t="s">
        <v>80</v>
      </c>
      <c r="AY248" s="227" t="s">
        <v>207</v>
      </c>
    </row>
    <row r="249" spans="2:65" s="1" customFormat="1" ht="14.4" customHeight="1">
      <c r="B249" s="42"/>
      <c r="C249" s="260" t="s">
        <v>523</v>
      </c>
      <c r="D249" s="260" t="s">
        <v>314</v>
      </c>
      <c r="E249" s="261" t="s">
        <v>1964</v>
      </c>
      <c r="F249" s="262" t="s">
        <v>1965</v>
      </c>
      <c r="G249" s="263" t="s">
        <v>317</v>
      </c>
      <c r="H249" s="264">
        <v>4</v>
      </c>
      <c r="I249" s="265"/>
      <c r="J249" s="266">
        <f>ROUND(I249*H249,1)</f>
        <v>0</v>
      </c>
      <c r="K249" s="262" t="s">
        <v>23</v>
      </c>
      <c r="L249" s="267"/>
      <c r="M249" s="268" t="s">
        <v>23</v>
      </c>
      <c r="N249" s="269" t="s">
        <v>44</v>
      </c>
      <c r="O249" s="43"/>
      <c r="P249" s="213">
        <f>O249*H249</f>
        <v>0</v>
      </c>
      <c r="Q249" s="213">
        <v>0</v>
      </c>
      <c r="R249" s="213">
        <f>Q249*H249</f>
        <v>0</v>
      </c>
      <c r="S249" s="213">
        <v>0</v>
      </c>
      <c r="T249" s="214">
        <f>S249*H249</f>
        <v>0</v>
      </c>
      <c r="AR249" s="25" t="s">
        <v>262</v>
      </c>
      <c r="AT249" s="25" t="s">
        <v>314</v>
      </c>
      <c r="AU249" s="25" t="s">
        <v>82</v>
      </c>
      <c r="AY249" s="25" t="s">
        <v>207</v>
      </c>
      <c r="BE249" s="215">
        <f>IF(N249="základní",J249,0)</f>
        <v>0</v>
      </c>
      <c r="BF249" s="215">
        <f>IF(N249="snížená",J249,0)</f>
        <v>0</v>
      </c>
      <c r="BG249" s="215">
        <f>IF(N249="zákl. přenesená",J249,0)</f>
        <v>0</v>
      </c>
      <c r="BH249" s="215">
        <f>IF(N249="sníž. přenesená",J249,0)</f>
        <v>0</v>
      </c>
      <c r="BI249" s="215">
        <f>IF(N249="nulová",J249,0)</f>
        <v>0</v>
      </c>
      <c r="BJ249" s="25" t="s">
        <v>80</v>
      </c>
      <c r="BK249" s="215">
        <f>ROUND(I249*H249,1)</f>
        <v>0</v>
      </c>
      <c r="BL249" s="25" t="s">
        <v>216</v>
      </c>
      <c r="BM249" s="25" t="s">
        <v>2410</v>
      </c>
    </row>
    <row r="250" spans="2:65" s="12" customFormat="1" ht="12">
      <c r="B250" s="216"/>
      <c r="C250" s="217"/>
      <c r="D250" s="218" t="s">
        <v>218</v>
      </c>
      <c r="E250" s="219" t="s">
        <v>23</v>
      </c>
      <c r="F250" s="220" t="s">
        <v>2411</v>
      </c>
      <c r="G250" s="217"/>
      <c r="H250" s="221">
        <v>1</v>
      </c>
      <c r="I250" s="222"/>
      <c r="J250" s="217"/>
      <c r="K250" s="217"/>
      <c r="L250" s="223"/>
      <c r="M250" s="224"/>
      <c r="N250" s="225"/>
      <c r="O250" s="225"/>
      <c r="P250" s="225"/>
      <c r="Q250" s="225"/>
      <c r="R250" s="225"/>
      <c r="S250" s="225"/>
      <c r="T250" s="226"/>
      <c r="AT250" s="227" t="s">
        <v>218</v>
      </c>
      <c r="AU250" s="227" t="s">
        <v>82</v>
      </c>
      <c r="AV250" s="12" t="s">
        <v>82</v>
      </c>
      <c r="AW250" s="12" t="s">
        <v>36</v>
      </c>
      <c r="AX250" s="12" t="s">
        <v>73</v>
      </c>
      <c r="AY250" s="227" t="s">
        <v>207</v>
      </c>
    </row>
    <row r="251" spans="2:65" s="12" customFormat="1" ht="12">
      <c r="B251" s="216"/>
      <c r="C251" s="217"/>
      <c r="D251" s="218" t="s">
        <v>218</v>
      </c>
      <c r="E251" s="219" t="s">
        <v>23</v>
      </c>
      <c r="F251" s="220" t="s">
        <v>2412</v>
      </c>
      <c r="G251" s="217"/>
      <c r="H251" s="221">
        <v>3</v>
      </c>
      <c r="I251" s="222"/>
      <c r="J251" s="217"/>
      <c r="K251" s="217"/>
      <c r="L251" s="223"/>
      <c r="M251" s="224"/>
      <c r="N251" s="225"/>
      <c r="O251" s="225"/>
      <c r="P251" s="225"/>
      <c r="Q251" s="225"/>
      <c r="R251" s="225"/>
      <c r="S251" s="225"/>
      <c r="T251" s="226"/>
      <c r="AT251" s="227" t="s">
        <v>218</v>
      </c>
      <c r="AU251" s="227" t="s">
        <v>82</v>
      </c>
      <c r="AV251" s="12" t="s">
        <v>82</v>
      </c>
      <c r="AW251" s="12" t="s">
        <v>36</v>
      </c>
      <c r="AX251" s="12" t="s">
        <v>73</v>
      </c>
      <c r="AY251" s="227" t="s">
        <v>207</v>
      </c>
    </row>
    <row r="252" spans="2:65" s="13" customFormat="1" ht="12">
      <c r="B252" s="228"/>
      <c r="C252" s="229"/>
      <c r="D252" s="218" t="s">
        <v>218</v>
      </c>
      <c r="E252" s="230" t="s">
        <v>23</v>
      </c>
      <c r="F252" s="231" t="s">
        <v>236</v>
      </c>
      <c r="G252" s="229"/>
      <c r="H252" s="232">
        <v>4</v>
      </c>
      <c r="I252" s="233"/>
      <c r="J252" s="229"/>
      <c r="K252" s="229"/>
      <c r="L252" s="234"/>
      <c r="M252" s="235"/>
      <c r="N252" s="236"/>
      <c r="O252" s="236"/>
      <c r="P252" s="236"/>
      <c r="Q252" s="236"/>
      <c r="R252" s="236"/>
      <c r="S252" s="236"/>
      <c r="T252" s="237"/>
      <c r="AT252" s="238" t="s">
        <v>218</v>
      </c>
      <c r="AU252" s="238" t="s">
        <v>82</v>
      </c>
      <c r="AV252" s="13" t="s">
        <v>216</v>
      </c>
      <c r="AW252" s="13" t="s">
        <v>36</v>
      </c>
      <c r="AX252" s="13" t="s">
        <v>80</v>
      </c>
      <c r="AY252" s="238" t="s">
        <v>207</v>
      </c>
    </row>
    <row r="253" spans="2:65" s="1" customFormat="1" ht="22.8" customHeight="1">
      <c r="B253" s="42"/>
      <c r="C253" s="260" t="s">
        <v>528</v>
      </c>
      <c r="D253" s="260" t="s">
        <v>314</v>
      </c>
      <c r="E253" s="261" t="s">
        <v>2413</v>
      </c>
      <c r="F253" s="262" t="s">
        <v>2414</v>
      </c>
      <c r="G253" s="263" t="s">
        <v>317</v>
      </c>
      <c r="H253" s="264">
        <v>4</v>
      </c>
      <c r="I253" s="265"/>
      <c r="J253" s="266">
        <f>ROUND(I253*H253,1)</f>
        <v>0</v>
      </c>
      <c r="K253" s="262" t="s">
        <v>23</v>
      </c>
      <c r="L253" s="267"/>
      <c r="M253" s="268" t="s">
        <v>23</v>
      </c>
      <c r="N253" s="269" t="s">
        <v>44</v>
      </c>
      <c r="O253" s="43"/>
      <c r="P253" s="213">
        <f>O253*H253</f>
        <v>0</v>
      </c>
      <c r="Q253" s="213">
        <v>0</v>
      </c>
      <c r="R253" s="213">
        <f>Q253*H253</f>
        <v>0</v>
      </c>
      <c r="S253" s="213">
        <v>0</v>
      </c>
      <c r="T253" s="214">
        <f>S253*H253</f>
        <v>0</v>
      </c>
      <c r="AR253" s="25" t="s">
        <v>262</v>
      </c>
      <c r="AT253" s="25" t="s">
        <v>314</v>
      </c>
      <c r="AU253" s="25" t="s">
        <v>82</v>
      </c>
      <c r="AY253" s="25" t="s">
        <v>207</v>
      </c>
      <c r="BE253" s="215">
        <f>IF(N253="základní",J253,0)</f>
        <v>0</v>
      </c>
      <c r="BF253" s="215">
        <f>IF(N253="snížená",J253,0)</f>
        <v>0</v>
      </c>
      <c r="BG253" s="215">
        <f>IF(N253="zákl. přenesená",J253,0)</f>
        <v>0</v>
      </c>
      <c r="BH253" s="215">
        <f>IF(N253="sníž. přenesená",J253,0)</f>
        <v>0</v>
      </c>
      <c r="BI253" s="215">
        <f>IF(N253="nulová",J253,0)</f>
        <v>0</v>
      </c>
      <c r="BJ253" s="25" t="s">
        <v>80</v>
      </c>
      <c r="BK253" s="215">
        <f>ROUND(I253*H253,1)</f>
        <v>0</v>
      </c>
      <c r="BL253" s="25" t="s">
        <v>216</v>
      </c>
      <c r="BM253" s="25" t="s">
        <v>2415</v>
      </c>
    </row>
    <row r="254" spans="2:65" s="12" customFormat="1" ht="12">
      <c r="B254" s="216"/>
      <c r="C254" s="217"/>
      <c r="D254" s="218" t="s">
        <v>218</v>
      </c>
      <c r="E254" s="219" t="s">
        <v>23</v>
      </c>
      <c r="F254" s="220" t="s">
        <v>2416</v>
      </c>
      <c r="G254" s="217"/>
      <c r="H254" s="221">
        <v>1</v>
      </c>
      <c r="I254" s="222"/>
      <c r="J254" s="217"/>
      <c r="K254" s="217"/>
      <c r="L254" s="223"/>
      <c r="M254" s="224"/>
      <c r="N254" s="225"/>
      <c r="O254" s="225"/>
      <c r="P254" s="225"/>
      <c r="Q254" s="225"/>
      <c r="R254" s="225"/>
      <c r="S254" s="225"/>
      <c r="T254" s="226"/>
      <c r="AT254" s="227" t="s">
        <v>218</v>
      </c>
      <c r="AU254" s="227" t="s">
        <v>82</v>
      </c>
      <c r="AV254" s="12" t="s">
        <v>82</v>
      </c>
      <c r="AW254" s="12" t="s">
        <v>36</v>
      </c>
      <c r="AX254" s="12" t="s">
        <v>73</v>
      </c>
      <c r="AY254" s="227" t="s">
        <v>207</v>
      </c>
    </row>
    <row r="255" spans="2:65" s="12" customFormat="1" ht="12">
      <c r="B255" s="216"/>
      <c r="C255" s="217"/>
      <c r="D255" s="218" t="s">
        <v>218</v>
      </c>
      <c r="E255" s="219" t="s">
        <v>23</v>
      </c>
      <c r="F255" s="220" t="s">
        <v>2417</v>
      </c>
      <c r="G255" s="217"/>
      <c r="H255" s="221">
        <v>2</v>
      </c>
      <c r="I255" s="222"/>
      <c r="J255" s="217"/>
      <c r="K255" s="217"/>
      <c r="L255" s="223"/>
      <c r="M255" s="224"/>
      <c r="N255" s="225"/>
      <c r="O255" s="225"/>
      <c r="P255" s="225"/>
      <c r="Q255" s="225"/>
      <c r="R255" s="225"/>
      <c r="S255" s="225"/>
      <c r="T255" s="226"/>
      <c r="AT255" s="227" t="s">
        <v>218</v>
      </c>
      <c r="AU255" s="227" t="s">
        <v>82</v>
      </c>
      <c r="AV255" s="12" t="s">
        <v>82</v>
      </c>
      <c r="AW255" s="12" t="s">
        <v>36</v>
      </c>
      <c r="AX255" s="12" t="s">
        <v>73</v>
      </c>
      <c r="AY255" s="227" t="s">
        <v>207</v>
      </c>
    </row>
    <row r="256" spans="2:65" s="12" customFormat="1" ht="12">
      <c r="B256" s="216"/>
      <c r="C256" s="217"/>
      <c r="D256" s="218" t="s">
        <v>218</v>
      </c>
      <c r="E256" s="219" t="s">
        <v>23</v>
      </c>
      <c r="F256" s="220" t="s">
        <v>2418</v>
      </c>
      <c r="G256" s="217"/>
      <c r="H256" s="221">
        <v>1</v>
      </c>
      <c r="I256" s="222"/>
      <c r="J256" s="217"/>
      <c r="K256" s="217"/>
      <c r="L256" s="223"/>
      <c r="M256" s="224"/>
      <c r="N256" s="225"/>
      <c r="O256" s="225"/>
      <c r="P256" s="225"/>
      <c r="Q256" s="225"/>
      <c r="R256" s="225"/>
      <c r="S256" s="225"/>
      <c r="T256" s="226"/>
      <c r="AT256" s="227" t="s">
        <v>218</v>
      </c>
      <c r="AU256" s="227" t="s">
        <v>82</v>
      </c>
      <c r="AV256" s="12" t="s">
        <v>82</v>
      </c>
      <c r="AW256" s="12" t="s">
        <v>36</v>
      </c>
      <c r="AX256" s="12" t="s">
        <v>73</v>
      </c>
      <c r="AY256" s="227" t="s">
        <v>207</v>
      </c>
    </row>
    <row r="257" spans="2:65" s="13" customFormat="1" ht="12">
      <c r="B257" s="228"/>
      <c r="C257" s="229"/>
      <c r="D257" s="218" t="s">
        <v>218</v>
      </c>
      <c r="E257" s="230" t="s">
        <v>23</v>
      </c>
      <c r="F257" s="231" t="s">
        <v>236</v>
      </c>
      <c r="G257" s="229"/>
      <c r="H257" s="232">
        <v>4</v>
      </c>
      <c r="I257" s="233"/>
      <c r="J257" s="229"/>
      <c r="K257" s="229"/>
      <c r="L257" s="234"/>
      <c r="M257" s="235"/>
      <c r="N257" s="236"/>
      <c r="O257" s="236"/>
      <c r="P257" s="236"/>
      <c r="Q257" s="236"/>
      <c r="R257" s="236"/>
      <c r="S257" s="236"/>
      <c r="T257" s="237"/>
      <c r="AT257" s="238" t="s">
        <v>218</v>
      </c>
      <c r="AU257" s="238" t="s">
        <v>82</v>
      </c>
      <c r="AV257" s="13" t="s">
        <v>216</v>
      </c>
      <c r="AW257" s="13" t="s">
        <v>36</v>
      </c>
      <c r="AX257" s="13" t="s">
        <v>80</v>
      </c>
      <c r="AY257" s="238" t="s">
        <v>207</v>
      </c>
    </row>
    <row r="258" spans="2:65" s="1" customFormat="1" ht="14.4" customHeight="1">
      <c r="B258" s="42"/>
      <c r="C258" s="260" t="s">
        <v>532</v>
      </c>
      <c r="D258" s="260" t="s">
        <v>314</v>
      </c>
      <c r="E258" s="261" t="s">
        <v>2419</v>
      </c>
      <c r="F258" s="262" t="s">
        <v>2420</v>
      </c>
      <c r="G258" s="263" t="s">
        <v>317</v>
      </c>
      <c r="H258" s="264">
        <v>1</v>
      </c>
      <c r="I258" s="265"/>
      <c r="J258" s="266">
        <f>ROUND(I258*H258,1)</f>
        <v>0</v>
      </c>
      <c r="K258" s="262" t="s">
        <v>23</v>
      </c>
      <c r="L258" s="267"/>
      <c r="M258" s="268" t="s">
        <v>23</v>
      </c>
      <c r="N258" s="269" t="s">
        <v>44</v>
      </c>
      <c r="O258" s="43"/>
      <c r="P258" s="213">
        <f>O258*H258</f>
        <v>0</v>
      </c>
      <c r="Q258" s="213">
        <v>0</v>
      </c>
      <c r="R258" s="213">
        <f>Q258*H258</f>
        <v>0</v>
      </c>
      <c r="S258" s="213">
        <v>0</v>
      </c>
      <c r="T258" s="214">
        <f>S258*H258</f>
        <v>0</v>
      </c>
      <c r="AR258" s="25" t="s">
        <v>262</v>
      </c>
      <c r="AT258" s="25" t="s">
        <v>314</v>
      </c>
      <c r="AU258" s="25" t="s">
        <v>82</v>
      </c>
      <c r="AY258" s="25" t="s">
        <v>207</v>
      </c>
      <c r="BE258" s="215">
        <f>IF(N258="základní",J258,0)</f>
        <v>0</v>
      </c>
      <c r="BF258" s="215">
        <f>IF(N258="snížená",J258,0)</f>
        <v>0</v>
      </c>
      <c r="BG258" s="215">
        <f>IF(N258="zákl. přenesená",J258,0)</f>
        <v>0</v>
      </c>
      <c r="BH258" s="215">
        <f>IF(N258="sníž. přenesená",J258,0)</f>
        <v>0</v>
      </c>
      <c r="BI258" s="215">
        <f>IF(N258="nulová",J258,0)</f>
        <v>0</v>
      </c>
      <c r="BJ258" s="25" t="s">
        <v>80</v>
      </c>
      <c r="BK258" s="215">
        <f>ROUND(I258*H258,1)</f>
        <v>0</v>
      </c>
      <c r="BL258" s="25" t="s">
        <v>216</v>
      </c>
      <c r="BM258" s="25" t="s">
        <v>2421</v>
      </c>
    </row>
    <row r="259" spans="2:65" s="12" customFormat="1" ht="12">
      <c r="B259" s="216"/>
      <c r="C259" s="217"/>
      <c r="D259" s="218" t="s">
        <v>218</v>
      </c>
      <c r="E259" s="219" t="s">
        <v>23</v>
      </c>
      <c r="F259" s="220" t="s">
        <v>2422</v>
      </c>
      <c r="G259" s="217"/>
      <c r="H259" s="221">
        <v>1</v>
      </c>
      <c r="I259" s="222"/>
      <c r="J259" s="217"/>
      <c r="K259" s="217"/>
      <c r="L259" s="223"/>
      <c r="M259" s="224"/>
      <c r="N259" s="225"/>
      <c r="O259" s="225"/>
      <c r="P259" s="225"/>
      <c r="Q259" s="225"/>
      <c r="R259" s="225"/>
      <c r="S259" s="225"/>
      <c r="T259" s="226"/>
      <c r="AT259" s="227" t="s">
        <v>218</v>
      </c>
      <c r="AU259" s="227" t="s">
        <v>82</v>
      </c>
      <c r="AV259" s="12" t="s">
        <v>82</v>
      </c>
      <c r="AW259" s="12" t="s">
        <v>36</v>
      </c>
      <c r="AX259" s="12" t="s">
        <v>80</v>
      </c>
      <c r="AY259" s="227" t="s">
        <v>207</v>
      </c>
    </row>
    <row r="260" spans="2:65" s="1" customFormat="1" ht="14.4" customHeight="1">
      <c r="B260" s="42"/>
      <c r="C260" s="260" t="s">
        <v>536</v>
      </c>
      <c r="D260" s="260" t="s">
        <v>314</v>
      </c>
      <c r="E260" s="261" t="s">
        <v>2423</v>
      </c>
      <c r="F260" s="262" t="s">
        <v>2424</v>
      </c>
      <c r="G260" s="263" t="s">
        <v>317</v>
      </c>
      <c r="H260" s="264">
        <v>1</v>
      </c>
      <c r="I260" s="265"/>
      <c r="J260" s="266">
        <f>ROUND(I260*H260,1)</f>
        <v>0</v>
      </c>
      <c r="K260" s="262" t="s">
        <v>23</v>
      </c>
      <c r="L260" s="267"/>
      <c r="M260" s="268" t="s">
        <v>23</v>
      </c>
      <c r="N260" s="269" t="s">
        <v>44</v>
      </c>
      <c r="O260" s="43"/>
      <c r="P260" s="213">
        <f>O260*H260</f>
        <v>0</v>
      </c>
      <c r="Q260" s="213">
        <v>0</v>
      </c>
      <c r="R260" s="213">
        <f>Q260*H260</f>
        <v>0</v>
      </c>
      <c r="S260" s="213">
        <v>0</v>
      </c>
      <c r="T260" s="214">
        <f>S260*H260</f>
        <v>0</v>
      </c>
      <c r="AR260" s="25" t="s">
        <v>262</v>
      </c>
      <c r="AT260" s="25" t="s">
        <v>314</v>
      </c>
      <c r="AU260" s="25" t="s">
        <v>82</v>
      </c>
      <c r="AY260" s="25" t="s">
        <v>207</v>
      </c>
      <c r="BE260" s="215">
        <f>IF(N260="základní",J260,0)</f>
        <v>0</v>
      </c>
      <c r="BF260" s="215">
        <f>IF(N260="snížená",J260,0)</f>
        <v>0</v>
      </c>
      <c r="BG260" s="215">
        <f>IF(N260="zákl. přenesená",J260,0)</f>
        <v>0</v>
      </c>
      <c r="BH260" s="215">
        <f>IF(N260="sníž. přenesená",J260,0)</f>
        <v>0</v>
      </c>
      <c r="BI260" s="215">
        <f>IF(N260="nulová",J260,0)</f>
        <v>0</v>
      </c>
      <c r="BJ260" s="25" t="s">
        <v>80</v>
      </c>
      <c r="BK260" s="215">
        <f>ROUND(I260*H260,1)</f>
        <v>0</v>
      </c>
      <c r="BL260" s="25" t="s">
        <v>216</v>
      </c>
      <c r="BM260" s="25" t="s">
        <v>2425</v>
      </c>
    </row>
    <row r="261" spans="2:65" s="12" customFormat="1" ht="12">
      <c r="B261" s="216"/>
      <c r="C261" s="217"/>
      <c r="D261" s="218" t="s">
        <v>218</v>
      </c>
      <c r="E261" s="219" t="s">
        <v>23</v>
      </c>
      <c r="F261" s="220" t="s">
        <v>2426</v>
      </c>
      <c r="G261" s="217"/>
      <c r="H261" s="221">
        <v>1</v>
      </c>
      <c r="I261" s="222"/>
      <c r="J261" s="217"/>
      <c r="K261" s="217"/>
      <c r="L261" s="223"/>
      <c r="M261" s="224"/>
      <c r="N261" s="225"/>
      <c r="O261" s="225"/>
      <c r="P261" s="225"/>
      <c r="Q261" s="225"/>
      <c r="R261" s="225"/>
      <c r="S261" s="225"/>
      <c r="T261" s="226"/>
      <c r="AT261" s="227" t="s">
        <v>218</v>
      </c>
      <c r="AU261" s="227" t="s">
        <v>82</v>
      </c>
      <c r="AV261" s="12" t="s">
        <v>82</v>
      </c>
      <c r="AW261" s="12" t="s">
        <v>36</v>
      </c>
      <c r="AX261" s="12" t="s">
        <v>80</v>
      </c>
      <c r="AY261" s="227" t="s">
        <v>207</v>
      </c>
    </row>
    <row r="262" spans="2:65" s="1" customFormat="1" ht="14.4" customHeight="1">
      <c r="B262" s="42"/>
      <c r="C262" s="260" t="s">
        <v>540</v>
      </c>
      <c r="D262" s="260" t="s">
        <v>314</v>
      </c>
      <c r="E262" s="261" t="s">
        <v>1978</v>
      </c>
      <c r="F262" s="262" t="s">
        <v>1979</v>
      </c>
      <c r="G262" s="263" t="s">
        <v>317</v>
      </c>
      <c r="H262" s="264">
        <v>10</v>
      </c>
      <c r="I262" s="265"/>
      <c r="J262" s="266">
        <f>ROUND(I262*H262,1)</f>
        <v>0</v>
      </c>
      <c r="K262" s="262" t="s">
        <v>23</v>
      </c>
      <c r="L262" s="267"/>
      <c r="M262" s="268" t="s">
        <v>23</v>
      </c>
      <c r="N262" s="269" t="s">
        <v>44</v>
      </c>
      <c r="O262" s="43"/>
      <c r="P262" s="213">
        <f>O262*H262</f>
        <v>0</v>
      </c>
      <c r="Q262" s="213">
        <v>0</v>
      </c>
      <c r="R262" s="213">
        <f>Q262*H262</f>
        <v>0</v>
      </c>
      <c r="S262" s="213">
        <v>0</v>
      </c>
      <c r="T262" s="214">
        <f>S262*H262</f>
        <v>0</v>
      </c>
      <c r="AR262" s="25" t="s">
        <v>262</v>
      </c>
      <c r="AT262" s="25" t="s">
        <v>314</v>
      </c>
      <c r="AU262" s="25" t="s">
        <v>82</v>
      </c>
      <c r="AY262" s="25" t="s">
        <v>207</v>
      </c>
      <c r="BE262" s="215">
        <f>IF(N262="základní",J262,0)</f>
        <v>0</v>
      </c>
      <c r="BF262" s="215">
        <f>IF(N262="snížená",J262,0)</f>
        <v>0</v>
      </c>
      <c r="BG262" s="215">
        <f>IF(N262="zákl. přenesená",J262,0)</f>
        <v>0</v>
      </c>
      <c r="BH262" s="215">
        <f>IF(N262="sníž. přenesená",J262,0)</f>
        <v>0</v>
      </c>
      <c r="BI262" s="215">
        <f>IF(N262="nulová",J262,0)</f>
        <v>0</v>
      </c>
      <c r="BJ262" s="25" t="s">
        <v>80</v>
      </c>
      <c r="BK262" s="215">
        <f>ROUND(I262*H262,1)</f>
        <v>0</v>
      </c>
      <c r="BL262" s="25" t="s">
        <v>216</v>
      </c>
      <c r="BM262" s="25" t="s">
        <v>2427</v>
      </c>
    </row>
    <row r="263" spans="2:65" s="12" customFormat="1" ht="12">
      <c r="B263" s="216"/>
      <c r="C263" s="217"/>
      <c r="D263" s="218" t="s">
        <v>218</v>
      </c>
      <c r="E263" s="219" t="s">
        <v>23</v>
      </c>
      <c r="F263" s="220" t="s">
        <v>2428</v>
      </c>
      <c r="G263" s="217"/>
      <c r="H263" s="221">
        <v>10</v>
      </c>
      <c r="I263" s="222"/>
      <c r="J263" s="217"/>
      <c r="K263" s="217"/>
      <c r="L263" s="223"/>
      <c r="M263" s="224"/>
      <c r="N263" s="225"/>
      <c r="O263" s="225"/>
      <c r="P263" s="225"/>
      <c r="Q263" s="225"/>
      <c r="R263" s="225"/>
      <c r="S263" s="225"/>
      <c r="T263" s="226"/>
      <c r="AT263" s="227" t="s">
        <v>218</v>
      </c>
      <c r="AU263" s="227" t="s">
        <v>82</v>
      </c>
      <c r="AV263" s="12" t="s">
        <v>82</v>
      </c>
      <c r="AW263" s="12" t="s">
        <v>36</v>
      </c>
      <c r="AX263" s="12" t="s">
        <v>80</v>
      </c>
      <c r="AY263" s="227" t="s">
        <v>207</v>
      </c>
    </row>
    <row r="264" spans="2:65" s="1" customFormat="1" ht="14.4" customHeight="1">
      <c r="B264" s="42"/>
      <c r="C264" s="260" t="s">
        <v>547</v>
      </c>
      <c r="D264" s="260" t="s">
        <v>314</v>
      </c>
      <c r="E264" s="261" t="s">
        <v>1988</v>
      </c>
      <c r="F264" s="262" t="s">
        <v>1989</v>
      </c>
      <c r="G264" s="263" t="s">
        <v>322</v>
      </c>
      <c r="H264" s="264">
        <v>7.8780000000000001</v>
      </c>
      <c r="I264" s="265"/>
      <c r="J264" s="266">
        <f>ROUND(I264*H264,1)</f>
        <v>0</v>
      </c>
      <c r="K264" s="262" t="s">
        <v>23</v>
      </c>
      <c r="L264" s="267"/>
      <c r="M264" s="268" t="s">
        <v>23</v>
      </c>
      <c r="N264" s="269" t="s">
        <v>44</v>
      </c>
      <c r="O264" s="43"/>
      <c r="P264" s="213">
        <f>O264*H264</f>
        <v>0</v>
      </c>
      <c r="Q264" s="213">
        <v>0</v>
      </c>
      <c r="R264" s="213">
        <f>Q264*H264</f>
        <v>0</v>
      </c>
      <c r="S264" s="213">
        <v>0</v>
      </c>
      <c r="T264" s="214">
        <f>S264*H264</f>
        <v>0</v>
      </c>
      <c r="AR264" s="25" t="s">
        <v>262</v>
      </c>
      <c r="AT264" s="25" t="s">
        <v>314</v>
      </c>
      <c r="AU264" s="25" t="s">
        <v>82</v>
      </c>
      <c r="AY264" s="25" t="s">
        <v>207</v>
      </c>
      <c r="BE264" s="215">
        <f>IF(N264="základní",J264,0)</f>
        <v>0</v>
      </c>
      <c r="BF264" s="215">
        <f>IF(N264="snížená",J264,0)</f>
        <v>0</v>
      </c>
      <c r="BG264" s="215">
        <f>IF(N264="zákl. přenesená",J264,0)</f>
        <v>0</v>
      </c>
      <c r="BH264" s="215">
        <f>IF(N264="sníž. přenesená",J264,0)</f>
        <v>0</v>
      </c>
      <c r="BI264" s="215">
        <f>IF(N264="nulová",J264,0)</f>
        <v>0</v>
      </c>
      <c r="BJ264" s="25" t="s">
        <v>80</v>
      </c>
      <c r="BK264" s="215">
        <f>ROUND(I264*H264,1)</f>
        <v>0</v>
      </c>
      <c r="BL264" s="25" t="s">
        <v>216</v>
      </c>
      <c r="BM264" s="25" t="s">
        <v>2429</v>
      </c>
    </row>
    <row r="265" spans="2:65" s="12" customFormat="1" ht="12">
      <c r="B265" s="216"/>
      <c r="C265" s="217"/>
      <c r="D265" s="218" t="s">
        <v>218</v>
      </c>
      <c r="E265" s="219" t="s">
        <v>23</v>
      </c>
      <c r="F265" s="220" t="s">
        <v>2430</v>
      </c>
      <c r="G265" s="217"/>
      <c r="H265" s="221">
        <v>7.8780000000000001</v>
      </c>
      <c r="I265" s="222"/>
      <c r="J265" s="217"/>
      <c r="K265" s="217"/>
      <c r="L265" s="223"/>
      <c r="M265" s="224"/>
      <c r="N265" s="225"/>
      <c r="O265" s="225"/>
      <c r="P265" s="225"/>
      <c r="Q265" s="225"/>
      <c r="R265" s="225"/>
      <c r="S265" s="225"/>
      <c r="T265" s="226"/>
      <c r="AT265" s="227" t="s">
        <v>218</v>
      </c>
      <c r="AU265" s="227" t="s">
        <v>82</v>
      </c>
      <c r="AV265" s="12" t="s">
        <v>82</v>
      </c>
      <c r="AW265" s="12" t="s">
        <v>36</v>
      </c>
      <c r="AX265" s="12" t="s">
        <v>80</v>
      </c>
      <c r="AY265" s="227" t="s">
        <v>207</v>
      </c>
    </row>
    <row r="266" spans="2:65" s="1" customFormat="1" ht="14.4" customHeight="1">
      <c r="B266" s="42"/>
      <c r="C266" s="260" t="s">
        <v>552</v>
      </c>
      <c r="D266" s="260" t="s">
        <v>314</v>
      </c>
      <c r="E266" s="261" t="s">
        <v>2002</v>
      </c>
      <c r="F266" s="262" t="s">
        <v>2003</v>
      </c>
      <c r="G266" s="263" t="s">
        <v>317</v>
      </c>
      <c r="H266" s="264">
        <v>417.53399999999999</v>
      </c>
      <c r="I266" s="265"/>
      <c r="J266" s="266">
        <f>ROUND(I266*H266,1)</f>
        <v>0</v>
      </c>
      <c r="K266" s="262" t="s">
        <v>23</v>
      </c>
      <c r="L266" s="267"/>
      <c r="M266" s="268" t="s">
        <v>23</v>
      </c>
      <c r="N266" s="269" t="s">
        <v>44</v>
      </c>
      <c r="O266" s="43"/>
      <c r="P266" s="213">
        <f>O266*H266</f>
        <v>0</v>
      </c>
      <c r="Q266" s="213">
        <v>0</v>
      </c>
      <c r="R266" s="213">
        <f>Q266*H266</f>
        <v>0</v>
      </c>
      <c r="S266" s="213">
        <v>0</v>
      </c>
      <c r="T266" s="214">
        <f>S266*H266</f>
        <v>0</v>
      </c>
      <c r="AR266" s="25" t="s">
        <v>262</v>
      </c>
      <c r="AT266" s="25" t="s">
        <v>314</v>
      </c>
      <c r="AU266" s="25" t="s">
        <v>82</v>
      </c>
      <c r="AY266" s="25" t="s">
        <v>207</v>
      </c>
      <c r="BE266" s="215">
        <f>IF(N266="základní",J266,0)</f>
        <v>0</v>
      </c>
      <c r="BF266" s="215">
        <f>IF(N266="snížená",J266,0)</f>
        <v>0</v>
      </c>
      <c r="BG266" s="215">
        <f>IF(N266="zákl. přenesená",J266,0)</f>
        <v>0</v>
      </c>
      <c r="BH266" s="215">
        <f>IF(N266="sníž. přenesená",J266,0)</f>
        <v>0</v>
      </c>
      <c r="BI266" s="215">
        <f>IF(N266="nulová",J266,0)</f>
        <v>0</v>
      </c>
      <c r="BJ266" s="25" t="s">
        <v>80</v>
      </c>
      <c r="BK266" s="215">
        <f>ROUND(I266*H266,1)</f>
        <v>0</v>
      </c>
      <c r="BL266" s="25" t="s">
        <v>216</v>
      </c>
      <c r="BM266" s="25" t="s">
        <v>2431</v>
      </c>
    </row>
    <row r="267" spans="2:65" s="12" customFormat="1" ht="12">
      <c r="B267" s="216"/>
      <c r="C267" s="217"/>
      <c r="D267" s="218" t="s">
        <v>218</v>
      </c>
      <c r="E267" s="219" t="s">
        <v>23</v>
      </c>
      <c r="F267" s="220" t="s">
        <v>2432</v>
      </c>
      <c r="G267" s="217"/>
      <c r="H267" s="221">
        <v>417.53399999999999</v>
      </c>
      <c r="I267" s="222"/>
      <c r="J267" s="217"/>
      <c r="K267" s="217"/>
      <c r="L267" s="223"/>
      <c r="M267" s="224"/>
      <c r="N267" s="225"/>
      <c r="O267" s="225"/>
      <c r="P267" s="225"/>
      <c r="Q267" s="225"/>
      <c r="R267" s="225"/>
      <c r="S267" s="225"/>
      <c r="T267" s="226"/>
      <c r="AT267" s="227" t="s">
        <v>218</v>
      </c>
      <c r="AU267" s="227" t="s">
        <v>82</v>
      </c>
      <c r="AV267" s="12" t="s">
        <v>82</v>
      </c>
      <c r="AW267" s="12" t="s">
        <v>36</v>
      </c>
      <c r="AX267" s="12" t="s">
        <v>80</v>
      </c>
      <c r="AY267" s="227" t="s">
        <v>207</v>
      </c>
    </row>
    <row r="268" spans="2:65" s="1" customFormat="1" ht="22.8" customHeight="1">
      <c r="B268" s="42"/>
      <c r="C268" s="204" t="s">
        <v>557</v>
      </c>
      <c r="D268" s="204" t="s">
        <v>211</v>
      </c>
      <c r="E268" s="205" t="s">
        <v>2012</v>
      </c>
      <c r="F268" s="206" t="s">
        <v>2433</v>
      </c>
      <c r="G268" s="207" t="s">
        <v>317</v>
      </c>
      <c r="H268" s="208">
        <v>17</v>
      </c>
      <c r="I268" s="209"/>
      <c r="J268" s="210">
        <f>ROUND(I268*H268,1)</f>
        <v>0</v>
      </c>
      <c r="K268" s="206" t="s">
        <v>23</v>
      </c>
      <c r="L268" s="62"/>
      <c r="M268" s="211" t="s">
        <v>23</v>
      </c>
      <c r="N268" s="212" t="s">
        <v>44</v>
      </c>
      <c r="O268" s="43"/>
      <c r="P268" s="213">
        <f>O268*H268</f>
        <v>0</v>
      </c>
      <c r="Q268" s="213">
        <v>0</v>
      </c>
      <c r="R268" s="213">
        <f>Q268*H268</f>
        <v>0</v>
      </c>
      <c r="S268" s="213">
        <v>0</v>
      </c>
      <c r="T268" s="214">
        <f>S268*H268</f>
        <v>0</v>
      </c>
      <c r="AR268" s="25" t="s">
        <v>216</v>
      </c>
      <c r="AT268" s="25" t="s">
        <v>211</v>
      </c>
      <c r="AU268" s="25" t="s">
        <v>82</v>
      </c>
      <c r="AY268" s="25" t="s">
        <v>207</v>
      </c>
      <c r="BE268" s="215">
        <f>IF(N268="základní",J268,0)</f>
        <v>0</v>
      </c>
      <c r="BF268" s="215">
        <f>IF(N268="snížená",J268,0)</f>
        <v>0</v>
      </c>
      <c r="BG268" s="215">
        <f>IF(N268="zákl. přenesená",J268,0)</f>
        <v>0</v>
      </c>
      <c r="BH268" s="215">
        <f>IF(N268="sníž. přenesená",J268,0)</f>
        <v>0</v>
      </c>
      <c r="BI268" s="215">
        <f>IF(N268="nulová",J268,0)</f>
        <v>0</v>
      </c>
      <c r="BJ268" s="25" t="s">
        <v>80</v>
      </c>
      <c r="BK268" s="215">
        <f>ROUND(I268*H268,1)</f>
        <v>0</v>
      </c>
      <c r="BL268" s="25" t="s">
        <v>216</v>
      </c>
      <c r="BM268" s="25" t="s">
        <v>2434</v>
      </c>
    </row>
    <row r="269" spans="2:65" s="12" customFormat="1" ht="12">
      <c r="B269" s="216"/>
      <c r="C269" s="217"/>
      <c r="D269" s="218" t="s">
        <v>218</v>
      </c>
      <c r="E269" s="219" t="s">
        <v>23</v>
      </c>
      <c r="F269" s="220" t="s">
        <v>2435</v>
      </c>
      <c r="G269" s="217"/>
      <c r="H269" s="221">
        <v>17</v>
      </c>
      <c r="I269" s="222"/>
      <c r="J269" s="217"/>
      <c r="K269" s="217"/>
      <c r="L269" s="223"/>
      <c r="M269" s="224"/>
      <c r="N269" s="225"/>
      <c r="O269" s="225"/>
      <c r="P269" s="225"/>
      <c r="Q269" s="225"/>
      <c r="R269" s="225"/>
      <c r="S269" s="225"/>
      <c r="T269" s="226"/>
      <c r="AT269" s="227" t="s">
        <v>218</v>
      </c>
      <c r="AU269" s="227" t="s">
        <v>82</v>
      </c>
      <c r="AV269" s="12" t="s">
        <v>82</v>
      </c>
      <c r="AW269" s="12" t="s">
        <v>36</v>
      </c>
      <c r="AX269" s="12" t="s">
        <v>80</v>
      </c>
      <c r="AY269" s="227" t="s">
        <v>207</v>
      </c>
    </row>
    <row r="270" spans="2:65" s="1" customFormat="1" ht="22.8" customHeight="1">
      <c r="B270" s="42"/>
      <c r="C270" s="204" t="s">
        <v>562</v>
      </c>
      <c r="D270" s="204" t="s">
        <v>211</v>
      </c>
      <c r="E270" s="205" t="s">
        <v>2021</v>
      </c>
      <c r="F270" s="206" t="s">
        <v>2436</v>
      </c>
      <c r="G270" s="207" t="s">
        <v>317</v>
      </c>
      <c r="H270" s="208">
        <v>10</v>
      </c>
      <c r="I270" s="209"/>
      <c r="J270" s="210">
        <f>ROUND(I270*H270,1)</f>
        <v>0</v>
      </c>
      <c r="K270" s="206" t="s">
        <v>23</v>
      </c>
      <c r="L270" s="62"/>
      <c r="M270" s="211" t="s">
        <v>23</v>
      </c>
      <c r="N270" s="212" t="s">
        <v>44</v>
      </c>
      <c r="O270" s="43"/>
      <c r="P270" s="213">
        <f>O270*H270</f>
        <v>0</v>
      </c>
      <c r="Q270" s="213">
        <v>0</v>
      </c>
      <c r="R270" s="213">
        <f>Q270*H270</f>
        <v>0</v>
      </c>
      <c r="S270" s="213">
        <v>0</v>
      </c>
      <c r="T270" s="214">
        <f>S270*H270</f>
        <v>0</v>
      </c>
      <c r="AR270" s="25" t="s">
        <v>216</v>
      </c>
      <c r="AT270" s="25" t="s">
        <v>211</v>
      </c>
      <c r="AU270" s="25" t="s">
        <v>82</v>
      </c>
      <c r="AY270" s="25" t="s">
        <v>207</v>
      </c>
      <c r="BE270" s="215">
        <f>IF(N270="základní",J270,0)</f>
        <v>0</v>
      </c>
      <c r="BF270" s="215">
        <f>IF(N270="snížená",J270,0)</f>
        <v>0</v>
      </c>
      <c r="BG270" s="215">
        <f>IF(N270="zákl. přenesená",J270,0)</f>
        <v>0</v>
      </c>
      <c r="BH270" s="215">
        <f>IF(N270="sníž. přenesená",J270,0)</f>
        <v>0</v>
      </c>
      <c r="BI270" s="215">
        <f>IF(N270="nulová",J270,0)</f>
        <v>0</v>
      </c>
      <c r="BJ270" s="25" t="s">
        <v>80</v>
      </c>
      <c r="BK270" s="215">
        <f>ROUND(I270*H270,1)</f>
        <v>0</v>
      </c>
      <c r="BL270" s="25" t="s">
        <v>216</v>
      </c>
      <c r="BM270" s="25" t="s">
        <v>2437</v>
      </c>
    </row>
    <row r="271" spans="2:65" s="12" customFormat="1" ht="12">
      <c r="B271" s="216"/>
      <c r="C271" s="217"/>
      <c r="D271" s="218" t="s">
        <v>218</v>
      </c>
      <c r="E271" s="219" t="s">
        <v>23</v>
      </c>
      <c r="F271" s="220" t="s">
        <v>2428</v>
      </c>
      <c r="G271" s="217"/>
      <c r="H271" s="221">
        <v>10</v>
      </c>
      <c r="I271" s="222"/>
      <c r="J271" s="217"/>
      <c r="K271" s="217"/>
      <c r="L271" s="223"/>
      <c r="M271" s="224"/>
      <c r="N271" s="225"/>
      <c r="O271" s="225"/>
      <c r="P271" s="225"/>
      <c r="Q271" s="225"/>
      <c r="R271" s="225"/>
      <c r="S271" s="225"/>
      <c r="T271" s="226"/>
      <c r="AT271" s="227" t="s">
        <v>218</v>
      </c>
      <c r="AU271" s="227" t="s">
        <v>82</v>
      </c>
      <c r="AV271" s="12" t="s">
        <v>82</v>
      </c>
      <c r="AW271" s="12" t="s">
        <v>36</v>
      </c>
      <c r="AX271" s="12" t="s">
        <v>80</v>
      </c>
      <c r="AY271" s="227" t="s">
        <v>207</v>
      </c>
    </row>
    <row r="272" spans="2:65" s="1" customFormat="1" ht="22.8" customHeight="1">
      <c r="B272" s="42"/>
      <c r="C272" s="204" t="s">
        <v>568</v>
      </c>
      <c r="D272" s="204" t="s">
        <v>211</v>
      </c>
      <c r="E272" s="205" t="s">
        <v>2025</v>
      </c>
      <c r="F272" s="206" t="s">
        <v>2438</v>
      </c>
      <c r="G272" s="207" t="s">
        <v>322</v>
      </c>
      <c r="H272" s="208">
        <v>294.3</v>
      </c>
      <c r="I272" s="209"/>
      <c r="J272" s="210">
        <f>ROUND(I272*H272,1)</f>
        <v>0</v>
      </c>
      <c r="K272" s="206" t="s">
        <v>23</v>
      </c>
      <c r="L272" s="62"/>
      <c r="M272" s="211" t="s">
        <v>23</v>
      </c>
      <c r="N272" s="212" t="s">
        <v>44</v>
      </c>
      <c r="O272" s="43"/>
      <c r="P272" s="213">
        <f>O272*H272</f>
        <v>0</v>
      </c>
      <c r="Q272" s="213">
        <v>0</v>
      </c>
      <c r="R272" s="213">
        <f>Q272*H272</f>
        <v>0</v>
      </c>
      <c r="S272" s="213">
        <v>0</v>
      </c>
      <c r="T272" s="214">
        <f>S272*H272</f>
        <v>0</v>
      </c>
      <c r="AR272" s="25" t="s">
        <v>216</v>
      </c>
      <c r="AT272" s="25" t="s">
        <v>211</v>
      </c>
      <c r="AU272" s="25" t="s">
        <v>82</v>
      </c>
      <c r="AY272" s="25" t="s">
        <v>207</v>
      </c>
      <c r="BE272" s="215">
        <f>IF(N272="základní",J272,0)</f>
        <v>0</v>
      </c>
      <c r="BF272" s="215">
        <f>IF(N272="snížená",J272,0)</f>
        <v>0</v>
      </c>
      <c r="BG272" s="215">
        <f>IF(N272="zákl. přenesená",J272,0)</f>
        <v>0</v>
      </c>
      <c r="BH272" s="215">
        <f>IF(N272="sníž. přenesená",J272,0)</f>
        <v>0</v>
      </c>
      <c r="BI272" s="215">
        <f>IF(N272="nulová",J272,0)</f>
        <v>0</v>
      </c>
      <c r="BJ272" s="25" t="s">
        <v>80</v>
      </c>
      <c r="BK272" s="215">
        <f>ROUND(I272*H272,1)</f>
        <v>0</v>
      </c>
      <c r="BL272" s="25" t="s">
        <v>216</v>
      </c>
      <c r="BM272" s="25" t="s">
        <v>2439</v>
      </c>
    </row>
    <row r="273" spans="2:65" s="12" customFormat="1" ht="12">
      <c r="B273" s="216"/>
      <c r="C273" s="217"/>
      <c r="D273" s="218" t="s">
        <v>218</v>
      </c>
      <c r="E273" s="219" t="s">
        <v>23</v>
      </c>
      <c r="F273" s="220" t="s">
        <v>2440</v>
      </c>
      <c r="G273" s="217"/>
      <c r="H273" s="221">
        <v>180.5</v>
      </c>
      <c r="I273" s="222"/>
      <c r="J273" s="217"/>
      <c r="K273" s="217"/>
      <c r="L273" s="223"/>
      <c r="M273" s="224"/>
      <c r="N273" s="225"/>
      <c r="O273" s="225"/>
      <c r="P273" s="225"/>
      <c r="Q273" s="225"/>
      <c r="R273" s="225"/>
      <c r="S273" s="225"/>
      <c r="T273" s="226"/>
      <c r="AT273" s="227" t="s">
        <v>218</v>
      </c>
      <c r="AU273" s="227" t="s">
        <v>82</v>
      </c>
      <c r="AV273" s="12" t="s">
        <v>82</v>
      </c>
      <c r="AW273" s="12" t="s">
        <v>36</v>
      </c>
      <c r="AX273" s="12" t="s">
        <v>73</v>
      </c>
      <c r="AY273" s="227" t="s">
        <v>207</v>
      </c>
    </row>
    <row r="274" spans="2:65" s="12" customFormat="1" ht="12">
      <c r="B274" s="216"/>
      <c r="C274" s="217"/>
      <c r="D274" s="218" t="s">
        <v>218</v>
      </c>
      <c r="E274" s="219" t="s">
        <v>23</v>
      </c>
      <c r="F274" s="220" t="s">
        <v>2441</v>
      </c>
      <c r="G274" s="217"/>
      <c r="H274" s="221">
        <v>38.5</v>
      </c>
      <c r="I274" s="222"/>
      <c r="J274" s="217"/>
      <c r="K274" s="217"/>
      <c r="L274" s="223"/>
      <c r="M274" s="224"/>
      <c r="N274" s="225"/>
      <c r="O274" s="225"/>
      <c r="P274" s="225"/>
      <c r="Q274" s="225"/>
      <c r="R274" s="225"/>
      <c r="S274" s="225"/>
      <c r="T274" s="226"/>
      <c r="AT274" s="227" t="s">
        <v>218</v>
      </c>
      <c r="AU274" s="227" t="s">
        <v>82</v>
      </c>
      <c r="AV274" s="12" t="s">
        <v>82</v>
      </c>
      <c r="AW274" s="12" t="s">
        <v>36</v>
      </c>
      <c r="AX274" s="12" t="s">
        <v>73</v>
      </c>
      <c r="AY274" s="227" t="s">
        <v>207</v>
      </c>
    </row>
    <row r="275" spans="2:65" s="12" customFormat="1" ht="12">
      <c r="B275" s="216"/>
      <c r="C275" s="217"/>
      <c r="D275" s="218" t="s">
        <v>218</v>
      </c>
      <c r="E275" s="219" t="s">
        <v>23</v>
      </c>
      <c r="F275" s="220" t="s">
        <v>2442</v>
      </c>
      <c r="G275" s="217"/>
      <c r="H275" s="221">
        <v>75.3</v>
      </c>
      <c r="I275" s="222"/>
      <c r="J275" s="217"/>
      <c r="K275" s="217"/>
      <c r="L275" s="223"/>
      <c r="M275" s="224"/>
      <c r="N275" s="225"/>
      <c r="O275" s="225"/>
      <c r="P275" s="225"/>
      <c r="Q275" s="225"/>
      <c r="R275" s="225"/>
      <c r="S275" s="225"/>
      <c r="T275" s="226"/>
      <c r="AT275" s="227" t="s">
        <v>218</v>
      </c>
      <c r="AU275" s="227" t="s">
        <v>82</v>
      </c>
      <c r="AV275" s="12" t="s">
        <v>82</v>
      </c>
      <c r="AW275" s="12" t="s">
        <v>36</v>
      </c>
      <c r="AX275" s="12" t="s">
        <v>73</v>
      </c>
      <c r="AY275" s="227" t="s">
        <v>207</v>
      </c>
    </row>
    <row r="276" spans="2:65" s="13" customFormat="1" ht="12">
      <c r="B276" s="228"/>
      <c r="C276" s="229"/>
      <c r="D276" s="218" t="s">
        <v>218</v>
      </c>
      <c r="E276" s="230" t="s">
        <v>23</v>
      </c>
      <c r="F276" s="231" t="s">
        <v>236</v>
      </c>
      <c r="G276" s="229"/>
      <c r="H276" s="232">
        <v>294.3</v>
      </c>
      <c r="I276" s="233"/>
      <c r="J276" s="229"/>
      <c r="K276" s="229"/>
      <c r="L276" s="234"/>
      <c r="M276" s="235"/>
      <c r="N276" s="236"/>
      <c r="O276" s="236"/>
      <c r="P276" s="236"/>
      <c r="Q276" s="236"/>
      <c r="R276" s="236"/>
      <c r="S276" s="236"/>
      <c r="T276" s="237"/>
      <c r="AT276" s="238" t="s">
        <v>218</v>
      </c>
      <c r="AU276" s="238" t="s">
        <v>82</v>
      </c>
      <c r="AV276" s="13" t="s">
        <v>216</v>
      </c>
      <c r="AW276" s="13" t="s">
        <v>36</v>
      </c>
      <c r="AX276" s="13" t="s">
        <v>80</v>
      </c>
      <c r="AY276" s="238" t="s">
        <v>207</v>
      </c>
    </row>
    <row r="277" spans="2:65" s="1" customFormat="1" ht="22.8" customHeight="1">
      <c r="B277" s="42"/>
      <c r="C277" s="204" t="s">
        <v>572</v>
      </c>
      <c r="D277" s="204" t="s">
        <v>211</v>
      </c>
      <c r="E277" s="205" t="s">
        <v>2031</v>
      </c>
      <c r="F277" s="206" t="s">
        <v>2443</v>
      </c>
      <c r="G277" s="207" t="s">
        <v>322</v>
      </c>
      <c r="H277" s="208">
        <v>60.7</v>
      </c>
      <c r="I277" s="209"/>
      <c r="J277" s="210">
        <f>ROUND(I277*H277,1)</f>
        <v>0</v>
      </c>
      <c r="K277" s="206" t="s">
        <v>23</v>
      </c>
      <c r="L277" s="62"/>
      <c r="M277" s="211" t="s">
        <v>23</v>
      </c>
      <c r="N277" s="212" t="s">
        <v>44</v>
      </c>
      <c r="O277" s="43"/>
      <c r="P277" s="213">
        <f>O277*H277</f>
        <v>0</v>
      </c>
      <c r="Q277" s="213">
        <v>0</v>
      </c>
      <c r="R277" s="213">
        <f>Q277*H277</f>
        <v>0</v>
      </c>
      <c r="S277" s="213">
        <v>0</v>
      </c>
      <c r="T277" s="214">
        <f>S277*H277</f>
        <v>0</v>
      </c>
      <c r="AR277" s="25" t="s">
        <v>216</v>
      </c>
      <c r="AT277" s="25" t="s">
        <v>211</v>
      </c>
      <c r="AU277" s="25" t="s">
        <v>82</v>
      </c>
      <c r="AY277" s="25" t="s">
        <v>207</v>
      </c>
      <c r="BE277" s="215">
        <f>IF(N277="základní",J277,0)</f>
        <v>0</v>
      </c>
      <c r="BF277" s="215">
        <f>IF(N277="snížená",J277,0)</f>
        <v>0</v>
      </c>
      <c r="BG277" s="215">
        <f>IF(N277="zákl. přenesená",J277,0)</f>
        <v>0</v>
      </c>
      <c r="BH277" s="215">
        <f>IF(N277="sníž. přenesená",J277,0)</f>
        <v>0</v>
      </c>
      <c r="BI277" s="215">
        <f>IF(N277="nulová",J277,0)</f>
        <v>0</v>
      </c>
      <c r="BJ277" s="25" t="s">
        <v>80</v>
      </c>
      <c r="BK277" s="215">
        <f>ROUND(I277*H277,1)</f>
        <v>0</v>
      </c>
      <c r="BL277" s="25" t="s">
        <v>216</v>
      </c>
      <c r="BM277" s="25" t="s">
        <v>2444</v>
      </c>
    </row>
    <row r="278" spans="2:65" s="12" customFormat="1" ht="12">
      <c r="B278" s="216"/>
      <c r="C278" s="217"/>
      <c r="D278" s="218" t="s">
        <v>218</v>
      </c>
      <c r="E278" s="219" t="s">
        <v>23</v>
      </c>
      <c r="F278" s="220" t="s">
        <v>2445</v>
      </c>
      <c r="G278" s="217"/>
      <c r="H278" s="221">
        <v>16.3</v>
      </c>
      <c r="I278" s="222"/>
      <c r="J278" s="217"/>
      <c r="K278" s="217"/>
      <c r="L278" s="223"/>
      <c r="M278" s="224"/>
      <c r="N278" s="225"/>
      <c r="O278" s="225"/>
      <c r="P278" s="225"/>
      <c r="Q278" s="225"/>
      <c r="R278" s="225"/>
      <c r="S278" s="225"/>
      <c r="T278" s="226"/>
      <c r="AT278" s="227" t="s">
        <v>218</v>
      </c>
      <c r="AU278" s="227" t="s">
        <v>82</v>
      </c>
      <c r="AV278" s="12" t="s">
        <v>82</v>
      </c>
      <c r="AW278" s="12" t="s">
        <v>36</v>
      </c>
      <c r="AX278" s="12" t="s">
        <v>73</v>
      </c>
      <c r="AY278" s="227" t="s">
        <v>207</v>
      </c>
    </row>
    <row r="279" spans="2:65" s="12" customFormat="1" ht="12">
      <c r="B279" s="216"/>
      <c r="C279" s="217"/>
      <c r="D279" s="218" t="s">
        <v>218</v>
      </c>
      <c r="E279" s="219" t="s">
        <v>23</v>
      </c>
      <c r="F279" s="220" t="s">
        <v>2446</v>
      </c>
      <c r="G279" s="217"/>
      <c r="H279" s="221">
        <v>44.4</v>
      </c>
      <c r="I279" s="222"/>
      <c r="J279" s="217"/>
      <c r="K279" s="217"/>
      <c r="L279" s="223"/>
      <c r="M279" s="224"/>
      <c r="N279" s="225"/>
      <c r="O279" s="225"/>
      <c r="P279" s="225"/>
      <c r="Q279" s="225"/>
      <c r="R279" s="225"/>
      <c r="S279" s="225"/>
      <c r="T279" s="226"/>
      <c r="AT279" s="227" t="s">
        <v>218</v>
      </c>
      <c r="AU279" s="227" t="s">
        <v>82</v>
      </c>
      <c r="AV279" s="12" t="s">
        <v>82</v>
      </c>
      <c r="AW279" s="12" t="s">
        <v>36</v>
      </c>
      <c r="AX279" s="12" t="s">
        <v>73</v>
      </c>
      <c r="AY279" s="227" t="s">
        <v>207</v>
      </c>
    </row>
    <row r="280" spans="2:65" s="13" customFormat="1" ht="12">
      <c r="B280" s="228"/>
      <c r="C280" s="229"/>
      <c r="D280" s="218" t="s">
        <v>218</v>
      </c>
      <c r="E280" s="230" t="s">
        <v>23</v>
      </c>
      <c r="F280" s="231" t="s">
        <v>236</v>
      </c>
      <c r="G280" s="229"/>
      <c r="H280" s="232">
        <v>60.7</v>
      </c>
      <c r="I280" s="233"/>
      <c r="J280" s="229"/>
      <c r="K280" s="229"/>
      <c r="L280" s="234"/>
      <c r="M280" s="235"/>
      <c r="N280" s="236"/>
      <c r="O280" s="236"/>
      <c r="P280" s="236"/>
      <c r="Q280" s="236"/>
      <c r="R280" s="236"/>
      <c r="S280" s="236"/>
      <c r="T280" s="237"/>
      <c r="AT280" s="238" t="s">
        <v>218</v>
      </c>
      <c r="AU280" s="238" t="s">
        <v>82</v>
      </c>
      <c r="AV280" s="13" t="s">
        <v>216</v>
      </c>
      <c r="AW280" s="13" t="s">
        <v>36</v>
      </c>
      <c r="AX280" s="13" t="s">
        <v>80</v>
      </c>
      <c r="AY280" s="238" t="s">
        <v>207</v>
      </c>
    </row>
    <row r="281" spans="2:65" s="1" customFormat="1" ht="22.8" customHeight="1">
      <c r="B281" s="42"/>
      <c r="C281" s="204" t="s">
        <v>577</v>
      </c>
      <c r="D281" s="204" t="s">
        <v>211</v>
      </c>
      <c r="E281" s="205" t="s">
        <v>2447</v>
      </c>
      <c r="F281" s="206" t="s">
        <v>2448</v>
      </c>
      <c r="G281" s="207" t="s">
        <v>322</v>
      </c>
      <c r="H281" s="208">
        <v>12</v>
      </c>
      <c r="I281" s="209"/>
      <c r="J281" s="210">
        <f>ROUND(I281*H281,1)</f>
        <v>0</v>
      </c>
      <c r="K281" s="206" t="s">
        <v>23</v>
      </c>
      <c r="L281" s="62"/>
      <c r="M281" s="211" t="s">
        <v>23</v>
      </c>
      <c r="N281" s="212" t="s">
        <v>44</v>
      </c>
      <c r="O281" s="43"/>
      <c r="P281" s="213">
        <f>O281*H281</f>
        <v>0</v>
      </c>
      <c r="Q281" s="213">
        <v>0</v>
      </c>
      <c r="R281" s="213">
        <f>Q281*H281</f>
        <v>0</v>
      </c>
      <c r="S281" s="213">
        <v>0</v>
      </c>
      <c r="T281" s="214">
        <f>S281*H281</f>
        <v>0</v>
      </c>
      <c r="AR281" s="25" t="s">
        <v>216</v>
      </c>
      <c r="AT281" s="25" t="s">
        <v>211</v>
      </c>
      <c r="AU281" s="25" t="s">
        <v>82</v>
      </c>
      <c r="AY281" s="25" t="s">
        <v>207</v>
      </c>
      <c r="BE281" s="215">
        <f>IF(N281="základní",J281,0)</f>
        <v>0</v>
      </c>
      <c r="BF281" s="215">
        <f>IF(N281="snížená",J281,0)</f>
        <v>0</v>
      </c>
      <c r="BG281" s="215">
        <f>IF(N281="zákl. přenesená",J281,0)</f>
        <v>0</v>
      </c>
      <c r="BH281" s="215">
        <f>IF(N281="sníž. přenesená",J281,0)</f>
        <v>0</v>
      </c>
      <c r="BI281" s="215">
        <f>IF(N281="nulová",J281,0)</f>
        <v>0</v>
      </c>
      <c r="BJ281" s="25" t="s">
        <v>80</v>
      </c>
      <c r="BK281" s="215">
        <f>ROUND(I281*H281,1)</f>
        <v>0</v>
      </c>
      <c r="BL281" s="25" t="s">
        <v>216</v>
      </c>
      <c r="BM281" s="25" t="s">
        <v>2449</v>
      </c>
    </row>
    <row r="282" spans="2:65" s="12" customFormat="1" ht="12">
      <c r="B282" s="216"/>
      <c r="C282" s="217"/>
      <c r="D282" s="218" t="s">
        <v>218</v>
      </c>
      <c r="E282" s="219" t="s">
        <v>23</v>
      </c>
      <c r="F282" s="220" t="s">
        <v>2450</v>
      </c>
      <c r="G282" s="217"/>
      <c r="H282" s="221">
        <v>12</v>
      </c>
      <c r="I282" s="222"/>
      <c r="J282" s="217"/>
      <c r="K282" s="217"/>
      <c r="L282" s="223"/>
      <c r="M282" s="224"/>
      <c r="N282" s="225"/>
      <c r="O282" s="225"/>
      <c r="P282" s="225"/>
      <c r="Q282" s="225"/>
      <c r="R282" s="225"/>
      <c r="S282" s="225"/>
      <c r="T282" s="226"/>
      <c r="AT282" s="227" t="s">
        <v>218</v>
      </c>
      <c r="AU282" s="227" t="s">
        <v>82</v>
      </c>
      <c r="AV282" s="12" t="s">
        <v>82</v>
      </c>
      <c r="AW282" s="12" t="s">
        <v>36</v>
      </c>
      <c r="AX282" s="12" t="s">
        <v>80</v>
      </c>
      <c r="AY282" s="227" t="s">
        <v>207</v>
      </c>
    </row>
    <row r="283" spans="2:65" s="1" customFormat="1" ht="22.8" customHeight="1">
      <c r="B283" s="42"/>
      <c r="C283" s="204" t="s">
        <v>581</v>
      </c>
      <c r="D283" s="204" t="s">
        <v>211</v>
      </c>
      <c r="E283" s="205" t="s">
        <v>2451</v>
      </c>
      <c r="F283" s="206" t="s">
        <v>2452</v>
      </c>
      <c r="G283" s="207" t="s">
        <v>322</v>
      </c>
      <c r="H283" s="208">
        <v>59.3</v>
      </c>
      <c r="I283" s="209"/>
      <c r="J283" s="210">
        <f>ROUND(I283*H283,1)</f>
        <v>0</v>
      </c>
      <c r="K283" s="206" t="s">
        <v>23</v>
      </c>
      <c r="L283" s="62"/>
      <c r="M283" s="211" t="s">
        <v>23</v>
      </c>
      <c r="N283" s="212" t="s">
        <v>44</v>
      </c>
      <c r="O283" s="43"/>
      <c r="P283" s="213">
        <f>O283*H283</f>
        <v>0</v>
      </c>
      <c r="Q283" s="213">
        <v>0</v>
      </c>
      <c r="R283" s="213">
        <f>Q283*H283</f>
        <v>0</v>
      </c>
      <c r="S283" s="213">
        <v>0</v>
      </c>
      <c r="T283" s="214">
        <f>S283*H283</f>
        <v>0</v>
      </c>
      <c r="AR283" s="25" t="s">
        <v>216</v>
      </c>
      <c r="AT283" s="25" t="s">
        <v>211</v>
      </c>
      <c r="AU283" s="25" t="s">
        <v>82</v>
      </c>
      <c r="AY283" s="25" t="s">
        <v>207</v>
      </c>
      <c r="BE283" s="215">
        <f>IF(N283="základní",J283,0)</f>
        <v>0</v>
      </c>
      <c r="BF283" s="215">
        <f>IF(N283="snížená",J283,0)</f>
        <v>0</v>
      </c>
      <c r="BG283" s="215">
        <f>IF(N283="zákl. přenesená",J283,0)</f>
        <v>0</v>
      </c>
      <c r="BH283" s="215">
        <f>IF(N283="sníž. přenesená",J283,0)</f>
        <v>0</v>
      </c>
      <c r="BI283" s="215">
        <f>IF(N283="nulová",J283,0)</f>
        <v>0</v>
      </c>
      <c r="BJ283" s="25" t="s">
        <v>80</v>
      </c>
      <c r="BK283" s="215">
        <f>ROUND(I283*H283,1)</f>
        <v>0</v>
      </c>
      <c r="BL283" s="25" t="s">
        <v>216</v>
      </c>
      <c r="BM283" s="25" t="s">
        <v>2453</v>
      </c>
    </row>
    <row r="284" spans="2:65" s="12" customFormat="1" ht="12">
      <c r="B284" s="216"/>
      <c r="C284" s="217"/>
      <c r="D284" s="218" t="s">
        <v>218</v>
      </c>
      <c r="E284" s="219" t="s">
        <v>23</v>
      </c>
      <c r="F284" s="220" t="s">
        <v>2454</v>
      </c>
      <c r="G284" s="217"/>
      <c r="H284" s="221">
        <v>32.200000000000003</v>
      </c>
      <c r="I284" s="222"/>
      <c r="J284" s="217"/>
      <c r="K284" s="217"/>
      <c r="L284" s="223"/>
      <c r="M284" s="224"/>
      <c r="N284" s="225"/>
      <c r="O284" s="225"/>
      <c r="P284" s="225"/>
      <c r="Q284" s="225"/>
      <c r="R284" s="225"/>
      <c r="S284" s="225"/>
      <c r="T284" s="226"/>
      <c r="AT284" s="227" t="s">
        <v>218</v>
      </c>
      <c r="AU284" s="227" t="s">
        <v>82</v>
      </c>
      <c r="AV284" s="12" t="s">
        <v>82</v>
      </c>
      <c r="AW284" s="12" t="s">
        <v>36</v>
      </c>
      <c r="AX284" s="12" t="s">
        <v>73</v>
      </c>
      <c r="AY284" s="227" t="s">
        <v>207</v>
      </c>
    </row>
    <row r="285" spans="2:65" s="12" customFormat="1" ht="12">
      <c r="B285" s="216"/>
      <c r="C285" s="217"/>
      <c r="D285" s="218" t="s">
        <v>218</v>
      </c>
      <c r="E285" s="219" t="s">
        <v>23</v>
      </c>
      <c r="F285" s="220" t="s">
        <v>2455</v>
      </c>
      <c r="G285" s="217"/>
      <c r="H285" s="221">
        <v>27.1</v>
      </c>
      <c r="I285" s="222"/>
      <c r="J285" s="217"/>
      <c r="K285" s="217"/>
      <c r="L285" s="223"/>
      <c r="M285" s="224"/>
      <c r="N285" s="225"/>
      <c r="O285" s="225"/>
      <c r="P285" s="225"/>
      <c r="Q285" s="225"/>
      <c r="R285" s="225"/>
      <c r="S285" s="225"/>
      <c r="T285" s="226"/>
      <c r="AT285" s="227" t="s">
        <v>218</v>
      </c>
      <c r="AU285" s="227" t="s">
        <v>82</v>
      </c>
      <c r="AV285" s="12" t="s">
        <v>82</v>
      </c>
      <c r="AW285" s="12" t="s">
        <v>36</v>
      </c>
      <c r="AX285" s="12" t="s">
        <v>73</v>
      </c>
      <c r="AY285" s="227" t="s">
        <v>207</v>
      </c>
    </row>
    <row r="286" spans="2:65" s="13" customFormat="1" ht="12">
      <c r="B286" s="228"/>
      <c r="C286" s="229"/>
      <c r="D286" s="218" t="s">
        <v>218</v>
      </c>
      <c r="E286" s="230" t="s">
        <v>23</v>
      </c>
      <c r="F286" s="231" t="s">
        <v>236</v>
      </c>
      <c r="G286" s="229"/>
      <c r="H286" s="232">
        <v>59.3</v>
      </c>
      <c r="I286" s="233"/>
      <c r="J286" s="229"/>
      <c r="K286" s="229"/>
      <c r="L286" s="234"/>
      <c r="M286" s="235"/>
      <c r="N286" s="236"/>
      <c r="O286" s="236"/>
      <c r="P286" s="236"/>
      <c r="Q286" s="236"/>
      <c r="R286" s="236"/>
      <c r="S286" s="236"/>
      <c r="T286" s="237"/>
      <c r="AT286" s="238" t="s">
        <v>218</v>
      </c>
      <c r="AU286" s="238" t="s">
        <v>82</v>
      </c>
      <c r="AV286" s="13" t="s">
        <v>216</v>
      </c>
      <c r="AW286" s="13" t="s">
        <v>36</v>
      </c>
      <c r="AX286" s="13" t="s">
        <v>80</v>
      </c>
      <c r="AY286" s="238" t="s">
        <v>207</v>
      </c>
    </row>
    <row r="287" spans="2:65" s="1" customFormat="1" ht="22.8" customHeight="1">
      <c r="B287" s="42"/>
      <c r="C287" s="204" t="s">
        <v>590</v>
      </c>
      <c r="D287" s="204" t="s">
        <v>211</v>
      </c>
      <c r="E287" s="205" t="s">
        <v>2456</v>
      </c>
      <c r="F287" s="206" t="s">
        <v>2457</v>
      </c>
      <c r="G287" s="207" t="s">
        <v>285</v>
      </c>
      <c r="H287" s="208">
        <v>8</v>
      </c>
      <c r="I287" s="209"/>
      <c r="J287" s="210">
        <f>ROUND(I287*H287,1)</f>
        <v>0</v>
      </c>
      <c r="K287" s="206" t="s">
        <v>23</v>
      </c>
      <c r="L287" s="62"/>
      <c r="M287" s="211" t="s">
        <v>23</v>
      </c>
      <c r="N287" s="212" t="s">
        <v>44</v>
      </c>
      <c r="O287" s="43"/>
      <c r="P287" s="213">
        <f>O287*H287</f>
        <v>0</v>
      </c>
      <c r="Q287" s="213">
        <v>0</v>
      </c>
      <c r="R287" s="213">
        <f>Q287*H287</f>
        <v>0</v>
      </c>
      <c r="S287" s="213">
        <v>0</v>
      </c>
      <c r="T287" s="214">
        <f>S287*H287</f>
        <v>0</v>
      </c>
      <c r="AR287" s="25" t="s">
        <v>216</v>
      </c>
      <c r="AT287" s="25" t="s">
        <v>211</v>
      </c>
      <c r="AU287" s="25" t="s">
        <v>82</v>
      </c>
      <c r="AY287" s="25" t="s">
        <v>207</v>
      </c>
      <c r="BE287" s="215">
        <f>IF(N287="základní",J287,0)</f>
        <v>0</v>
      </c>
      <c r="BF287" s="215">
        <f>IF(N287="snížená",J287,0)</f>
        <v>0</v>
      </c>
      <c r="BG287" s="215">
        <f>IF(N287="zákl. přenesená",J287,0)</f>
        <v>0</v>
      </c>
      <c r="BH287" s="215">
        <f>IF(N287="sníž. přenesená",J287,0)</f>
        <v>0</v>
      </c>
      <c r="BI287" s="215">
        <f>IF(N287="nulová",J287,0)</f>
        <v>0</v>
      </c>
      <c r="BJ287" s="25" t="s">
        <v>80</v>
      </c>
      <c r="BK287" s="215">
        <f>ROUND(I287*H287,1)</f>
        <v>0</v>
      </c>
      <c r="BL287" s="25" t="s">
        <v>216</v>
      </c>
      <c r="BM287" s="25" t="s">
        <v>2458</v>
      </c>
    </row>
    <row r="288" spans="2:65" s="12" customFormat="1" ht="12">
      <c r="B288" s="216"/>
      <c r="C288" s="217"/>
      <c r="D288" s="218" t="s">
        <v>218</v>
      </c>
      <c r="E288" s="219" t="s">
        <v>23</v>
      </c>
      <c r="F288" s="220" t="s">
        <v>2459</v>
      </c>
      <c r="G288" s="217"/>
      <c r="H288" s="221">
        <v>4.0999999999999996</v>
      </c>
      <c r="I288" s="222"/>
      <c r="J288" s="217"/>
      <c r="K288" s="217"/>
      <c r="L288" s="223"/>
      <c r="M288" s="224"/>
      <c r="N288" s="225"/>
      <c r="O288" s="225"/>
      <c r="P288" s="225"/>
      <c r="Q288" s="225"/>
      <c r="R288" s="225"/>
      <c r="S288" s="225"/>
      <c r="T288" s="226"/>
      <c r="AT288" s="227" t="s">
        <v>218</v>
      </c>
      <c r="AU288" s="227" t="s">
        <v>82</v>
      </c>
      <c r="AV288" s="12" t="s">
        <v>82</v>
      </c>
      <c r="AW288" s="12" t="s">
        <v>36</v>
      </c>
      <c r="AX288" s="12" t="s">
        <v>73</v>
      </c>
      <c r="AY288" s="227" t="s">
        <v>207</v>
      </c>
    </row>
    <row r="289" spans="2:65" s="12" customFormat="1" ht="12">
      <c r="B289" s="216"/>
      <c r="C289" s="217"/>
      <c r="D289" s="218" t="s">
        <v>218</v>
      </c>
      <c r="E289" s="219" t="s">
        <v>23</v>
      </c>
      <c r="F289" s="220" t="s">
        <v>2460</v>
      </c>
      <c r="G289" s="217"/>
      <c r="H289" s="221">
        <v>3.9</v>
      </c>
      <c r="I289" s="222"/>
      <c r="J289" s="217"/>
      <c r="K289" s="217"/>
      <c r="L289" s="223"/>
      <c r="M289" s="224"/>
      <c r="N289" s="225"/>
      <c r="O289" s="225"/>
      <c r="P289" s="225"/>
      <c r="Q289" s="225"/>
      <c r="R289" s="225"/>
      <c r="S289" s="225"/>
      <c r="T289" s="226"/>
      <c r="AT289" s="227" t="s">
        <v>218</v>
      </c>
      <c r="AU289" s="227" t="s">
        <v>82</v>
      </c>
      <c r="AV289" s="12" t="s">
        <v>82</v>
      </c>
      <c r="AW289" s="12" t="s">
        <v>36</v>
      </c>
      <c r="AX289" s="12" t="s">
        <v>73</v>
      </c>
      <c r="AY289" s="227" t="s">
        <v>207</v>
      </c>
    </row>
    <row r="290" spans="2:65" s="13" customFormat="1" ht="12">
      <c r="B290" s="228"/>
      <c r="C290" s="229"/>
      <c r="D290" s="218" t="s">
        <v>218</v>
      </c>
      <c r="E290" s="230" t="s">
        <v>23</v>
      </c>
      <c r="F290" s="231" t="s">
        <v>236</v>
      </c>
      <c r="G290" s="229"/>
      <c r="H290" s="232">
        <v>8</v>
      </c>
      <c r="I290" s="233"/>
      <c r="J290" s="229"/>
      <c r="K290" s="229"/>
      <c r="L290" s="234"/>
      <c r="M290" s="235"/>
      <c r="N290" s="236"/>
      <c r="O290" s="236"/>
      <c r="P290" s="236"/>
      <c r="Q290" s="236"/>
      <c r="R290" s="236"/>
      <c r="S290" s="236"/>
      <c r="T290" s="237"/>
      <c r="AT290" s="238" t="s">
        <v>218</v>
      </c>
      <c r="AU290" s="238" t="s">
        <v>82</v>
      </c>
      <c r="AV290" s="13" t="s">
        <v>216</v>
      </c>
      <c r="AW290" s="13" t="s">
        <v>36</v>
      </c>
      <c r="AX290" s="13" t="s">
        <v>80</v>
      </c>
      <c r="AY290" s="238" t="s">
        <v>207</v>
      </c>
    </row>
    <row r="291" spans="2:65" s="1" customFormat="1" ht="22.8" customHeight="1">
      <c r="B291" s="42"/>
      <c r="C291" s="204" t="s">
        <v>598</v>
      </c>
      <c r="D291" s="204" t="s">
        <v>211</v>
      </c>
      <c r="E291" s="205" t="s">
        <v>2041</v>
      </c>
      <c r="F291" s="206" t="s">
        <v>2461</v>
      </c>
      <c r="G291" s="207" t="s">
        <v>322</v>
      </c>
      <c r="H291" s="208">
        <v>22.2</v>
      </c>
      <c r="I291" s="209"/>
      <c r="J291" s="210">
        <f>ROUND(I291*H291,1)</f>
        <v>0</v>
      </c>
      <c r="K291" s="206" t="s">
        <v>23</v>
      </c>
      <c r="L291" s="62"/>
      <c r="M291" s="211" t="s">
        <v>23</v>
      </c>
      <c r="N291" s="212" t="s">
        <v>44</v>
      </c>
      <c r="O291" s="43"/>
      <c r="P291" s="213">
        <f>O291*H291</f>
        <v>0</v>
      </c>
      <c r="Q291" s="213">
        <v>0</v>
      </c>
      <c r="R291" s="213">
        <f>Q291*H291</f>
        <v>0</v>
      </c>
      <c r="S291" s="213">
        <v>0</v>
      </c>
      <c r="T291" s="214">
        <f>S291*H291</f>
        <v>0</v>
      </c>
      <c r="AR291" s="25" t="s">
        <v>216</v>
      </c>
      <c r="AT291" s="25" t="s">
        <v>211</v>
      </c>
      <c r="AU291" s="25" t="s">
        <v>82</v>
      </c>
      <c r="AY291" s="25" t="s">
        <v>207</v>
      </c>
      <c r="BE291" s="215">
        <f>IF(N291="základní",J291,0)</f>
        <v>0</v>
      </c>
      <c r="BF291" s="215">
        <f>IF(N291="snížená",J291,0)</f>
        <v>0</v>
      </c>
      <c r="BG291" s="215">
        <f>IF(N291="zákl. přenesená",J291,0)</f>
        <v>0</v>
      </c>
      <c r="BH291" s="215">
        <f>IF(N291="sníž. přenesená",J291,0)</f>
        <v>0</v>
      </c>
      <c r="BI291" s="215">
        <f>IF(N291="nulová",J291,0)</f>
        <v>0</v>
      </c>
      <c r="BJ291" s="25" t="s">
        <v>80</v>
      </c>
      <c r="BK291" s="215">
        <f>ROUND(I291*H291,1)</f>
        <v>0</v>
      </c>
      <c r="BL291" s="25" t="s">
        <v>216</v>
      </c>
      <c r="BM291" s="25" t="s">
        <v>2462</v>
      </c>
    </row>
    <row r="292" spans="2:65" s="12" customFormat="1" ht="12">
      <c r="B292" s="216"/>
      <c r="C292" s="217"/>
      <c r="D292" s="218" t="s">
        <v>218</v>
      </c>
      <c r="E292" s="219" t="s">
        <v>23</v>
      </c>
      <c r="F292" s="220" t="s">
        <v>2463</v>
      </c>
      <c r="G292" s="217"/>
      <c r="H292" s="221">
        <v>22.2</v>
      </c>
      <c r="I292" s="222"/>
      <c r="J292" s="217"/>
      <c r="K292" s="217"/>
      <c r="L292" s="223"/>
      <c r="M292" s="224"/>
      <c r="N292" s="225"/>
      <c r="O292" s="225"/>
      <c r="P292" s="225"/>
      <c r="Q292" s="225"/>
      <c r="R292" s="225"/>
      <c r="S292" s="225"/>
      <c r="T292" s="226"/>
      <c r="AT292" s="227" t="s">
        <v>218</v>
      </c>
      <c r="AU292" s="227" t="s">
        <v>82</v>
      </c>
      <c r="AV292" s="12" t="s">
        <v>82</v>
      </c>
      <c r="AW292" s="12" t="s">
        <v>36</v>
      </c>
      <c r="AX292" s="12" t="s">
        <v>80</v>
      </c>
      <c r="AY292" s="227" t="s">
        <v>207</v>
      </c>
    </row>
    <row r="293" spans="2:65" s="1" customFormat="1" ht="22.8" customHeight="1">
      <c r="B293" s="42"/>
      <c r="C293" s="204" t="s">
        <v>603</v>
      </c>
      <c r="D293" s="204" t="s">
        <v>211</v>
      </c>
      <c r="E293" s="205" t="s">
        <v>2464</v>
      </c>
      <c r="F293" s="206" t="s">
        <v>2465</v>
      </c>
      <c r="G293" s="207" t="s">
        <v>317</v>
      </c>
      <c r="H293" s="208">
        <v>1</v>
      </c>
      <c r="I293" s="209"/>
      <c r="J293" s="210">
        <f>ROUND(I293*H293,1)</f>
        <v>0</v>
      </c>
      <c r="K293" s="206" t="s">
        <v>23</v>
      </c>
      <c r="L293" s="62"/>
      <c r="M293" s="211" t="s">
        <v>23</v>
      </c>
      <c r="N293" s="212" t="s">
        <v>44</v>
      </c>
      <c r="O293" s="43"/>
      <c r="P293" s="213">
        <f>O293*H293</f>
        <v>0</v>
      </c>
      <c r="Q293" s="213">
        <v>0</v>
      </c>
      <c r="R293" s="213">
        <f>Q293*H293</f>
        <v>0</v>
      </c>
      <c r="S293" s="213">
        <v>0</v>
      </c>
      <c r="T293" s="214">
        <f>S293*H293</f>
        <v>0</v>
      </c>
      <c r="AR293" s="25" t="s">
        <v>216</v>
      </c>
      <c r="AT293" s="25" t="s">
        <v>211</v>
      </c>
      <c r="AU293" s="25" t="s">
        <v>82</v>
      </c>
      <c r="AY293" s="25" t="s">
        <v>207</v>
      </c>
      <c r="BE293" s="215">
        <f>IF(N293="základní",J293,0)</f>
        <v>0</v>
      </c>
      <c r="BF293" s="215">
        <f>IF(N293="snížená",J293,0)</f>
        <v>0</v>
      </c>
      <c r="BG293" s="215">
        <f>IF(N293="zákl. přenesená",J293,0)</f>
        <v>0</v>
      </c>
      <c r="BH293" s="215">
        <f>IF(N293="sníž. přenesená",J293,0)</f>
        <v>0</v>
      </c>
      <c r="BI293" s="215">
        <f>IF(N293="nulová",J293,0)</f>
        <v>0</v>
      </c>
      <c r="BJ293" s="25" t="s">
        <v>80</v>
      </c>
      <c r="BK293" s="215">
        <f>ROUND(I293*H293,1)</f>
        <v>0</v>
      </c>
      <c r="BL293" s="25" t="s">
        <v>216</v>
      </c>
      <c r="BM293" s="25" t="s">
        <v>2466</v>
      </c>
    </row>
    <row r="294" spans="2:65" s="12" customFormat="1" ht="12">
      <c r="B294" s="216"/>
      <c r="C294" s="217"/>
      <c r="D294" s="218" t="s">
        <v>218</v>
      </c>
      <c r="E294" s="219" t="s">
        <v>23</v>
      </c>
      <c r="F294" s="220" t="s">
        <v>2467</v>
      </c>
      <c r="G294" s="217"/>
      <c r="H294" s="221">
        <v>1</v>
      </c>
      <c r="I294" s="222"/>
      <c r="J294" s="217"/>
      <c r="K294" s="217"/>
      <c r="L294" s="223"/>
      <c r="M294" s="224"/>
      <c r="N294" s="225"/>
      <c r="O294" s="225"/>
      <c r="P294" s="225"/>
      <c r="Q294" s="225"/>
      <c r="R294" s="225"/>
      <c r="S294" s="225"/>
      <c r="T294" s="226"/>
      <c r="AT294" s="227" t="s">
        <v>218</v>
      </c>
      <c r="AU294" s="227" t="s">
        <v>82</v>
      </c>
      <c r="AV294" s="12" t="s">
        <v>82</v>
      </c>
      <c r="AW294" s="12" t="s">
        <v>36</v>
      </c>
      <c r="AX294" s="12" t="s">
        <v>80</v>
      </c>
      <c r="AY294" s="227" t="s">
        <v>207</v>
      </c>
    </row>
    <row r="295" spans="2:65" s="1" customFormat="1" ht="22.8" customHeight="1">
      <c r="B295" s="42"/>
      <c r="C295" s="204" t="s">
        <v>607</v>
      </c>
      <c r="D295" s="204" t="s">
        <v>211</v>
      </c>
      <c r="E295" s="205" t="s">
        <v>2468</v>
      </c>
      <c r="F295" s="206" t="s">
        <v>2469</v>
      </c>
      <c r="G295" s="207" t="s">
        <v>317</v>
      </c>
      <c r="H295" s="208">
        <v>12</v>
      </c>
      <c r="I295" s="209"/>
      <c r="J295" s="210">
        <f>ROUND(I295*H295,1)</f>
        <v>0</v>
      </c>
      <c r="K295" s="206" t="s">
        <v>23</v>
      </c>
      <c r="L295" s="62"/>
      <c r="M295" s="211" t="s">
        <v>23</v>
      </c>
      <c r="N295" s="212" t="s">
        <v>44</v>
      </c>
      <c r="O295" s="43"/>
      <c r="P295" s="213">
        <f>O295*H295</f>
        <v>0</v>
      </c>
      <c r="Q295" s="213">
        <v>0</v>
      </c>
      <c r="R295" s="213">
        <f>Q295*H295</f>
        <v>0</v>
      </c>
      <c r="S295" s="213">
        <v>0</v>
      </c>
      <c r="T295" s="214">
        <f>S295*H295</f>
        <v>0</v>
      </c>
      <c r="AR295" s="25" t="s">
        <v>216</v>
      </c>
      <c r="AT295" s="25" t="s">
        <v>211</v>
      </c>
      <c r="AU295" s="25" t="s">
        <v>82</v>
      </c>
      <c r="AY295" s="25" t="s">
        <v>207</v>
      </c>
      <c r="BE295" s="215">
        <f>IF(N295="základní",J295,0)</f>
        <v>0</v>
      </c>
      <c r="BF295" s="215">
        <f>IF(N295="snížená",J295,0)</f>
        <v>0</v>
      </c>
      <c r="BG295" s="215">
        <f>IF(N295="zákl. přenesená",J295,0)</f>
        <v>0</v>
      </c>
      <c r="BH295" s="215">
        <f>IF(N295="sníž. přenesená",J295,0)</f>
        <v>0</v>
      </c>
      <c r="BI295" s="215">
        <f>IF(N295="nulová",J295,0)</f>
        <v>0</v>
      </c>
      <c r="BJ295" s="25" t="s">
        <v>80</v>
      </c>
      <c r="BK295" s="215">
        <f>ROUND(I295*H295,1)</f>
        <v>0</v>
      </c>
      <c r="BL295" s="25" t="s">
        <v>216</v>
      </c>
      <c r="BM295" s="25" t="s">
        <v>2470</v>
      </c>
    </row>
    <row r="296" spans="2:65" s="12" customFormat="1" ht="12">
      <c r="B296" s="216"/>
      <c r="C296" s="217"/>
      <c r="D296" s="218" t="s">
        <v>218</v>
      </c>
      <c r="E296" s="219" t="s">
        <v>23</v>
      </c>
      <c r="F296" s="220" t="s">
        <v>2471</v>
      </c>
      <c r="G296" s="217"/>
      <c r="H296" s="221">
        <v>12</v>
      </c>
      <c r="I296" s="222"/>
      <c r="J296" s="217"/>
      <c r="K296" s="217"/>
      <c r="L296" s="223"/>
      <c r="M296" s="224"/>
      <c r="N296" s="225"/>
      <c r="O296" s="225"/>
      <c r="P296" s="225"/>
      <c r="Q296" s="225"/>
      <c r="R296" s="225"/>
      <c r="S296" s="225"/>
      <c r="T296" s="226"/>
      <c r="AT296" s="227" t="s">
        <v>218</v>
      </c>
      <c r="AU296" s="227" t="s">
        <v>82</v>
      </c>
      <c r="AV296" s="12" t="s">
        <v>82</v>
      </c>
      <c r="AW296" s="12" t="s">
        <v>36</v>
      </c>
      <c r="AX296" s="12" t="s">
        <v>80</v>
      </c>
      <c r="AY296" s="227" t="s">
        <v>207</v>
      </c>
    </row>
    <row r="297" spans="2:65" s="1" customFormat="1" ht="14.4" customHeight="1">
      <c r="B297" s="42"/>
      <c r="C297" s="204" t="s">
        <v>612</v>
      </c>
      <c r="D297" s="204" t="s">
        <v>211</v>
      </c>
      <c r="E297" s="205" t="s">
        <v>2046</v>
      </c>
      <c r="F297" s="206" t="s">
        <v>2472</v>
      </c>
      <c r="G297" s="207" t="s">
        <v>322</v>
      </c>
      <c r="H297" s="208">
        <v>448.5</v>
      </c>
      <c r="I297" s="209"/>
      <c r="J297" s="210">
        <f>ROUND(I297*H297,1)</f>
        <v>0</v>
      </c>
      <c r="K297" s="206" t="s">
        <v>23</v>
      </c>
      <c r="L297" s="62"/>
      <c r="M297" s="211" t="s">
        <v>23</v>
      </c>
      <c r="N297" s="212" t="s">
        <v>44</v>
      </c>
      <c r="O297" s="43"/>
      <c r="P297" s="213">
        <f>O297*H297</f>
        <v>0</v>
      </c>
      <c r="Q297" s="213">
        <v>0</v>
      </c>
      <c r="R297" s="213">
        <f>Q297*H297</f>
        <v>0</v>
      </c>
      <c r="S297" s="213">
        <v>0</v>
      </c>
      <c r="T297" s="214">
        <f>S297*H297</f>
        <v>0</v>
      </c>
      <c r="AR297" s="25" t="s">
        <v>216</v>
      </c>
      <c r="AT297" s="25" t="s">
        <v>211</v>
      </c>
      <c r="AU297" s="25" t="s">
        <v>82</v>
      </c>
      <c r="AY297" s="25" t="s">
        <v>207</v>
      </c>
      <c r="BE297" s="215">
        <f>IF(N297="základní",J297,0)</f>
        <v>0</v>
      </c>
      <c r="BF297" s="215">
        <f>IF(N297="snížená",J297,0)</f>
        <v>0</v>
      </c>
      <c r="BG297" s="215">
        <f>IF(N297="zákl. přenesená",J297,0)</f>
        <v>0</v>
      </c>
      <c r="BH297" s="215">
        <f>IF(N297="sníž. přenesená",J297,0)</f>
        <v>0</v>
      </c>
      <c r="BI297" s="215">
        <f>IF(N297="nulová",J297,0)</f>
        <v>0</v>
      </c>
      <c r="BJ297" s="25" t="s">
        <v>80</v>
      </c>
      <c r="BK297" s="215">
        <f>ROUND(I297*H297,1)</f>
        <v>0</v>
      </c>
      <c r="BL297" s="25" t="s">
        <v>216</v>
      </c>
      <c r="BM297" s="25" t="s">
        <v>2473</v>
      </c>
    </row>
    <row r="298" spans="2:65" s="12" customFormat="1" ht="12">
      <c r="B298" s="216"/>
      <c r="C298" s="217"/>
      <c r="D298" s="218" t="s">
        <v>218</v>
      </c>
      <c r="E298" s="219" t="s">
        <v>23</v>
      </c>
      <c r="F298" s="220" t="s">
        <v>2474</v>
      </c>
      <c r="G298" s="217"/>
      <c r="H298" s="221">
        <v>355</v>
      </c>
      <c r="I298" s="222"/>
      <c r="J298" s="217"/>
      <c r="K298" s="217"/>
      <c r="L298" s="223"/>
      <c r="M298" s="224"/>
      <c r="N298" s="225"/>
      <c r="O298" s="225"/>
      <c r="P298" s="225"/>
      <c r="Q298" s="225"/>
      <c r="R298" s="225"/>
      <c r="S298" s="225"/>
      <c r="T298" s="226"/>
      <c r="AT298" s="227" t="s">
        <v>218</v>
      </c>
      <c r="AU298" s="227" t="s">
        <v>82</v>
      </c>
      <c r="AV298" s="12" t="s">
        <v>82</v>
      </c>
      <c r="AW298" s="12" t="s">
        <v>36</v>
      </c>
      <c r="AX298" s="12" t="s">
        <v>73</v>
      </c>
      <c r="AY298" s="227" t="s">
        <v>207</v>
      </c>
    </row>
    <row r="299" spans="2:65" s="12" customFormat="1" ht="12">
      <c r="B299" s="216"/>
      <c r="C299" s="217"/>
      <c r="D299" s="218" t="s">
        <v>218</v>
      </c>
      <c r="E299" s="219" t="s">
        <v>23</v>
      </c>
      <c r="F299" s="220" t="s">
        <v>2475</v>
      </c>
      <c r="G299" s="217"/>
      <c r="H299" s="221">
        <v>71.3</v>
      </c>
      <c r="I299" s="222"/>
      <c r="J299" s="217"/>
      <c r="K299" s="217"/>
      <c r="L299" s="223"/>
      <c r="M299" s="224"/>
      <c r="N299" s="225"/>
      <c r="O299" s="225"/>
      <c r="P299" s="225"/>
      <c r="Q299" s="225"/>
      <c r="R299" s="225"/>
      <c r="S299" s="225"/>
      <c r="T299" s="226"/>
      <c r="AT299" s="227" t="s">
        <v>218</v>
      </c>
      <c r="AU299" s="227" t="s">
        <v>82</v>
      </c>
      <c r="AV299" s="12" t="s">
        <v>82</v>
      </c>
      <c r="AW299" s="12" t="s">
        <v>36</v>
      </c>
      <c r="AX299" s="12" t="s">
        <v>73</v>
      </c>
      <c r="AY299" s="227" t="s">
        <v>207</v>
      </c>
    </row>
    <row r="300" spans="2:65" s="12" customFormat="1" ht="12">
      <c r="B300" s="216"/>
      <c r="C300" s="217"/>
      <c r="D300" s="218" t="s">
        <v>218</v>
      </c>
      <c r="E300" s="219" t="s">
        <v>23</v>
      </c>
      <c r="F300" s="220" t="s">
        <v>2476</v>
      </c>
      <c r="G300" s="217"/>
      <c r="H300" s="221">
        <v>22.2</v>
      </c>
      <c r="I300" s="222"/>
      <c r="J300" s="217"/>
      <c r="K300" s="217"/>
      <c r="L300" s="223"/>
      <c r="M300" s="224"/>
      <c r="N300" s="225"/>
      <c r="O300" s="225"/>
      <c r="P300" s="225"/>
      <c r="Q300" s="225"/>
      <c r="R300" s="225"/>
      <c r="S300" s="225"/>
      <c r="T300" s="226"/>
      <c r="AT300" s="227" t="s">
        <v>218</v>
      </c>
      <c r="AU300" s="227" t="s">
        <v>82</v>
      </c>
      <c r="AV300" s="12" t="s">
        <v>82</v>
      </c>
      <c r="AW300" s="12" t="s">
        <v>36</v>
      </c>
      <c r="AX300" s="12" t="s">
        <v>73</v>
      </c>
      <c r="AY300" s="227" t="s">
        <v>207</v>
      </c>
    </row>
    <row r="301" spans="2:65" s="13" customFormat="1" ht="12">
      <c r="B301" s="228"/>
      <c r="C301" s="229"/>
      <c r="D301" s="218" t="s">
        <v>218</v>
      </c>
      <c r="E301" s="230" t="s">
        <v>23</v>
      </c>
      <c r="F301" s="231" t="s">
        <v>236</v>
      </c>
      <c r="G301" s="229"/>
      <c r="H301" s="232">
        <v>448.5</v>
      </c>
      <c r="I301" s="233"/>
      <c r="J301" s="229"/>
      <c r="K301" s="229"/>
      <c r="L301" s="234"/>
      <c r="M301" s="235"/>
      <c r="N301" s="236"/>
      <c r="O301" s="236"/>
      <c r="P301" s="236"/>
      <c r="Q301" s="236"/>
      <c r="R301" s="236"/>
      <c r="S301" s="236"/>
      <c r="T301" s="237"/>
      <c r="AT301" s="238" t="s">
        <v>218</v>
      </c>
      <c r="AU301" s="238" t="s">
        <v>82</v>
      </c>
      <c r="AV301" s="13" t="s">
        <v>216</v>
      </c>
      <c r="AW301" s="13" t="s">
        <v>36</v>
      </c>
      <c r="AX301" s="13" t="s">
        <v>80</v>
      </c>
      <c r="AY301" s="238" t="s">
        <v>207</v>
      </c>
    </row>
    <row r="302" spans="2:65" s="1" customFormat="1" ht="14.4" customHeight="1">
      <c r="B302" s="42"/>
      <c r="C302" s="204" t="s">
        <v>617</v>
      </c>
      <c r="D302" s="204" t="s">
        <v>211</v>
      </c>
      <c r="E302" s="205" t="s">
        <v>2051</v>
      </c>
      <c r="F302" s="206" t="s">
        <v>2477</v>
      </c>
      <c r="G302" s="207" t="s">
        <v>285</v>
      </c>
      <c r="H302" s="208">
        <v>16.940000000000001</v>
      </c>
      <c r="I302" s="209"/>
      <c r="J302" s="210">
        <f>ROUND(I302*H302,1)</f>
        <v>0</v>
      </c>
      <c r="K302" s="206" t="s">
        <v>23</v>
      </c>
      <c r="L302" s="62"/>
      <c r="M302" s="211" t="s">
        <v>23</v>
      </c>
      <c r="N302" s="212" t="s">
        <v>44</v>
      </c>
      <c r="O302" s="43"/>
      <c r="P302" s="213">
        <f>O302*H302</f>
        <v>0</v>
      </c>
      <c r="Q302" s="213">
        <v>0</v>
      </c>
      <c r="R302" s="213">
        <f>Q302*H302</f>
        <v>0</v>
      </c>
      <c r="S302" s="213">
        <v>0</v>
      </c>
      <c r="T302" s="214">
        <f>S302*H302</f>
        <v>0</v>
      </c>
      <c r="AR302" s="25" t="s">
        <v>216</v>
      </c>
      <c r="AT302" s="25" t="s">
        <v>211</v>
      </c>
      <c r="AU302" s="25" t="s">
        <v>82</v>
      </c>
      <c r="AY302" s="25" t="s">
        <v>207</v>
      </c>
      <c r="BE302" s="215">
        <f>IF(N302="základní",J302,0)</f>
        <v>0</v>
      </c>
      <c r="BF302" s="215">
        <f>IF(N302="snížená",J302,0)</f>
        <v>0</v>
      </c>
      <c r="BG302" s="215">
        <f>IF(N302="zákl. přenesená",J302,0)</f>
        <v>0</v>
      </c>
      <c r="BH302" s="215">
        <f>IF(N302="sníž. přenesená",J302,0)</f>
        <v>0</v>
      </c>
      <c r="BI302" s="215">
        <f>IF(N302="nulová",J302,0)</f>
        <v>0</v>
      </c>
      <c r="BJ302" s="25" t="s">
        <v>80</v>
      </c>
      <c r="BK302" s="215">
        <f>ROUND(I302*H302,1)</f>
        <v>0</v>
      </c>
      <c r="BL302" s="25" t="s">
        <v>216</v>
      </c>
      <c r="BM302" s="25" t="s">
        <v>2478</v>
      </c>
    </row>
    <row r="303" spans="2:65" s="12" customFormat="1" ht="12">
      <c r="B303" s="216"/>
      <c r="C303" s="217"/>
      <c r="D303" s="218" t="s">
        <v>218</v>
      </c>
      <c r="E303" s="219" t="s">
        <v>23</v>
      </c>
      <c r="F303" s="220" t="s">
        <v>2479</v>
      </c>
      <c r="G303" s="217"/>
      <c r="H303" s="221">
        <v>4.0999999999999996</v>
      </c>
      <c r="I303" s="222"/>
      <c r="J303" s="217"/>
      <c r="K303" s="217"/>
      <c r="L303" s="223"/>
      <c r="M303" s="224"/>
      <c r="N303" s="225"/>
      <c r="O303" s="225"/>
      <c r="P303" s="225"/>
      <c r="Q303" s="225"/>
      <c r="R303" s="225"/>
      <c r="S303" s="225"/>
      <c r="T303" s="226"/>
      <c r="AT303" s="227" t="s">
        <v>218</v>
      </c>
      <c r="AU303" s="227" t="s">
        <v>82</v>
      </c>
      <c r="AV303" s="12" t="s">
        <v>82</v>
      </c>
      <c r="AW303" s="12" t="s">
        <v>36</v>
      </c>
      <c r="AX303" s="12" t="s">
        <v>73</v>
      </c>
      <c r="AY303" s="227" t="s">
        <v>207</v>
      </c>
    </row>
    <row r="304" spans="2:65" s="12" customFormat="1" ht="12">
      <c r="B304" s="216"/>
      <c r="C304" s="217"/>
      <c r="D304" s="218" t="s">
        <v>218</v>
      </c>
      <c r="E304" s="219" t="s">
        <v>23</v>
      </c>
      <c r="F304" s="220" t="s">
        <v>2480</v>
      </c>
      <c r="G304" s="217"/>
      <c r="H304" s="221">
        <v>1.7</v>
      </c>
      <c r="I304" s="222"/>
      <c r="J304" s="217"/>
      <c r="K304" s="217"/>
      <c r="L304" s="223"/>
      <c r="M304" s="224"/>
      <c r="N304" s="225"/>
      <c r="O304" s="225"/>
      <c r="P304" s="225"/>
      <c r="Q304" s="225"/>
      <c r="R304" s="225"/>
      <c r="S304" s="225"/>
      <c r="T304" s="226"/>
      <c r="AT304" s="227" t="s">
        <v>218</v>
      </c>
      <c r="AU304" s="227" t="s">
        <v>82</v>
      </c>
      <c r="AV304" s="12" t="s">
        <v>82</v>
      </c>
      <c r="AW304" s="12" t="s">
        <v>36</v>
      </c>
      <c r="AX304" s="12" t="s">
        <v>73</v>
      </c>
      <c r="AY304" s="227" t="s">
        <v>207</v>
      </c>
    </row>
    <row r="305" spans="2:65" s="12" customFormat="1" ht="12">
      <c r="B305" s="216"/>
      <c r="C305" s="217"/>
      <c r="D305" s="218" t="s">
        <v>218</v>
      </c>
      <c r="E305" s="219" t="s">
        <v>23</v>
      </c>
      <c r="F305" s="220" t="s">
        <v>2481</v>
      </c>
      <c r="G305" s="217"/>
      <c r="H305" s="221">
        <v>7.24</v>
      </c>
      <c r="I305" s="222"/>
      <c r="J305" s="217"/>
      <c r="K305" s="217"/>
      <c r="L305" s="223"/>
      <c r="M305" s="224"/>
      <c r="N305" s="225"/>
      <c r="O305" s="225"/>
      <c r="P305" s="225"/>
      <c r="Q305" s="225"/>
      <c r="R305" s="225"/>
      <c r="S305" s="225"/>
      <c r="T305" s="226"/>
      <c r="AT305" s="227" t="s">
        <v>218</v>
      </c>
      <c r="AU305" s="227" t="s">
        <v>82</v>
      </c>
      <c r="AV305" s="12" t="s">
        <v>82</v>
      </c>
      <c r="AW305" s="12" t="s">
        <v>36</v>
      </c>
      <c r="AX305" s="12" t="s">
        <v>73</v>
      </c>
      <c r="AY305" s="227" t="s">
        <v>207</v>
      </c>
    </row>
    <row r="306" spans="2:65" s="12" customFormat="1" ht="12">
      <c r="B306" s="216"/>
      <c r="C306" s="217"/>
      <c r="D306" s="218" t="s">
        <v>218</v>
      </c>
      <c r="E306" s="219" t="s">
        <v>23</v>
      </c>
      <c r="F306" s="220" t="s">
        <v>2482</v>
      </c>
      <c r="G306" s="217"/>
      <c r="H306" s="221">
        <v>3.9</v>
      </c>
      <c r="I306" s="222"/>
      <c r="J306" s="217"/>
      <c r="K306" s="217"/>
      <c r="L306" s="223"/>
      <c r="M306" s="224"/>
      <c r="N306" s="225"/>
      <c r="O306" s="225"/>
      <c r="P306" s="225"/>
      <c r="Q306" s="225"/>
      <c r="R306" s="225"/>
      <c r="S306" s="225"/>
      <c r="T306" s="226"/>
      <c r="AT306" s="227" t="s">
        <v>218</v>
      </c>
      <c r="AU306" s="227" t="s">
        <v>82</v>
      </c>
      <c r="AV306" s="12" t="s">
        <v>82</v>
      </c>
      <c r="AW306" s="12" t="s">
        <v>36</v>
      </c>
      <c r="AX306" s="12" t="s">
        <v>73</v>
      </c>
      <c r="AY306" s="227" t="s">
        <v>207</v>
      </c>
    </row>
    <row r="307" spans="2:65" s="13" customFormat="1" ht="12">
      <c r="B307" s="228"/>
      <c r="C307" s="229"/>
      <c r="D307" s="218" t="s">
        <v>218</v>
      </c>
      <c r="E307" s="230" t="s">
        <v>23</v>
      </c>
      <c r="F307" s="231" t="s">
        <v>236</v>
      </c>
      <c r="G307" s="229"/>
      <c r="H307" s="232">
        <v>16.940000000000001</v>
      </c>
      <c r="I307" s="233"/>
      <c r="J307" s="229"/>
      <c r="K307" s="229"/>
      <c r="L307" s="234"/>
      <c r="M307" s="235"/>
      <c r="N307" s="236"/>
      <c r="O307" s="236"/>
      <c r="P307" s="236"/>
      <c r="Q307" s="236"/>
      <c r="R307" s="236"/>
      <c r="S307" s="236"/>
      <c r="T307" s="237"/>
      <c r="AT307" s="238" t="s">
        <v>218</v>
      </c>
      <c r="AU307" s="238" t="s">
        <v>82</v>
      </c>
      <c r="AV307" s="13" t="s">
        <v>216</v>
      </c>
      <c r="AW307" s="13" t="s">
        <v>36</v>
      </c>
      <c r="AX307" s="13" t="s">
        <v>80</v>
      </c>
      <c r="AY307" s="238" t="s">
        <v>207</v>
      </c>
    </row>
    <row r="308" spans="2:65" s="1" customFormat="1" ht="22.8" customHeight="1">
      <c r="B308" s="42"/>
      <c r="C308" s="204" t="s">
        <v>889</v>
      </c>
      <c r="D308" s="204" t="s">
        <v>211</v>
      </c>
      <c r="E308" s="205" t="s">
        <v>2056</v>
      </c>
      <c r="F308" s="206" t="s">
        <v>2483</v>
      </c>
      <c r="G308" s="207" t="s">
        <v>322</v>
      </c>
      <c r="H308" s="208">
        <v>413.4</v>
      </c>
      <c r="I308" s="209"/>
      <c r="J308" s="210">
        <f>ROUND(I308*H308,1)</f>
        <v>0</v>
      </c>
      <c r="K308" s="206" t="s">
        <v>23</v>
      </c>
      <c r="L308" s="62"/>
      <c r="M308" s="211" t="s">
        <v>23</v>
      </c>
      <c r="N308" s="212" t="s">
        <v>44</v>
      </c>
      <c r="O308" s="43"/>
      <c r="P308" s="213">
        <f>O308*H308</f>
        <v>0</v>
      </c>
      <c r="Q308" s="213">
        <v>0</v>
      </c>
      <c r="R308" s="213">
        <f>Q308*H308</f>
        <v>0</v>
      </c>
      <c r="S308" s="213">
        <v>0</v>
      </c>
      <c r="T308" s="214">
        <f>S308*H308</f>
        <v>0</v>
      </c>
      <c r="AR308" s="25" t="s">
        <v>216</v>
      </c>
      <c r="AT308" s="25" t="s">
        <v>211</v>
      </c>
      <c r="AU308" s="25" t="s">
        <v>82</v>
      </c>
      <c r="AY308" s="25" t="s">
        <v>207</v>
      </c>
      <c r="BE308" s="215">
        <f>IF(N308="základní",J308,0)</f>
        <v>0</v>
      </c>
      <c r="BF308" s="215">
        <f>IF(N308="snížená",J308,0)</f>
        <v>0</v>
      </c>
      <c r="BG308" s="215">
        <f>IF(N308="zákl. přenesená",J308,0)</f>
        <v>0</v>
      </c>
      <c r="BH308" s="215">
        <f>IF(N308="sníž. přenesená",J308,0)</f>
        <v>0</v>
      </c>
      <c r="BI308" s="215">
        <f>IF(N308="nulová",J308,0)</f>
        <v>0</v>
      </c>
      <c r="BJ308" s="25" t="s">
        <v>80</v>
      </c>
      <c r="BK308" s="215">
        <f>ROUND(I308*H308,1)</f>
        <v>0</v>
      </c>
      <c r="BL308" s="25" t="s">
        <v>216</v>
      </c>
      <c r="BM308" s="25" t="s">
        <v>2484</v>
      </c>
    </row>
    <row r="309" spans="2:65" s="12" customFormat="1" ht="12">
      <c r="B309" s="216"/>
      <c r="C309" s="217"/>
      <c r="D309" s="218" t="s">
        <v>218</v>
      </c>
      <c r="E309" s="219" t="s">
        <v>23</v>
      </c>
      <c r="F309" s="220" t="s">
        <v>2485</v>
      </c>
      <c r="G309" s="217"/>
      <c r="H309" s="221">
        <v>413.4</v>
      </c>
      <c r="I309" s="222"/>
      <c r="J309" s="217"/>
      <c r="K309" s="217"/>
      <c r="L309" s="223"/>
      <c r="M309" s="224"/>
      <c r="N309" s="225"/>
      <c r="O309" s="225"/>
      <c r="P309" s="225"/>
      <c r="Q309" s="225"/>
      <c r="R309" s="225"/>
      <c r="S309" s="225"/>
      <c r="T309" s="226"/>
      <c r="AT309" s="227" t="s">
        <v>218</v>
      </c>
      <c r="AU309" s="227" t="s">
        <v>82</v>
      </c>
      <c r="AV309" s="12" t="s">
        <v>82</v>
      </c>
      <c r="AW309" s="12" t="s">
        <v>36</v>
      </c>
      <c r="AX309" s="12" t="s">
        <v>80</v>
      </c>
      <c r="AY309" s="227" t="s">
        <v>207</v>
      </c>
    </row>
    <row r="310" spans="2:65" s="1" customFormat="1" ht="22.8" customHeight="1">
      <c r="B310" s="42"/>
      <c r="C310" s="204" t="s">
        <v>1880</v>
      </c>
      <c r="D310" s="204" t="s">
        <v>211</v>
      </c>
      <c r="E310" s="205" t="s">
        <v>2061</v>
      </c>
      <c r="F310" s="206" t="s">
        <v>2486</v>
      </c>
      <c r="G310" s="207" t="s">
        <v>322</v>
      </c>
      <c r="H310" s="208">
        <v>3.9</v>
      </c>
      <c r="I310" s="209"/>
      <c r="J310" s="210">
        <f>ROUND(I310*H310,1)</f>
        <v>0</v>
      </c>
      <c r="K310" s="206" t="s">
        <v>23</v>
      </c>
      <c r="L310" s="62"/>
      <c r="M310" s="211" t="s">
        <v>23</v>
      </c>
      <c r="N310" s="212" t="s">
        <v>44</v>
      </c>
      <c r="O310" s="43"/>
      <c r="P310" s="213">
        <f>O310*H310</f>
        <v>0</v>
      </c>
      <c r="Q310" s="213">
        <v>0</v>
      </c>
      <c r="R310" s="213">
        <f>Q310*H310</f>
        <v>0</v>
      </c>
      <c r="S310" s="213">
        <v>0</v>
      </c>
      <c r="T310" s="214">
        <f>S310*H310</f>
        <v>0</v>
      </c>
      <c r="AR310" s="25" t="s">
        <v>216</v>
      </c>
      <c r="AT310" s="25" t="s">
        <v>211</v>
      </c>
      <c r="AU310" s="25" t="s">
        <v>82</v>
      </c>
      <c r="AY310" s="25" t="s">
        <v>207</v>
      </c>
      <c r="BE310" s="215">
        <f>IF(N310="základní",J310,0)</f>
        <v>0</v>
      </c>
      <c r="BF310" s="215">
        <f>IF(N310="snížená",J310,0)</f>
        <v>0</v>
      </c>
      <c r="BG310" s="215">
        <f>IF(N310="zákl. přenesená",J310,0)</f>
        <v>0</v>
      </c>
      <c r="BH310" s="215">
        <f>IF(N310="sníž. přenesená",J310,0)</f>
        <v>0</v>
      </c>
      <c r="BI310" s="215">
        <f>IF(N310="nulová",J310,0)</f>
        <v>0</v>
      </c>
      <c r="BJ310" s="25" t="s">
        <v>80</v>
      </c>
      <c r="BK310" s="215">
        <f>ROUND(I310*H310,1)</f>
        <v>0</v>
      </c>
      <c r="BL310" s="25" t="s">
        <v>216</v>
      </c>
      <c r="BM310" s="25" t="s">
        <v>2487</v>
      </c>
    </row>
    <row r="311" spans="2:65" s="12" customFormat="1" ht="12">
      <c r="B311" s="216"/>
      <c r="C311" s="217"/>
      <c r="D311" s="218" t="s">
        <v>218</v>
      </c>
      <c r="E311" s="219" t="s">
        <v>23</v>
      </c>
      <c r="F311" s="220" t="s">
        <v>2488</v>
      </c>
      <c r="G311" s="217"/>
      <c r="H311" s="221">
        <v>3.9</v>
      </c>
      <c r="I311" s="222"/>
      <c r="J311" s="217"/>
      <c r="K311" s="217"/>
      <c r="L311" s="223"/>
      <c r="M311" s="224"/>
      <c r="N311" s="225"/>
      <c r="O311" s="225"/>
      <c r="P311" s="225"/>
      <c r="Q311" s="225"/>
      <c r="R311" s="225"/>
      <c r="S311" s="225"/>
      <c r="T311" s="226"/>
      <c r="AT311" s="227" t="s">
        <v>218</v>
      </c>
      <c r="AU311" s="227" t="s">
        <v>82</v>
      </c>
      <c r="AV311" s="12" t="s">
        <v>82</v>
      </c>
      <c r="AW311" s="12" t="s">
        <v>36</v>
      </c>
      <c r="AX311" s="12" t="s">
        <v>80</v>
      </c>
      <c r="AY311" s="227" t="s">
        <v>207</v>
      </c>
    </row>
    <row r="312" spans="2:65" s="1" customFormat="1" ht="22.8" customHeight="1">
      <c r="B312" s="42"/>
      <c r="C312" s="204" t="s">
        <v>477</v>
      </c>
      <c r="D312" s="204" t="s">
        <v>211</v>
      </c>
      <c r="E312" s="205" t="s">
        <v>2066</v>
      </c>
      <c r="F312" s="206" t="s">
        <v>2489</v>
      </c>
      <c r="G312" s="207" t="s">
        <v>214</v>
      </c>
      <c r="H312" s="208">
        <v>0.14399999999999999</v>
      </c>
      <c r="I312" s="209"/>
      <c r="J312" s="210">
        <f>ROUND(I312*H312,1)</f>
        <v>0</v>
      </c>
      <c r="K312" s="206" t="s">
        <v>23</v>
      </c>
      <c r="L312" s="62"/>
      <c r="M312" s="211" t="s">
        <v>23</v>
      </c>
      <c r="N312" s="212" t="s">
        <v>44</v>
      </c>
      <c r="O312" s="43"/>
      <c r="P312" s="213">
        <f>O312*H312</f>
        <v>0</v>
      </c>
      <c r="Q312" s="213">
        <v>0</v>
      </c>
      <c r="R312" s="213">
        <f>Q312*H312</f>
        <v>0</v>
      </c>
      <c r="S312" s="213">
        <v>0</v>
      </c>
      <c r="T312" s="214">
        <f>S312*H312</f>
        <v>0</v>
      </c>
      <c r="AR312" s="25" t="s">
        <v>216</v>
      </c>
      <c r="AT312" s="25" t="s">
        <v>211</v>
      </c>
      <c r="AU312" s="25" t="s">
        <v>82</v>
      </c>
      <c r="AY312" s="25" t="s">
        <v>207</v>
      </c>
      <c r="BE312" s="215">
        <f>IF(N312="základní",J312,0)</f>
        <v>0</v>
      </c>
      <c r="BF312" s="215">
        <f>IF(N312="snížená",J312,0)</f>
        <v>0</v>
      </c>
      <c r="BG312" s="215">
        <f>IF(N312="zákl. přenesená",J312,0)</f>
        <v>0</v>
      </c>
      <c r="BH312" s="215">
        <f>IF(N312="sníž. přenesená",J312,0)</f>
        <v>0</v>
      </c>
      <c r="BI312" s="215">
        <f>IF(N312="nulová",J312,0)</f>
        <v>0</v>
      </c>
      <c r="BJ312" s="25" t="s">
        <v>80</v>
      </c>
      <c r="BK312" s="215">
        <f>ROUND(I312*H312,1)</f>
        <v>0</v>
      </c>
      <c r="BL312" s="25" t="s">
        <v>216</v>
      </c>
      <c r="BM312" s="25" t="s">
        <v>2490</v>
      </c>
    </row>
    <row r="313" spans="2:65" s="12" customFormat="1" ht="12">
      <c r="B313" s="216"/>
      <c r="C313" s="217"/>
      <c r="D313" s="218" t="s">
        <v>218</v>
      </c>
      <c r="E313" s="219" t="s">
        <v>23</v>
      </c>
      <c r="F313" s="220" t="s">
        <v>2491</v>
      </c>
      <c r="G313" s="217"/>
      <c r="H313" s="221">
        <v>0.14399999999999999</v>
      </c>
      <c r="I313" s="222"/>
      <c r="J313" s="217"/>
      <c r="K313" s="217"/>
      <c r="L313" s="223"/>
      <c r="M313" s="224"/>
      <c r="N313" s="225"/>
      <c r="O313" s="225"/>
      <c r="P313" s="225"/>
      <c r="Q313" s="225"/>
      <c r="R313" s="225"/>
      <c r="S313" s="225"/>
      <c r="T313" s="226"/>
      <c r="AT313" s="227" t="s">
        <v>218</v>
      </c>
      <c r="AU313" s="227" t="s">
        <v>82</v>
      </c>
      <c r="AV313" s="12" t="s">
        <v>82</v>
      </c>
      <c r="AW313" s="12" t="s">
        <v>36</v>
      </c>
      <c r="AX313" s="12" t="s">
        <v>80</v>
      </c>
      <c r="AY313" s="227" t="s">
        <v>207</v>
      </c>
    </row>
    <row r="314" spans="2:65" s="1" customFormat="1" ht="22.8" customHeight="1">
      <c r="B314" s="42"/>
      <c r="C314" s="204" t="s">
        <v>1890</v>
      </c>
      <c r="D314" s="204" t="s">
        <v>211</v>
      </c>
      <c r="E314" s="205" t="s">
        <v>2071</v>
      </c>
      <c r="F314" s="206" t="s">
        <v>2492</v>
      </c>
      <c r="G314" s="207" t="s">
        <v>322</v>
      </c>
      <c r="H314" s="208">
        <v>16.2</v>
      </c>
      <c r="I314" s="209"/>
      <c r="J314" s="210">
        <f>ROUND(I314*H314,1)</f>
        <v>0</v>
      </c>
      <c r="K314" s="206" t="s">
        <v>23</v>
      </c>
      <c r="L314" s="62"/>
      <c r="M314" s="211" t="s">
        <v>23</v>
      </c>
      <c r="N314" s="212" t="s">
        <v>44</v>
      </c>
      <c r="O314" s="43"/>
      <c r="P314" s="213">
        <f>O314*H314</f>
        <v>0</v>
      </c>
      <c r="Q314" s="213">
        <v>0</v>
      </c>
      <c r="R314" s="213">
        <f>Q314*H314</f>
        <v>0</v>
      </c>
      <c r="S314" s="213">
        <v>0</v>
      </c>
      <c r="T314" s="214">
        <f>S314*H314</f>
        <v>0</v>
      </c>
      <c r="AR314" s="25" t="s">
        <v>216</v>
      </c>
      <c r="AT314" s="25" t="s">
        <v>211</v>
      </c>
      <c r="AU314" s="25" t="s">
        <v>82</v>
      </c>
      <c r="AY314" s="25" t="s">
        <v>207</v>
      </c>
      <c r="BE314" s="215">
        <f>IF(N314="základní",J314,0)</f>
        <v>0</v>
      </c>
      <c r="BF314" s="215">
        <f>IF(N314="snížená",J314,0)</f>
        <v>0</v>
      </c>
      <c r="BG314" s="215">
        <f>IF(N314="zákl. přenesená",J314,0)</f>
        <v>0</v>
      </c>
      <c r="BH314" s="215">
        <f>IF(N314="sníž. přenesená",J314,0)</f>
        <v>0</v>
      </c>
      <c r="BI314" s="215">
        <f>IF(N314="nulová",J314,0)</f>
        <v>0</v>
      </c>
      <c r="BJ314" s="25" t="s">
        <v>80</v>
      </c>
      <c r="BK314" s="215">
        <f>ROUND(I314*H314,1)</f>
        <v>0</v>
      </c>
      <c r="BL314" s="25" t="s">
        <v>216</v>
      </c>
      <c r="BM314" s="25" t="s">
        <v>2493</v>
      </c>
    </row>
    <row r="315" spans="2:65" s="12" customFormat="1" ht="24">
      <c r="B315" s="216"/>
      <c r="C315" s="217"/>
      <c r="D315" s="218" t="s">
        <v>218</v>
      </c>
      <c r="E315" s="219" t="s">
        <v>23</v>
      </c>
      <c r="F315" s="220" t="s">
        <v>2494</v>
      </c>
      <c r="G315" s="217"/>
      <c r="H315" s="221">
        <v>16.2</v>
      </c>
      <c r="I315" s="222"/>
      <c r="J315" s="217"/>
      <c r="K315" s="217"/>
      <c r="L315" s="223"/>
      <c r="M315" s="224"/>
      <c r="N315" s="225"/>
      <c r="O315" s="225"/>
      <c r="P315" s="225"/>
      <c r="Q315" s="225"/>
      <c r="R315" s="225"/>
      <c r="S315" s="225"/>
      <c r="T315" s="226"/>
      <c r="AT315" s="227" t="s">
        <v>218</v>
      </c>
      <c r="AU315" s="227" t="s">
        <v>82</v>
      </c>
      <c r="AV315" s="12" t="s">
        <v>82</v>
      </c>
      <c r="AW315" s="12" t="s">
        <v>36</v>
      </c>
      <c r="AX315" s="12" t="s">
        <v>80</v>
      </c>
      <c r="AY315" s="227" t="s">
        <v>207</v>
      </c>
    </row>
    <row r="316" spans="2:65" s="1" customFormat="1" ht="22.8" customHeight="1">
      <c r="B316" s="42"/>
      <c r="C316" s="204" t="s">
        <v>1895</v>
      </c>
      <c r="D316" s="204" t="s">
        <v>211</v>
      </c>
      <c r="E316" s="205" t="s">
        <v>2075</v>
      </c>
      <c r="F316" s="206" t="s">
        <v>2495</v>
      </c>
      <c r="G316" s="207" t="s">
        <v>322</v>
      </c>
      <c r="H316" s="208">
        <v>34.700000000000003</v>
      </c>
      <c r="I316" s="209"/>
      <c r="J316" s="210">
        <f>ROUND(I316*H316,1)</f>
        <v>0</v>
      </c>
      <c r="K316" s="206" t="s">
        <v>23</v>
      </c>
      <c r="L316" s="62"/>
      <c r="M316" s="211" t="s">
        <v>23</v>
      </c>
      <c r="N316" s="212" t="s">
        <v>44</v>
      </c>
      <c r="O316" s="43"/>
      <c r="P316" s="213">
        <f>O316*H316</f>
        <v>0</v>
      </c>
      <c r="Q316" s="213">
        <v>0</v>
      </c>
      <c r="R316" s="213">
        <f>Q316*H316</f>
        <v>0</v>
      </c>
      <c r="S316" s="213">
        <v>0</v>
      </c>
      <c r="T316" s="214">
        <f>S316*H316</f>
        <v>0</v>
      </c>
      <c r="AR316" s="25" t="s">
        <v>216</v>
      </c>
      <c r="AT316" s="25" t="s">
        <v>211</v>
      </c>
      <c r="AU316" s="25" t="s">
        <v>82</v>
      </c>
      <c r="AY316" s="25" t="s">
        <v>207</v>
      </c>
      <c r="BE316" s="215">
        <f>IF(N316="základní",J316,0)</f>
        <v>0</v>
      </c>
      <c r="BF316" s="215">
        <f>IF(N316="snížená",J316,0)</f>
        <v>0</v>
      </c>
      <c r="BG316" s="215">
        <f>IF(N316="zákl. přenesená",J316,0)</f>
        <v>0</v>
      </c>
      <c r="BH316" s="215">
        <f>IF(N316="sníž. přenesená",J316,0)</f>
        <v>0</v>
      </c>
      <c r="BI316" s="215">
        <f>IF(N316="nulová",J316,0)</f>
        <v>0</v>
      </c>
      <c r="BJ316" s="25" t="s">
        <v>80</v>
      </c>
      <c r="BK316" s="215">
        <f>ROUND(I316*H316,1)</f>
        <v>0</v>
      </c>
      <c r="BL316" s="25" t="s">
        <v>216</v>
      </c>
      <c r="BM316" s="25" t="s">
        <v>2496</v>
      </c>
    </row>
    <row r="317" spans="2:65" s="12" customFormat="1" ht="12">
      <c r="B317" s="216"/>
      <c r="C317" s="217"/>
      <c r="D317" s="218" t="s">
        <v>218</v>
      </c>
      <c r="E317" s="219" t="s">
        <v>23</v>
      </c>
      <c r="F317" s="220" t="s">
        <v>2497</v>
      </c>
      <c r="G317" s="217"/>
      <c r="H317" s="221">
        <v>34.700000000000003</v>
      </c>
      <c r="I317" s="222"/>
      <c r="J317" s="217"/>
      <c r="K317" s="217"/>
      <c r="L317" s="223"/>
      <c r="M317" s="224"/>
      <c r="N317" s="225"/>
      <c r="O317" s="225"/>
      <c r="P317" s="225"/>
      <c r="Q317" s="225"/>
      <c r="R317" s="225"/>
      <c r="S317" s="225"/>
      <c r="T317" s="226"/>
      <c r="AT317" s="227" t="s">
        <v>218</v>
      </c>
      <c r="AU317" s="227" t="s">
        <v>82</v>
      </c>
      <c r="AV317" s="12" t="s">
        <v>82</v>
      </c>
      <c r="AW317" s="12" t="s">
        <v>36</v>
      </c>
      <c r="AX317" s="12" t="s">
        <v>80</v>
      </c>
      <c r="AY317" s="227" t="s">
        <v>207</v>
      </c>
    </row>
    <row r="318" spans="2:65" s="1" customFormat="1" ht="22.8" customHeight="1">
      <c r="B318" s="42"/>
      <c r="C318" s="204" t="s">
        <v>1900</v>
      </c>
      <c r="D318" s="204" t="s">
        <v>211</v>
      </c>
      <c r="E318" s="205" t="s">
        <v>2080</v>
      </c>
      <c r="F318" s="206" t="s">
        <v>2498</v>
      </c>
      <c r="G318" s="207" t="s">
        <v>285</v>
      </c>
      <c r="H318" s="208">
        <v>84.83</v>
      </c>
      <c r="I318" s="209"/>
      <c r="J318" s="210">
        <f>ROUND(I318*H318,1)</f>
        <v>0</v>
      </c>
      <c r="K318" s="206" t="s">
        <v>23</v>
      </c>
      <c r="L318" s="62"/>
      <c r="M318" s="211" t="s">
        <v>23</v>
      </c>
      <c r="N318" s="212" t="s">
        <v>44</v>
      </c>
      <c r="O318" s="43"/>
      <c r="P318" s="213">
        <f>O318*H318</f>
        <v>0</v>
      </c>
      <c r="Q318" s="213">
        <v>0</v>
      </c>
      <c r="R318" s="213">
        <f>Q318*H318</f>
        <v>0</v>
      </c>
      <c r="S318" s="213">
        <v>0</v>
      </c>
      <c r="T318" s="214">
        <f>S318*H318</f>
        <v>0</v>
      </c>
      <c r="AR318" s="25" t="s">
        <v>216</v>
      </c>
      <c r="AT318" s="25" t="s">
        <v>211</v>
      </c>
      <c r="AU318" s="25" t="s">
        <v>82</v>
      </c>
      <c r="AY318" s="25" t="s">
        <v>207</v>
      </c>
      <c r="BE318" s="215">
        <f>IF(N318="základní",J318,0)</f>
        <v>0</v>
      </c>
      <c r="BF318" s="215">
        <f>IF(N318="snížená",J318,0)</f>
        <v>0</v>
      </c>
      <c r="BG318" s="215">
        <f>IF(N318="zákl. přenesená",J318,0)</f>
        <v>0</v>
      </c>
      <c r="BH318" s="215">
        <f>IF(N318="sníž. přenesená",J318,0)</f>
        <v>0</v>
      </c>
      <c r="BI318" s="215">
        <f>IF(N318="nulová",J318,0)</f>
        <v>0</v>
      </c>
      <c r="BJ318" s="25" t="s">
        <v>80</v>
      </c>
      <c r="BK318" s="215">
        <f>ROUND(I318*H318,1)</f>
        <v>0</v>
      </c>
      <c r="BL318" s="25" t="s">
        <v>216</v>
      </c>
      <c r="BM318" s="25" t="s">
        <v>2499</v>
      </c>
    </row>
    <row r="319" spans="2:65" s="12" customFormat="1" ht="12">
      <c r="B319" s="216"/>
      <c r="C319" s="217"/>
      <c r="D319" s="218" t="s">
        <v>218</v>
      </c>
      <c r="E319" s="219" t="s">
        <v>23</v>
      </c>
      <c r="F319" s="220" t="s">
        <v>2500</v>
      </c>
      <c r="G319" s="217"/>
      <c r="H319" s="221">
        <v>84.83</v>
      </c>
      <c r="I319" s="222"/>
      <c r="J319" s="217"/>
      <c r="K319" s="217"/>
      <c r="L319" s="223"/>
      <c r="M319" s="224"/>
      <c r="N319" s="225"/>
      <c r="O319" s="225"/>
      <c r="P319" s="225"/>
      <c r="Q319" s="225"/>
      <c r="R319" s="225"/>
      <c r="S319" s="225"/>
      <c r="T319" s="226"/>
      <c r="AT319" s="227" t="s">
        <v>218</v>
      </c>
      <c r="AU319" s="227" t="s">
        <v>82</v>
      </c>
      <c r="AV319" s="12" t="s">
        <v>82</v>
      </c>
      <c r="AW319" s="12" t="s">
        <v>36</v>
      </c>
      <c r="AX319" s="12" t="s">
        <v>80</v>
      </c>
      <c r="AY319" s="227" t="s">
        <v>207</v>
      </c>
    </row>
    <row r="320" spans="2:65" s="1" customFormat="1" ht="22.8" customHeight="1">
      <c r="B320" s="42"/>
      <c r="C320" s="204" t="s">
        <v>1905</v>
      </c>
      <c r="D320" s="204" t="s">
        <v>211</v>
      </c>
      <c r="E320" s="205" t="s">
        <v>2085</v>
      </c>
      <c r="F320" s="206" t="s">
        <v>2501</v>
      </c>
      <c r="G320" s="207" t="s">
        <v>322</v>
      </c>
      <c r="H320" s="208">
        <v>33.200000000000003</v>
      </c>
      <c r="I320" s="209"/>
      <c r="J320" s="210">
        <f>ROUND(I320*H320,1)</f>
        <v>0</v>
      </c>
      <c r="K320" s="206" t="s">
        <v>23</v>
      </c>
      <c r="L320" s="62"/>
      <c r="M320" s="211" t="s">
        <v>23</v>
      </c>
      <c r="N320" s="212" t="s">
        <v>44</v>
      </c>
      <c r="O320" s="43"/>
      <c r="P320" s="213">
        <f>O320*H320</f>
        <v>0</v>
      </c>
      <c r="Q320" s="213">
        <v>0</v>
      </c>
      <c r="R320" s="213">
        <f>Q320*H320</f>
        <v>0</v>
      </c>
      <c r="S320" s="213">
        <v>0</v>
      </c>
      <c r="T320" s="214">
        <f>S320*H320</f>
        <v>0</v>
      </c>
      <c r="AR320" s="25" t="s">
        <v>216</v>
      </c>
      <c r="AT320" s="25" t="s">
        <v>211</v>
      </c>
      <c r="AU320" s="25" t="s">
        <v>82</v>
      </c>
      <c r="AY320" s="25" t="s">
        <v>207</v>
      </c>
      <c r="BE320" s="215">
        <f>IF(N320="základní",J320,0)</f>
        <v>0</v>
      </c>
      <c r="BF320" s="215">
        <f>IF(N320="snížená",J320,0)</f>
        <v>0</v>
      </c>
      <c r="BG320" s="215">
        <f>IF(N320="zákl. přenesená",J320,0)</f>
        <v>0</v>
      </c>
      <c r="BH320" s="215">
        <f>IF(N320="sníž. přenesená",J320,0)</f>
        <v>0</v>
      </c>
      <c r="BI320" s="215">
        <f>IF(N320="nulová",J320,0)</f>
        <v>0</v>
      </c>
      <c r="BJ320" s="25" t="s">
        <v>80</v>
      </c>
      <c r="BK320" s="215">
        <f>ROUND(I320*H320,1)</f>
        <v>0</v>
      </c>
      <c r="BL320" s="25" t="s">
        <v>216</v>
      </c>
      <c r="BM320" s="25" t="s">
        <v>2502</v>
      </c>
    </row>
    <row r="321" spans="2:65" s="12" customFormat="1" ht="12">
      <c r="B321" s="216"/>
      <c r="C321" s="217"/>
      <c r="D321" s="218" t="s">
        <v>218</v>
      </c>
      <c r="E321" s="219" t="s">
        <v>23</v>
      </c>
      <c r="F321" s="220" t="s">
        <v>2503</v>
      </c>
      <c r="G321" s="217"/>
      <c r="H321" s="221">
        <v>33.200000000000003</v>
      </c>
      <c r="I321" s="222"/>
      <c r="J321" s="217"/>
      <c r="K321" s="217"/>
      <c r="L321" s="223"/>
      <c r="M321" s="224"/>
      <c r="N321" s="225"/>
      <c r="O321" s="225"/>
      <c r="P321" s="225"/>
      <c r="Q321" s="225"/>
      <c r="R321" s="225"/>
      <c r="S321" s="225"/>
      <c r="T321" s="226"/>
      <c r="AT321" s="227" t="s">
        <v>218</v>
      </c>
      <c r="AU321" s="227" t="s">
        <v>82</v>
      </c>
      <c r="AV321" s="12" t="s">
        <v>82</v>
      </c>
      <c r="AW321" s="12" t="s">
        <v>36</v>
      </c>
      <c r="AX321" s="12" t="s">
        <v>80</v>
      </c>
      <c r="AY321" s="227" t="s">
        <v>207</v>
      </c>
    </row>
    <row r="322" spans="2:65" s="1" customFormat="1" ht="22.8" customHeight="1">
      <c r="B322" s="42"/>
      <c r="C322" s="204" t="s">
        <v>1910</v>
      </c>
      <c r="D322" s="204" t="s">
        <v>211</v>
      </c>
      <c r="E322" s="205" t="s">
        <v>2090</v>
      </c>
      <c r="F322" s="206" t="s">
        <v>2504</v>
      </c>
      <c r="G322" s="207" t="s">
        <v>322</v>
      </c>
      <c r="H322" s="208">
        <v>403</v>
      </c>
      <c r="I322" s="209"/>
      <c r="J322" s="210">
        <f>ROUND(I322*H322,1)</f>
        <v>0</v>
      </c>
      <c r="K322" s="206" t="s">
        <v>23</v>
      </c>
      <c r="L322" s="62"/>
      <c r="M322" s="211" t="s">
        <v>23</v>
      </c>
      <c r="N322" s="212" t="s">
        <v>44</v>
      </c>
      <c r="O322" s="43"/>
      <c r="P322" s="213">
        <f>O322*H322</f>
        <v>0</v>
      </c>
      <c r="Q322" s="213">
        <v>0</v>
      </c>
      <c r="R322" s="213">
        <f>Q322*H322</f>
        <v>0</v>
      </c>
      <c r="S322" s="213">
        <v>0</v>
      </c>
      <c r="T322" s="214">
        <f>S322*H322</f>
        <v>0</v>
      </c>
      <c r="AR322" s="25" t="s">
        <v>216</v>
      </c>
      <c r="AT322" s="25" t="s">
        <v>211</v>
      </c>
      <c r="AU322" s="25" t="s">
        <v>82</v>
      </c>
      <c r="AY322" s="25" t="s">
        <v>207</v>
      </c>
      <c r="BE322" s="215">
        <f>IF(N322="základní",J322,0)</f>
        <v>0</v>
      </c>
      <c r="BF322" s="215">
        <f>IF(N322="snížená",J322,0)</f>
        <v>0</v>
      </c>
      <c r="BG322" s="215">
        <f>IF(N322="zákl. přenesená",J322,0)</f>
        <v>0</v>
      </c>
      <c r="BH322" s="215">
        <f>IF(N322="sníž. přenesená",J322,0)</f>
        <v>0</v>
      </c>
      <c r="BI322" s="215">
        <f>IF(N322="nulová",J322,0)</f>
        <v>0</v>
      </c>
      <c r="BJ322" s="25" t="s">
        <v>80</v>
      </c>
      <c r="BK322" s="215">
        <f>ROUND(I322*H322,1)</f>
        <v>0</v>
      </c>
      <c r="BL322" s="25" t="s">
        <v>216</v>
      </c>
      <c r="BM322" s="25" t="s">
        <v>2505</v>
      </c>
    </row>
    <row r="323" spans="2:65" s="12" customFormat="1" ht="12">
      <c r="B323" s="216"/>
      <c r="C323" s="217"/>
      <c r="D323" s="218" t="s">
        <v>218</v>
      </c>
      <c r="E323" s="219" t="s">
        <v>23</v>
      </c>
      <c r="F323" s="220" t="s">
        <v>2506</v>
      </c>
      <c r="G323" s="217"/>
      <c r="H323" s="221">
        <v>403</v>
      </c>
      <c r="I323" s="222"/>
      <c r="J323" s="217"/>
      <c r="K323" s="217"/>
      <c r="L323" s="223"/>
      <c r="M323" s="224"/>
      <c r="N323" s="225"/>
      <c r="O323" s="225"/>
      <c r="P323" s="225"/>
      <c r="Q323" s="225"/>
      <c r="R323" s="225"/>
      <c r="S323" s="225"/>
      <c r="T323" s="226"/>
      <c r="AT323" s="227" t="s">
        <v>218</v>
      </c>
      <c r="AU323" s="227" t="s">
        <v>82</v>
      </c>
      <c r="AV323" s="12" t="s">
        <v>82</v>
      </c>
      <c r="AW323" s="12" t="s">
        <v>36</v>
      </c>
      <c r="AX323" s="12" t="s">
        <v>80</v>
      </c>
      <c r="AY323" s="227" t="s">
        <v>207</v>
      </c>
    </row>
    <row r="324" spans="2:65" s="1" customFormat="1" ht="14.4" customHeight="1">
      <c r="B324" s="42"/>
      <c r="C324" s="204" t="s">
        <v>1915</v>
      </c>
      <c r="D324" s="204" t="s">
        <v>211</v>
      </c>
      <c r="E324" s="205" t="s">
        <v>2095</v>
      </c>
      <c r="F324" s="206" t="s">
        <v>2507</v>
      </c>
      <c r="G324" s="207" t="s">
        <v>322</v>
      </c>
      <c r="H324" s="208">
        <v>33.200000000000003</v>
      </c>
      <c r="I324" s="209"/>
      <c r="J324" s="210">
        <f>ROUND(I324*H324,1)</f>
        <v>0</v>
      </c>
      <c r="K324" s="206" t="s">
        <v>23</v>
      </c>
      <c r="L324" s="62"/>
      <c r="M324" s="211" t="s">
        <v>23</v>
      </c>
      <c r="N324" s="212" t="s">
        <v>44</v>
      </c>
      <c r="O324" s="43"/>
      <c r="P324" s="213">
        <f>O324*H324</f>
        <v>0</v>
      </c>
      <c r="Q324" s="213">
        <v>0</v>
      </c>
      <c r="R324" s="213">
        <f>Q324*H324</f>
        <v>0</v>
      </c>
      <c r="S324" s="213">
        <v>0</v>
      </c>
      <c r="T324" s="214">
        <f>S324*H324</f>
        <v>0</v>
      </c>
      <c r="AR324" s="25" t="s">
        <v>216</v>
      </c>
      <c r="AT324" s="25" t="s">
        <v>211</v>
      </c>
      <c r="AU324" s="25" t="s">
        <v>82</v>
      </c>
      <c r="AY324" s="25" t="s">
        <v>207</v>
      </c>
      <c r="BE324" s="215">
        <f>IF(N324="základní",J324,0)</f>
        <v>0</v>
      </c>
      <c r="BF324" s="215">
        <f>IF(N324="snížená",J324,0)</f>
        <v>0</v>
      </c>
      <c r="BG324" s="215">
        <f>IF(N324="zákl. přenesená",J324,0)</f>
        <v>0</v>
      </c>
      <c r="BH324" s="215">
        <f>IF(N324="sníž. přenesená",J324,0)</f>
        <v>0</v>
      </c>
      <c r="BI324" s="215">
        <f>IF(N324="nulová",J324,0)</f>
        <v>0</v>
      </c>
      <c r="BJ324" s="25" t="s">
        <v>80</v>
      </c>
      <c r="BK324" s="215">
        <f>ROUND(I324*H324,1)</f>
        <v>0</v>
      </c>
      <c r="BL324" s="25" t="s">
        <v>216</v>
      </c>
      <c r="BM324" s="25" t="s">
        <v>2508</v>
      </c>
    </row>
    <row r="325" spans="2:65" s="12" customFormat="1" ht="12">
      <c r="B325" s="216"/>
      <c r="C325" s="217"/>
      <c r="D325" s="218" t="s">
        <v>218</v>
      </c>
      <c r="E325" s="219" t="s">
        <v>23</v>
      </c>
      <c r="F325" s="220" t="s">
        <v>2503</v>
      </c>
      <c r="G325" s="217"/>
      <c r="H325" s="221">
        <v>33.200000000000003</v>
      </c>
      <c r="I325" s="222"/>
      <c r="J325" s="217"/>
      <c r="K325" s="217"/>
      <c r="L325" s="223"/>
      <c r="M325" s="224"/>
      <c r="N325" s="225"/>
      <c r="O325" s="225"/>
      <c r="P325" s="225"/>
      <c r="Q325" s="225"/>
      <c r="R325" s="225"/>
      <c r="S325" s="225"/>
      <c r="T325" s="226"/>
      <c r="AT325" s="227" t="s">
        <v>218</v>
      </c>
      <c r="AU325" s="227" t="s">
        <v>82</v>
      </c>
      <c r="AV325" s="12" t="s">
        <v>82</v>
      </c>
      <c r="AW325" s="12" t="s">
        <v>36</v>
      </c>
      <c r="AX325" s="12" t="s">
        <v>80</v>
      </c>
      <c r="AY325" s="227" t="s">
        <v>207</v>
      </c>
    </row>
    <row r="326" spans="2:65" s="1" customFormat="1" ht="14.4" customHeight="1">
      <c r="B326" s="42"/>
      <c r="C326" s="204" t="s">
        <v>545</v>
      </c>
      <c r="D326" s="204" t="s">
        <v>211</v>
      </c>
      <c r="E326" s="205" t="s">
        <v>2099</v>
      </c>
      <c r="F326" s="206" t="s">
        <v>2509</v>
      </c>
      <c r="G326" s="207" t="s">
        <v>322</v>
      </c>
      <c r="H326" s="208">
        <v>403</v>
      </c>
      <c r="I326" s="209"/>
      <c r="J326" s="210">
        <f>ROUND(I326*H326,1)</f>
        <v>0</v>
      </c>
      <c r="K326" s="206" t="s">
        <v>23</v>
      </c>
      <c r="L326" s="62"/>
      <c r="M326" s="211" t="s">
        <v>23</v>
      </c>
      <c r="N326" s="212" t="s">
        <v>44</v>
      </c>
      <c r="O326" s="43"/>
      <c r="P326" s="213">
        <f>O326*H326</f>
        <v>0</v>
      </c>
      <c r="Q326" s="213">
        <v>0</v>
      </c>
      <c r="R326" s="213">
        <f>Q326*H326</f>
        <v>0</v>
      </c>
      <c r="S326" s="213">
        <v>0</v>
      </c>
      <c r="T326" s="214">
        <f>S326*H326</f>
        <v>0</v>
      </c>
      <c r="AR326" s="25" t="s">
        <v>216</v>
      </c>
      <c r="AT326" s="25" t="s">
        <v>211</v>
      </c>
      <c r="AU326" s="25" t="s">
        <v>82</v>
      </c>
      <c r="AY326" s="25" t="s">
        <v>207</v>
      </c>
      <c r="BE326" s="215">
        <f>IF(N326="základní",J326,0)</f>
        <v>0</v>
      </c>
      <c r="BF326" s="215">
        <f>IF(N326="snížená",J326,0)</f>
        <v>0</v>
      </c>
      <c r="BG326" s="215">
        <f>IF(N326="zákl. přenesená",J326,0)</f>
        <v>0</v>
      </c>
      <c r="BH326" s="215">
        <f>IF(N326="sníž. přenesená",J326,0)</f>
        <v>0</v>
      </c>
      <c r="BI326" s="215">
        <f>IF(N326="nulová",J326,0)</f>
        <v>0</v>
      </c>
      <c r="BJ326" s="25" t="s">
        <v>80</v>
      </c>
      <c r="BK326" s="215">
        <f>ROUND(I326*H326,1)</f>
        <v>0</v>
      </c>
      <c r="BL326" s="25" t="s">
        <v>216</v>
      </c>
      <c r="BM326" s="25" t="s">
        <v>2510</v>
      </c>
    </row>
    <row r="327" spans="2:65" s="12" customFormat="1" ht="12">
      <c r="B327" s="216"/>
      <c r="C327" s="217"/>
      <c r="D327" s="218" t="s">
        <v>218</v>
      </c>
      <c r="E327" s="219" t="s">
        <v>23</v>
      </c>
      <c r="F327" s="220" t="s">
        <v>2506</v>
      </c>
      <c r="G327" s="217"/>
      <c r="H327" s="221">
        <v>403</v>
      </c>
      <c r="I327" s="222"/>
      <c r="J327" s="217"/>
      <c r="K327" s="217"/>
      <c r="L327" s="223"/>
      <c r="M327" s="224"/>
      <c r="N327" s="225"/>
      <c r="O327" s="225"/>
      <c r="P327" s="225"/>
      <c r="Q327" s="225"/>
      <c r="R327" s="225"/>
      <c r="S327" s="225"/>
      <c r="T327" s="226"/>
      <c r="AT327" s="227" t="s">
        <v>218</v>
      </c>
      <c r="AU327" s="227" t="s">
        <v>82</v>
      </c>
      <c r="AV327" s="12" t="s">
        <v>82</v>
      </c>
      <c r="AW327" s="12" t="s">
        <v>36</v>
      </c>
      <c r="AX327" s="12" t="s">
        <v>80</v>
      </c>
      <c r="AY327" s="227" t="s">
        <v>207</v>
      </c>
    </row>
    <row r="328" spans="2:65" s="1" customFormat="1" ht="22.8" customHeight="1">
      <c r="B328" s="42"/>
      <c r="C328" s="204" t="s">
        <v>1922</v>
      </c>
      <c r="D328" s="204" t="s">
        <v>211</v>
      </c>
      <c r="E328" s="205" t="s">
        <v>2123</v>
      </c>
      <c r="F328" s="206" t="s">
        <v>2511</v>
      </c>
      <c r="G328" s="207" t="s">
        <v>322</v>
      </c>
      <c r="H328" s="208">
        <v>14</v>
      </c>
      <c r="I328" s="209"/>
      <c r="J328" s="210">
        <f>ROUND(I328*H328,1)</f>
        <v>0</v>
      </c>
      <c r="K328" s="206" t="s">
        <v>23</v>
      </c>
      <c r="L328" s="62"/>
      <c r="M328" s="211" t="s">
        <v>23</v>
      </c>
      <c r="N328" s="212" t="s">
        <v>44</v>
      </c>
      <c r="O328" s="43"/>
      <c r="P328" s="213">
        <f>O328*H328</f>
        <v>0</v>
      </c>
      <c r="Q328" s="213">
        <v>0</v>
      </c>
      <c r="R328" s="213">
        <f>Q328*H328</f>
        <v>0</v>
      </c>
      <c r="S328" s="213">
        <v>0</v>
      </c>
      <c r="T328" s="214">
        <f>S328*H328</f>
        <v>0</v>
      </c>
      <c r="AR328" s="25" t="s">
        <v>216</v>
      </c>
      <c r="AT328" s="25" t="s">
        <v>211</v>
      </c>
      <c r="AU328" s="25" t="s">
        <v>82</v>
      </c>
      <c r="AY328" s="25" t="s">
        <v>207</v>
      </c>
      <c r="BE328" s="215">
        <f>IF(N328="základní",J328,0)</f>
        <v>0</v>
      </c>
      <c r="BF328" s="215">
        <f>IF(N328="snížená",J328,0)</f>
        <v>0</v>
      </c>
      <c r="BG328" s="215">
        <f>IF(N328="zákl. přenesená",J328,0)</f>
        <v>0</v>
      </c>
      <c r="BH328" s="215">
        <f>IF(N328="sníž. přenesená",J328,0)</f>
        <v>0</v>
      </c>
      <c r="BI328" s="215">
        <f>IF(N328="nulová",J328,0)</f>
        <v>0</v>
      </c>
      <c r="BJ328" s="25" t="s">
        <v>80</v>
      </c>
      <c r="BK328" s="215">
        <f>ROUND(I328*H328,1)</f>
        <v>0</v>
      </c>
      <c r="BL328" s="25" t="s">
        <v>216</v>
      </c>
      <c r="BM328" s="25" t="s">
        <v>2512</v>
      </c>
    </row>
    <row r="329" spans="2:65" s="12" customFormat="1" ht="12">
      <c r="B329" s="216"/>
      <c r="C329" s="217"/>
      <c r="D329" s="218" t="s">
        <v>218</v>
      </c>
      <c r="E329" s="219" t="s">
        <v>23</v>
      </c>
      <c r="F329" s="220" t="s">
        <v>2513</v>
      </c>
      <c r="G329" s="217"/>
      <c r="H329" s="221">
        <v>14</v>
      </c>
      <c r="I329" s="222"/>
      <c r="J329" s="217"/>
      <c r="K329" s="217"/>
      <c r="L329" s="223"/>
      <c r="M329" s="224"/>
      <c r="N329" s="225"/>
      <c r="O329" s="225"/>
      <c r="P329" s="225"/>
      <c r="Q329" s="225"/>
      <c r="R329" s="225"/>
      <c r="S329" s="225"/>
      <c r="T329" s="226"/>
      <c r="AT329" s="227" t="s">
        <v>218</v>
      </c>
      <c r="AU329" s="227" t="s">
        <v>82</v>
      </c>
      <c r="AV329" s="12" t="s">
        <v>82</v>
      </c>
      <c r="AW329" s="12" t="s">
        <v>36</v>
      </c>
      <c r="AX329" s="12" t="s">
        <v>80</v>
      </c>
      <c r="AY329" s="227" t="s">
        <v>207</v>
      </c>
    </row>
    <row r="330" spans="2:65" s="1" customFormat="1" ht="22.8" customHeight="1">
      <c r="B330" s="42"/>
      <c r="C330" s="204" t="s">
        <v>1927</v>
      </c>
      <c r="D330" s="204" t="s">
        <v>211</v>
      </c>
      <c r="E330" s="205" t="s">
        <v>2514</v>
      </c>
      <c r="F330" s="206" t="s">
        <v>2515</v>
      </c>
      <c r="G330" s="207" t="s">
        <v>317</v>
      </c>
      <c r="H330" s="208">
        <v>7</v>
      </c>
      <c r="I330" s="209"/>
      <c r="J330" s="210">
        <f>ROUND(I330*H330,1)</f>
        <v>0</v>
      </c>
      <c r="K330" s="206" t="s">
        <v>23</v>
      </c>
      <c r="L330" s="62"/>
      <c r="M330" s="211" t="s">
        <v>23</v>
      </c>
      <c r="N330" s="212" t="s">
        <v>44</v>
      </c>
      <c r="O330" s="43"/>
      <c r="P330" s="213">
        <f>O330*H330</f>
        <v>0</v>
      </c>
      <c r="Q330" s="213">
        <v>0</v>
      </c>
      <c r="R330" s="213">
        <f>Q330*H330</f>
        <v>0</v>
      </c>
      <c r="S330" s="213">
        <v>0</v>
      </c>
      <c r="T330" s="214">
        <f>S330*H330</f>
        <v>0</v>
      </c>
      <c r="AR330" s="25" t="s">
        <v>216</v>
      </c>
      <c r="AT330" s="25" t="s">
        <v>211</v>
      </c>
      <c r="AU330" s="25" t="s">
        <v>82</v>
      </c>
      <c r="AY330" s="25" t="s">
        <v>207</v>
      </c>
      <c r="BE330" s="215">
        <f>IF(N330="základní",J330,0)</f>
        <v>0</v>
      </c>
      <c r="BF330" s="215">
        <f>IF(N330="snížená",J330,0)</f>
        <v>0</v>
      </c>
      <c r="BG330" s="215">
        <f>IF(N330="zákl. přenesená",J330,0)</f>
        <v>0</v>
      </c>
      <c r="BH330" s="215">
        <f>IF(N330="sníž. přenesená",J330,0)</f>
        <v>0</v>
      </c>
      <c r="BI330" s="215">
        <f>IF(N330="nulová",J330,0)</f>
        <v>0</v>
      </c>
      <c r="BJ330" s="25" t="s">
        <v>80</v>
      </c>
      <c r="BK330" s="215">
        <f>ROUND(I330*H330,1)</f>
        <v>0</v>
      </c>
      <c r="BL330" s="25" t="s">
        <v>216</v>
      </c>
      <c r="BM330" s="25" t="s">
        <v>2516</v>
      </c>
    </row>
    <row r="331" spans="2:65" s="12" customFormat="1" ht="12">
      <c r="B331" s="216"/>
      <c r="C331" s="217"/>
      <c r="D331" s="218" t="s">
        <v>218</v>
      </c>
      <c r="E331" s="219" t="s">
        <v>23</v>
      </c>
      <c r="F331" s="220" t="s">
        <v>2517</v>
      </c>
      <c r="G331" s="217"/>
      <c r="H331" s="221">
        <v>7</v>
      </c>
      <c r="I331" s="222"/>
      <c r="J331" s="217"/>
      <c r="K331" s="217"/>
      <c r="L331" s="223"/>
      <c r="M331" s="224"/>
      <c r="N331" s="225"/>
      <c r="O331" s="225"/>
      <c r="P331" s="225"/>
      <c r="Q331" s="225"/>
      <c r="R331" s="225"/>
      <c r="S331" s="225"/>
      <c r="T331" s="226"/>
      <c r="AT331" s="227" t="s">
        <v>218</v>
      </c>
      <c r="AU331" s="227" t="s">
        <v>82</v>
      </c>
      <c r="AV331" s="12" t="s">
        <v>82</v>
      </c>
      <c r="AW331" s="12" t="s">
        <v>36</v>
      </c>
      <c r="AX331" s="12" t="s">
        <v>80</v>
      </c>
      <c r="AY331" s="227" t="s">
        <v>207</v>
      </c>
    </row>
    <row r="332" spans="2:65" s="1" customFormat="1" ht="22.8" customHeight="1">
      <c r="B332" s="42"/>
      <c r="C332" s="204" t="s">
        <v>1932</v>
      </c>
      <c r="D332" s="204" t="s">
        <v>211</v>
      </c>
      <c r="E332" s="205" t="s">
        <v>2518</v>
      </c>
      <c r="F332" s="206" t="s">
        <v>2519</v>
      </c>
      <c r="G332" s="207" t="s">
        <v>317</v>
      </c>
      <c r="H332" s="208">
        <v>10</v>
      </c>
      <c r="I332" s="209"/>
      <c r="J332" s="210">
        <f>ROUND(I332*H332,1)</f>
        <v>0</v>
      </c>
      <c r="K332" s="206" t="s">
        <v>23</v>
      </c>
      <c r="L332" s="62"/>
      <c r="M332" s="211" t="s">
        <v>23</v>
      </c>
      <c r="N332" s="212" t="s">
        <v>44</v>
      </c>
      <c r="O332" s="43"/>
      <c r="P332" s="213">
        <f>O332*H332</f>
        <v>0</v>
      </c>
      <c r="Q332" s="213">
        <v>0</v>
      </c>
      <c r="R332" s="213">
        <f>Q332*H332</f>
        <v>0</v>
      </c>
      <c r="S332" s="213">
        <v>0</v>
      </c>
      <c r="T332" s="214">
        <f>S332*H332</f>
        <v>0</v>
      </c>
      <c r="AR332" s="25" t="s">
        <v>216</v>
      </c>
      <c r="AT332" s="25" t="s">
        <v>211</v>
      </c>
      <c r="AU332" s="25" t="s">
        <v>82</v>
      </c>
      <c r="AY332" s="25" t="s">
        <v>207</v>
      </c>
      <c r="BE332" s="215">
        <f>IF(N332="základní",J332,0)</f>
        <v>0</v>
      </c>
      <c r="BF332" s="215">
        <f>IF(N332="snížená",J332,0)</f>
        <v>0</v>
      </c>
      <c r="BG332" s="215">
        <f>IF(N332="zákl. přenesená",J332,0)</f>
        <v>0</v>
      </c>
      <c r="BH332" s="215">
        <f>IF(N332="sníž. přenesená",J332,0)</f>
        <v>0</v>
      </c>
      <c r="BI332" s="215">
        <f>IF(N332="nulová",J332,0)</f>
        <v>0</v>
      </c>
      <c r="BJ332" s="25" t="s">
        <v>80</v>
      </c>
      <c r="BK332" s="215">
        <f>ROUND(I332*H332,1)</f>
        <v>0</v>
      </c>
      <c r="BL332" s="25" t="s">
        <v>216</v>
      </c>
      <c r="BM332" s="25" t="s">
        <v>2520</v>
      </c>
    </row>
    <row r="333" spans="2:65" s="12" customFormat="1" ht="12">
      <c r="B333" s="216"/>
      <c r="C333" s="217"/>
      <c r="D333" s="218" t="s">
        <v>218</v>
      </c>
      <c r="E333" s="219" t="s">
        <v>23</v>
      </c>
      <c r="F333" s="220" t="s">
        <v>2428</v>
      </c>
      <c r="G333" s="217"/>
      <c r="H333" s="221">
        <v>10</v>
      </c>
      <c r="I333" s="222"/>
      <c r="J333" s="217"/>
      <c r="K333" s="217"/>
      <c r="L333" s="223"/>
      <c r="M333" s="224"/>
      <c r="N333" s="225"/>
      <c r="O333" s="225"/>
      <c r="P333" s="225"/>
      <c r="Q333" s="225"/>
      <c r="R333" s="225"/>
      <c r="S333" s="225"/>
      <c r="T333" s="226"/>
      <c r="AT333" s="227" t="s">
        <v>218</v>
      </c>
      <c r="AU333" s="227" t="s">
        <v>82</v>
      </c>
      <c r="AV333" s="12" t="s">
        <v>82</v>
      </c>
      <c r="AW333" s="12" t="s">
        <v>36</v>
      </c>
      <c r="AX333" s="12" t="s">
        <v>80</v>
      </c>
      <c r="AY333" s="227" t="s">
        <v>207</v>
      </c>
    </row>
    <row r="334" spans="2:65" s="1" customFormat="1" ht="22.8" customHeight="1">
      <c r="B334" s="42"/>
      <c r="C334" s="204" t="s">
        <v>1937</v>
      </c>
      <c r="D334" s="204" t="s">
        <v>211</v>
      </c>
      <c r="E334" s="205" t="s">
        <v>2521</v>
      </c>
      <c r="F334" s="206" t="s">
        <v>2522</v>
      </c>
      <c r="G334" s="207" t="s">
        <v>317</v>
      </c>
      <c r="H334" s="208">
        <v>1</v>
      </c>
      <c r="I334" s="209"/>
      <c r="J334" s="210">
        <f>ROUND(I334*H334,1)</f>
        <v>0</v>
      </c>
      <c r="K334" s="206" t="s">
        <v>23</v>
      </c>
      <c r="L334" s="62"/>
      <c r="M334" s="211" t="s">
        <v>23</v>
      </c>
      <c r="N334" s="212" t="s">
        <v>44</v>
      </c>
      <c r="O334" s="43"/>
      <c r="P334" s="213">
        <f>O334*H334</f>
        <v>0</v>
      </c>
      <c r="Q334" s="213">
        <v>0</v>
      </c>
      <c r="R334" s="213">
        <f>Q334*H334</f>
        <v>0</v>
      </c>
      <c r="S334" s="213">
        <v>0</v>
      </c>
      <c r="T334" s="214">
        <f>S334*H334</f>
        <v>0</v>
      </c>
      <c r="AR334" s="25" t="s">
        <v>216</v>
      </c>
      <c r="AT334" s="25" t="s">
        <v>211</v>
      </c>
      <c r="AU334" s="25" t="s">
        <v>82</v>
      </c>
      <c r="AY334" s="25" t="s">
        <v>207</v>
      </c>
      <c r="BE334" s="215">
        <f>IF(N334="základní",J334,0)</f>
        <v>0</v>
      </c>
      <c r="BF334" s="215">
        <f>IF(N334="snížená",J334,0)</f>
        <v>0</v>
      </c>
      <c r="BG334" s="215">
        <f>IF(N334="zákl. přenesená",J334,0)</f>
        <v>0</v>
      </c>
      <c r="BH334" s="215">
        <f>IF(N334="sníž. přenesená",J334,0)</f>
        <v>0</v>
      </c>
      <c r="BI334" s="215">
        <f>IF(N334="nulová",J334,0)</f>
        <v>0</v>
      </c>
      <c r="BJ334" s="25" t="s">
        <v>80</v>
      </c>
      <c r="BK334" s="215">
        <f>ROUND(I334*H334,1)</f>
        <v>0</v>
      </c>
      <c r="BL334" s="25" t="s">
        <v>216</v>
      </c>
      <c r="BM334" s="25" t="s">
        <v>2523</v>
      </c>
    </row>
    <row r="335" spans="2:65" s="12" customFormat="1" ht="12">
      <c r="B335" s="216"/>
      <c r="C335" s="217"/>
      <c r="D335" s="218" t="s">
        <v>218</v>
      </c>
      <c r="E335" s="219" t="s">
        <v>23</v>
      </c>
      <c r="F335" s="220" t="s">
        <v>1962</v>
      </c>
      <c r="G335" s="217"/>
      <c r="H335" s="221">
        <v>1</v>
      </c>
      <c r="I335" s="222"/>
      <c r="J335" s="217"/>
      <c r="K335" s="217"/>
      <c r="L335" s="223"/>
      <c r="M335" s="224"/>
      <c r="N335" s="225"/>
      <c r="O335" s="225"/>
      <c r="P335" s="225"/>
      <c r="Q335" s="225"/>
      <c r="R335" s="225"/>
      <c r="S335" s="225"/>
      <c r="T335" s="226"/>
      <c r="AT335" s="227" t="s">
        <v>218</v>
      </c>
      <c r="AU335" s="227" t="s">
        <v>82</v>
      </c>
      <c r="AV335" s="12" t="s">
        <v>82</v>
      </c>
      <c r="AW335" s="12" t="s">
        <v>36</v>
      </c>
      <c r="AX335" s="12" t="s">
        <v>80</v>
      </c>
      <c r="AY335" s="227" t="s">
        <v>207</v>
      </c>
    </row>
    <row r="336" spans="2:65" s="1" customFormat="1" ht="22.8" customHeight="1">
      <c r="B336" s="42"/>
      <c r="C336" s="204" t="s">
        <v>1941</v>
      </c>
      <c r="D336" s="204" t="s">
        <v>211</v>
      </c>
      <c r="E336" s="205" t="s">
        <v>2128</v>
      </c>
      <c r="F336" s="206" t="s">
        <v>2524</v>
      </c>
      <c r="G336" s="207" t="s">
        <v>285</v>
      </c>
      <c r="H336" s="208">
        <v>89.034000000000006</v>
      </c>
      <c r="I336" s="209"/>
      <c r="J336" s="210">
        <f>ROUND(I336*H336,1)</f>
        <v>0</v>
      </c>
      <c r="K336" s="206" t="s">
        <v>23</v>
      </c>
      <c r="L336" s="62"/>
      <c r="M336" s="211" t="s">
        <v>23</v>
      </c>
      <c r="N336" s="212" t="s">
        <v>44</v>
      </c>
      <c r="O336" s="43"/>
      <c r="P336" s="213">
        <f>O336*H336</f>
        <v>0</v>
      </c>
      <c r="Q336" s="213">
        <v>0</v>
      </c>
      <c r="R336" s="213">
        <f>Q336*H336</f>
        <v>0</v>
      </c>
      <c r="S336" s="213">
        <v>0</v>
      </c>
      <c r="T336" s="214">
        <f>S336*H336</f>
        <v>0</v>
      </c>
      <c r="AR336" s="25" t="s">
        <v>216</v>
      </c>
      <c r="AT336" s="25" t="s">
        <v>211</v>
      </c>
      <c r="AU336" s="25" t="s">
        <v>82</v>
      </c>
      <c r="AY336" s="25" t="s">
        <v>207</v>
      </c>
      <c r="BE336" s="215">
        <f>IF(N336="základní",J336,0)</f>
        <v>0</v>
      </c>
      <c r="BF336" s="215">
        <f>IF(N336="snížená",J336,0)</f>
        <v>0</v>
      </c>
      <c r="BG336" s="215">
        <f>IF(N336="zákl. přenesená",J336,0)</f>
        <v>0</v>
      </c>
      <c r="BH336" s="215">
        <f>IF(N336="sníž. přenesená",J336,0)</f>
        <v>0</v>
      </c>
      <c r="BI336" s="215">
        <f>IF(N336="nulová",J336,0)</f>
        <v>0</v>
      </c>
      <c r="BJ336" s="25" t="s">
        <v>80</v>
      </c>
      <c r="BK336" s="215">
        <f>ROUND(I336*H336,1)</f>
        <v>0</v>
      </c>
      <c r="BL336" s="25" t="s">
        <v>216</v>
      </c>
      <c r="BM336" s="25" t="s">
        <v>2525</v>
      </c>
    </row>
    <row r="337" spans="2:65" s="12" customFormat="1" ht="12">
      <c r="B337" s="216"/>
      <c r="C337" s="217"/>
      <c r="D337" s="218" t="s">
        <v>218</v>
      </c>
      <c r="E337" s="219" t="s">
        <v>23</v>
      </c>
      <c r="F337" s="220" t="s">
        <v>2526</v>
      </c>
      <c r="G337" s="217"/>
      <c r="H337" s="221">
        <v>89.034000000000006</v>
      </c>
      <c r="I337" s="222"/>
      <c r="J337" s="217"/>
      <c r="K337" s="217"/>
      <c r="L337" s="223"/>
      <c r="M337" s="224"/>
      <c r="N337" s="225"/>
      <c r="O337" s="225"/>
      <c r="P337" s="225"/>
      <c r="Q337" s="225"/>
      <c r="R337" s="225"/>
      <c r="S337" s="225"/>
      <c r="T337" s="226"/>
      <c r="AT337" s="227" t="s">
        <v>218</v>
      </c>
      <c r="AU337" s="227" t="s">
        <v>82</v>
      </c>
      <c r="AV337" s="12" t="s">
        <v>82</v>
      </c>
      <c r="AW337" s="12" t="s">
        <v>36</v>
      </c>
      <c r="AX337" s="12" t="s">
        <v>80</v>
      </c>
      <c r="AY337" s="227" t="s">
        <v>207</v>
      </c>
    </row>
    <row r="338" spans="2:65" s="1" customFormat="1" ht="14.4" customHeight="1">
      <c r="B338" s="42"/>
      <c r="C338" s="204" t="s">
        <v>1946</v>
      </c>
      <c r="D338" s="204" t="s">
        <v>211</v>
      </c>
      <c r="E338" s="205" t="s">
        <v>2527</v>
      </c>
      <c r="F338" s="206" t="s">
        <v>2528</v>
      </c>
      <c r="G338" s="207" t="s">
        <v>240</v>
      </c>
      <c r="H338" s="208">
        <v>0.2</v>
      </c>
      <c r="I338" s="209"/>
      <c r="J338" s="210">
        <f>ROUND(I338*H338,1)</f>
        <v>0</v>
      </c>
      <c r="K338" s="206" t="s">
        <v>23</v>
      </c>
      <c r="L338" s="62"/>
      <c r="M338" s="211" t="s">
        <v>23</v>
      </c>
      <c r="N338" s="212" t="s">
        <v>44</v>
      </c>
      <c r="O338" s="43"/>
      <c r="P338" s="213">
        <f>O338*H338</f>
        <v>0</v>
      </c>
      <c r="Q338" s="213">
        <v>0</v>
      </c>
      <c r="R338" s="213">
        <f>Q338*H338</f>
        <v>0</v>
      </c>
      <c r="S338" s="213">
        <v>0</v>
      </c>
      <c r="T338" s="214">
        <f>S338*H338</f>
        <v>0</v>
      </c>
      <c r="AR338" s="25" t="s">
        <v>216</v>
      </c>
      <c r="AT338" s="25" t="s">
        <v>211</v>
      </c>
      <c r="AU338" s="25" t="s">
        <v>82</v>
      </c>
      <c r="AY338" s="25" t="s">
        <v>207</v>
      </c>
      <c r="BE338" s="215">
        <f>IF(N338="základní",J338,0)</f>
        <v>0</v>
      </c>
      <c r="BF338" s="215">
        <f>IF(N338="snížená",J338,0)</f>
        <v>0</v>
      </c>
      <c r="BG338" s="215">
        <f>IF(N338="zákl. přenesená",J338,0)</f>
        <v>0</v>
      </c>
      <c r="BH338" s="215">
        <f>IF(N338="sníž. přenesená",J338,0)</f>
        <v>0</v>
      </c>
      <c r="BI338" s="215">
        <f>IF(N338="nulová",J338,0)</f>
        <v>0</v>
      </c>
      <c r="BJ338" s="25" t="s">
        <v>80</v>
      </c>
      <c r="BK338" s="215">
        <f>ROUND(I338*H338,1)</f>
        <v>0</v>
      </c>
      <c r="BL338" s="25" t="s">
        <v>216</v>
      </c>
      <c r="BM338" s="25" t="s">
        <v>2529</v>
      </c>
    </row>
    <row r="339" spans="2:65" s="12" customFormat="1" ht="12">
      <c r="B339" s="216"/>
      <c r="C339" s="217"/>
      <c r="D339" s="218" t="s">
        <v>218</v>
      </c>
      <c r="E339" s="219" t="s">
        <v>23</v>
      </c>
      <c r="F339" s="220" t="s">
        <v>2530</v>
      </c>
      <c r="G339" s="217"/>
      <c r="H339" s="221">
        <v>0.2</v>
      </c>
      <c r="I339" s="222"/>
      <c r="J339" s="217"/>
      <c r="K339" s="217"/>
      <c r="L339" s="223"/>
      <c r="M339" s="224"/>
      <c r="N339" s="225"/>
      <c r="O339" s="225"/>
      <c r="P339" s="225"/>
      <c r="Q339" s="225"/>
      <c r="R339" s="225"/>
      <c r="S339" s="225"/>
      <c r="T339" s="226"/>
      <c r="AT339" s="227" t="s">
        <v>218</v>
      </c>
      <c r="AU339" s="227" t="s">
        <v>82</v>
      </c>
      <c r="AV339" s="12" t="s">
        <v>82</v>
      </c>
      <c r="AW339" s="12" t="s">
        <v>36</v>
      </c>
      <c r="AX339" s="12" t="s">
        <v>80</v>
      </c>
      <c r="AY339" s="227" t="s">
        <v>207</v>
      </c>
    </row>
    <row r="340" spans="2:65" s="11" customFormat="1" ht="29.85" customHeight="1">
      <c r="B340" s="188"/>
      <c r="C340" s="189"/>
      <c r="D340" s="190" t="s">
        <v>72</v>
      </c>
      <c r="E340" s="202" t="s">
        <v>2132</v>
      </c>
      <c r="F340" s="202" t="s">
        <v>2133</v>
      </c>
      <c r="G340" s="189"/>
      <c r="H340" s="189"/>
      <c r="I340" s="192"/>
      <c r="J340" s="203">
        <f>BK340</f>
        <v>0</v>
      </c>
      <c r="K340" s="189"/>
      <c r="L340" s="194"/>
      <c r="M340" s="195"/>
      <c r="N340" s="196"/>
      <c r="O340" s="196"/>
      <c r="P340" s="197">
        <f>SUM(P341:P368)</f>
        <v>0</v>
      </c>
      <c r="Q340" s="196"/>
      <c r="R340" s="197">
        <f>SUM(R341:R368)</f>
        <v>0</v>
      </c>
      <c r="S340" s="196"/>
      <c r="T340" s="198">
        <f>SUM(T341:T368)</f>
        <v>0</v>
      </c>
      <c r="AR340" s="199" t="s">
        <v>80</v>
      </c>
      <c r="AT340" s="200" t="s">
        <v>72</v>
      </c>
      <c r="AU340" s="200" t="s">
        <v>80</v>
      </c>
      <c r="AY340" s="199" t="s">
        <v>207</v>
      </c>
      <c r="BK340" s="201">
        <f>SUM(BK341:BK368)</f>
        <v>0</v>
      </c>
    </row>
    <row r="341" spans="2:65" s="1" customFormat="1" ht="14.4" customHeight="1">
      <c r="B341" s="42"/>
      <c r="C341" s="204" t="s">
        <v>1951</v>
      </c>
      <c r="D341" s="204" t="s">
        <v>211</v>
      </c>
      <c r="E341" s="205" t="s">
        <v>2135</v>
      </c>
      <c r="F341" s="206" t="s">
        <v>2531</v>
      </c>
      <c r="G341" s="207" t="s">
        <v>240</v>
      </c>
      <c r="H341" s="208">
        <v>241.49299999999999</v>
      </c>
      <c r="I341" s="209"/>
      <c r="J341" s="210">
        <f>ROUND(I341*H341,1)</f>
        <v>0</v>
      </c>
      <c r="K341" s="206" t="s">
        <v>23</v>
      </c>
      <c r="L341" s="62"/>
      <c r="M341" s="211" t="s">
        <v>23</v>
      </c>
      <c r="N341" s="212" t="s">
        <v>44</v>
      </c>
      <c r="O341" s="43"/>
      <c r="P341" s="213">
        <f>O341*H341</f>
        <v>0</v>
      </c>
      <c r="Q341" s="213">
        <v>0</v>
      </c>
      <c r="R341" s="213">
        <f>Q341*H341</f>
        <v>0</v>
      </c>
      <c r="S341" s="213">
        <v>0</v>
      </c>
      <c r="T341" s="214">
        <f>S341*H341</f>
        <v>0</v>
      </c>
      <c r="AR341" s="25" t="s">
        <v>216</v>
      </c>
      <c r="AT341" s="25" t="s">
        <v>211</v>
      </c>
      <c r="AU341" s="25" t="s">
        <v>82</v>
      </c>
      <c r="AY341" s="25" t="s">
        <v>207</v>
      </c>
      <c r="BE341" s="215">
        <f>IF(N341="základní",J341,0)</f>
        <v>0</v>
      </c>
      <c r="BF341" s="215">
        <f>IF(N341="snížená",J341,0)</f>
        <v>0</v>
      </c>
      <c r="BG341" s="215">
        <f>IF(N341="zákl. přenesená",J341,0)</f>
        <v>0</v>
      </c>
      <c r="BH341" s="215">
        <f>IF(N341="sníž. přenesená",J341,0)</f>
        <v>0</v>
      </c>
      <c r="BI341" s="215">
        <f>IF(N341="nulová",J341,0)</f>
        <v>0</v>
      </c>
      <c r="BJ341" s="25" t="s">
        <v>80</v>
      </c>
      <c r="BK341" s="215">
        <f>ROUND(I341*H341,1)</f>
        <v>0</v>
      </c>
      <c r="BL341" s="25" t="s">
        <v>216</v>
      </c>
      <c r="BM341" s="25" t="s">
        <v>2532</v>
      </c>
    </row>
    <row r="342" spans="2:65" s="12" customFormat="1" ht="12">
      <c r="B342" s="216"/>
      <c r="C342" s="217"/>
      <c r="D342" s="218" t="s">
        <v>218</v>
      </c>
      <c r="E342" s="219" t="s">
        <v>23</v>
      </c>
      <c r="F342" s="220" t="s">
        <v>2533</v>
      </c>
      <c r="G342" s="217"/>
      <c r="H342" s="221">
        <v>40.061999999999998</v>
      </c>
      <c r="I342" s="222"/>
      <c r="J342" s="217"/>
      <c r="K342" s="217"/>
      <c r="L342" s="223"/>
      <c r="M342" s="224"/>
      <c r="N342" s="225"/>
      <c r="O342" s="225"/>
      <c r="P342" s="225"/>
      <c r="Q342" s="225"/>
      <c r="R342" s="225"/>
      <c r="S342" s="225"/>
      <c r="T342" s="226"/>
      <c r="AT342" s="227" t="s">
        <v>218</v>
      </c>
      <c r="AU342" s="227" t="s">
        <v>82</v>
      </c>
      <c r="AV342" s="12" t="s">
        <v>82</v>
      </c>
      <c r="AW342" s="12" t="s">
        <v>36</v>
      </c>
      <c r="AX342" s="12" t="s">
        <v>73</v>
      </c>
      <c r="AY342" s="227" t="s">
        <v>207</v>
      </c>
    </row>
    <row r="343" spans="2:65" s="12" customFormat="1" ht="12">
      <c r="B343" s="216"/>
      <c r="C343" s="217"/>
      <c r="D343" s="218" t="s">
        <v>218</v>
      </c>
      <c r="E343" s="219" t="s">
        <v>23</v>
      </c>
      <c r="F343" s="220" t="s">
        <v>2534</v>
      </c>
      <c r="G343" s="217"/>
      <c r="H343" s="221">
        <v>201.43100000000001</v>
      </c>
      <c r="I343" s="222"/>
      <c r="J343" s="217"/>
      <c r="K343" s="217"/>
      <c r="L343" s="223"/>
      <c r="M343" s="224"/>
      <c r="N343" s="225"/>
      <c r="O343" s="225"/>
      <c r="P343" s="225"/>
      <c r="Q343" s="225"/>
      <c r="R343" s="225"/>
      <c r="S343" s="225"/>
      <c r="T343" s="226"/>
      <c r="AT343" s="227" t="s">
        <v>218</v>
      </c>
      <c r="AU343" s="227" t="s">
        <v>82</v>
      </c>
      <c r="AV343" s="12" t="s">
        <v>82</v>
      </c>
      <c r="AW343" s="12" t="s">
        <v>36</v>
      </c>
      <c r="AX343" s="12" t="s">
        <v>73</v>
      </c>
      <c r="AY343" s="227" t="s">
        <v>207</v>
      </c>
    </row>
    <row r="344" spans="2:65" s="13" customFormat="1" ht="12">
      <c r="B344" s="228"/>
      <c r="C344" s="229"/>
      <c r="D344" s="218" t="s">
        <v>218</v>
      </c>
      <c r="E344" s="230" t="s">
        <v>23</v>
      </c>
      <c r="F344" s="231" t="s">
        <v>236</v>
      </c>
      <c r="G344" s="229"/>
      <c r="H344" s="232">
        <v>241.49299999999999</v>
      </c>
      <c r="I344" s="233"/>
      <c r="J344" s="229"/>
      <c r="K344" s="229"/>
      <c r="L344" s="234"/>
      <c r="M344" s="235"/>
      <c r="N344" s="236"/>
      <c r="O344" s="236"/>
      <c r="P344" s="236"/>
      <c r="Q344" s="236"/>
      <c r="R344" s="236"/>
      <c r="S344" s="236"/>
      <c r="T344" s="237"/>
      <c r="AT344" s="238" t="s">
        <v>218</v>
      </c>
      <c r="AU344" s="238" t="s">
        <v>82</v>
      </c>
      <c r="AV344" s="13" t="s">
        <v>216</v>
      </c>
      <c r="AW344" s="13" t="s">
        <v>36</v>
      </c>
      <c r="AX344" s="13" t="s">
        <v>80</v>
      </c>
      <c r="AY344" s="238" t="s">
        <v>207</v>
      </c>
    </row>
    <row r="345" spans="2:65" s="1" customFormat="1" ht="14.4" customHeight="1">
      <c r="B345" s="42"/>
      <c r="C345" s="204" t="s">
        <v>1958</v>
      </c>
      <c r="D345" s="204" t="s">
        <v>211</v>
      </c>
      <c r="E345" s="205" t="s">
        <v>2147</v>
      </c>
      <c r="F345" s="206" t="s">
        <v>2535</v>
      </c>
      <c r="G345" s="207" t="s">
        <v>240</v>
      </c>
      <c r="H345" s="208">
        <v>78.611000000000004</v>
      </c>
      <c r="I345" s="209"/>
      <c r="J345" s="210">
        <f>ROUND(I345*H345,1)</f>
        <v>0</v>
      </c>
      <c r="K345" s="206" t="s">
        <v>23</v>
      </c>
      <c r="L345" s="62"/>
      <c r="M345" s="211" t="s">
        <v>23</v>
      </c>
      <c r="N345" s="212" t="s">
        <v>44</v>
      </c>
      <c r="O345" s="43"/>
      <c r="P345" s="213">
        <f>O345*H345</f>
        <v>0</v>
      </c>
      <c r="Q345" s="213">
        <v>0</v>
      </c>
      <c r="R345" s="213">
        <f>Q345*H345</f>
        <v>0</v>
      </c>
      <c r="S345" s="213">
        <v>0</v>
      </c>
      <c r="T345" s="214">
        <f>S345*H345</f>
        <v>0</v>
      </c>
      <c r="AR345" s="25" t="s">
        <v>216</v>
      </c>
      <c r="AT345" s="25" t="s">
        <v>211</v>
      </c>
      <c r="AU345" s="25" t="s">
        <v>82</v>
      </c>
      <c r="AY345" s="25" t="s">
        <v>207</v>
      </c>
      <c r="BE345" s="215">
        <f>IF(N345="základní",J345,0)</f>
        <v>0</v>
      </c>
      <c r="BF345" s="215">
        <f>IF(N345="snížená",J345,0)</f>
        <v>0</v>
      </c>
      <c r="BG345" s="215">
        <f>IF(N345="zákl. přenesená",J345,0)</f>
        <v>0</v>
      </c>
      <c r="BH345" s="215">
        <f>IF(N345="sníž. přenesená",J345,0)</f>
        <v>0</v>
      </c>
      <c r="BI345" s="215">
        <f>IF(N345="nulová",J345,0)</f>
        <v>0</v>
      </c>
      <c r="BJ345" s="25" t="s">
        <v>80</v>
      </c>
      <c r="BK345" s="215">
        <f>ROUND(I345*H345,1)</f>
        <v>0</v>
      </c>
      <c r="BL345" s="25" t="s">
        <v>216</v>
      </c>
      <c r="BM345" s="25" t="s">
        <v>2536</v>
      </c>
    </row>
    <row r="346" spans="2:65" s="12" customFormat="1" ht="12">
      <c r="B346" s="216"/>
      <c r="C346" s="217"/>
      <c r="D346" s="218" t="s">
        <v>218</v>
      </c>
      <c r="E346" s="219" t="s">
        <v>23</v>
      </c>
      <c r="F346" s="220" t="s">
        <v>2537</v>
      </c>
      <c r="G346" s="217"/>
      <c r="H346" s="221">
        <v>38.581000000000003</v>
      </c>
      <c r="I346" s="222"/>
      <c r="J346" s="217"/>
      <c r="K346" s="217"/>
      <c r="L346" s="223"/>
      <c r="M346" s="224"/>
      <c r="N346" s="225"/>
      <c r="O346" s="225"/>
      <c r="P346" s="225"/>
      <c r="Q346" s="225"/>
      <c r="R346" s="225"/>
      <c r="S346" s="225"/>
      <c r="T346" s="226"/>
      <c r="AT346" s="227" t="s">
        <v>218</v>
      </c>
      <c r="AU346" s="227" t="s">
        <v>82</v>
      </c>
      <c r="AV346" s="12" t="s">
        <v>82</v>
      </c>
      <c r="AW346" s="12" t="s">
        <v>36</v>
      </c>
      <c r="AX346" s="12" t="s">
        <v>73</v>
      </c>
      <c r="AY346" s="227" t="s">
        <v>207</v>
      </c>
    </row>
    <row r="347" spans="2:65" s="12" customFormat="1" ht="12">
      <c r="B347" s="216"/>
      <c r="C347" s="217"/>
      <c r="D347" s="218" t="s">
        <v>218</v>
      </c>
      <c r="E347" s="219" t="s">
        <v>23</v>
      </c>
      <c r="F347" s="220" t="s">
        <v>2538</v>
      </c>
      <c r="G347" s="217"/>
      <c r="H347" s="221">
        <v>34.869999999999997</v>
      </c>
      <c r="I347" s="222"/>
      <c r="J347" s="217"/>
      <c r="K347" s="217"/>
      <c r="L347" s="223"/>
      <c r="M347" s="224"/>
      <c r="N347" s="225"/>
      <c r="O347" s="225"/>
      <c r="P347" s="225"/>
      <c r="Q347" s="225"/>
      <c r="R347" s="225"/>
      <c r="S347" s="225"/>
      <c r="T347" s="226"/>
      <c r="AT347" s="227" t="s">
        <v>218</v>
      </c>
      <c r="AU347" s="227" t="s">
        <v>82</v>
      </c>
      <c r="AV347" s="12" t="s">
        <v>82</v>
      </c>
      <c r="AW347" s="12" t="s">
        <v>36</v>
      </c>
      <c r="AX347" s="12" t="s">
        <v>73</v>
      </c>
      <c r="AY347" s="227" t="s">
        <v>207</v>
      </c>
    </row>
    <row r="348" spans="2:65" s="12" customFormat="1" ht="12">
      <c r="B348" s="216"/>
      <c r="C348" s="217"/>
      <c r="D348" s="218" t="s">
        <v>218</v>
      </c>
      <c r="E348" s="219" t="s">
        <v>23</v>
      </c>
      <c r="F348" s="220" t="s">
        <v>2539</v>
      </c>
      <c r="G348" s="217"/>
      <c r="H348" s="221">
        <v>5.16</v>
      </c>
      <c r="I348" s="222"/>
      <c r="J348" s="217"/>
      <c r="K348" s="217"/>
      <c r="L348" s="223"/>
      <c r="M348" s="224"/>
      <c r="N348" s="225"/>
      <c r="O348" s="225"/>
      <c r="P348" s="225"/>
      <c r="Q348" s="225"/>
      <c r="R348" s="225"/>
      <c r="S348" s="225"/>
      <c r="T348" s="226"/>
      <c r="AT348" s="227" t="s">
        <v>218</v>
      </c>
      <c r="AU348" s="227" t="s">
        <v>82</v>
      </c>
      <c r="AV348" s="12" t="s">
        <v>82</v>
      </c>
      <c r="AW348" s="12" t="s">
        <v>36</v>
      </c>
      <c r="AX348" s="12" t="s">
        <v>73</v>
      </c>
      <c r="AY348" s="227" t="s">
        <v>207</v>
      </c>
    </row>
    <row r="349" spans="2:65" s="13" customFormat="1" ht="12">
      <c r="B349" s="228"/>
      <c r="C349" s="229"/>
      <c r="D349" s="218" t="s">
        <v>218</v>
      </c>
      <c r="E349" s="230" t="s">
        <v>23</v>
      </c>
      <c r="F349" s="231" t="s">
        <v>236</v>
      </c>
      <c r="G349" s="229"/>
      <c r="H349" s="232">
        <v>78.611000000000004</v>
      </c>
      <c r="I349" s="233"/>
      <c r="J349" s="229"/>
      <c r="K349" s="229"/>
      <c r="L349" s="234"/>
      <c r="M349" s="235"/>
      <c r="N349" s="236"/>
      <c r="O349" s="236"/>
      <c r="P349" s="236"/>
      <c r="Q349" s="236"/>
      <c r="R349" s="236"/>
      <c r="S349" s="236"/>
      <c r="T349" s="237"/>
      <c r="AT349" s="238" t="s">
        <v>218</v>
      </c>
      <c r="AU349" s="238" t="s">
        <v>82</v>
      </c>
      <c r="AV349" s="13" t="s">
        <v>216</v>
      </c>
      <c r="AW349" s="13" t="s">
        <v>36</v>
      </c>
      <c r="AX349" s="13" t="s">
        <v>80</v>
      </c>
      <c r="AY349" s="238" t="s">
        <v>207</v>
      </c>
    </row>
    <row r="350" spans="2:65" s="1" customFormat="1" ht="22.8" customHeight="1">
      <c r="B350" s="42"/>
      <c r="C350" s="204" t="s">
        <v>1963</v>
      </c>
      <c r="D350" s="204" t="s">
        <v>211</v>
      </c>
      <c r="E350" s="205" t="s">
        <v>2154</v>
      </c>
      <c r="F350" s="206" t="s">
        <v>2540</v>
      </c>
      <c r="G350" s="207" t="s">
        <v>240</v>
      </c>
      <c r="H350" s="208">
        <v>110.925</v>
      </c>
      <c r="I350" s="209"/>
      <c r="J350" s="210">
        <f>ROUND(I350*H350,1)</f>
        <v>0</v>
      </c>
      <c r="K350" s="206" t="s">
        <v>23</v>
      </c>
      <c r="L350" s="62"/>
      <c r="M350" s="211" t="s">
        <v>23</v>
      </c>
      <c r="N350" s="212" t="s">
        <v>44</v>
      </c>
      <c r="O350" s="43"/>
      <c r="P350" s="213">
        <f>O350*H350</f>
        <v>0</v>
      </c>
      <c r="Q350" s="213">
        <v>0</v>
      </c>
      <c r="R350" s="213">
        <f>Q350*H350</f>
        <v>0</v>
      </c>
      <c r="S350" s="213">
        <v>0</v>
      </c>
      <c r="T350" s="214">
        <f>S350*H350</f>
        <v>0</v>
      </c>
      <c r="AR350" s="25" t="s">
        <v>216</v>
      </c>
      <c r="AT350" s="25" t="s">
        <v>211</v>
      </c>
      <c r="AU350" s="25" t="s">
        <v>82</v>
      </c>
      <c r="AY350" s="25" t="s">
        <v>207</v>
      </c>
      <c r="BE350" s="215">
        <f>IF(N350="základní",J350,0)</f>
        <v>0</v>
      </c>
      <c r="BF350" s="215">
        <f>IF(N350="snížená",J350,0)</f>
        <v>0</v>
      </c>
      <c r="BG350" s="215">
        <f>IF(N350="zákl. přenesená",J350,0)</f>
        <v>0</v>
      </c>
      <c r="BH350" s="215">
        <f>IF(N350="sníž. přenesená",J350,0)</f>
        <v>0</v>
      </c>
      <c r="BI350" s="215">
        <f>IF(N350="nulová",J350,0)</f>
        <v>0</v>
      </c>
      <c r="BJ350" s="25" t="s">
        <v>80</v>
      </c>
      <c r="BK350" s="215">
        <f>ROUND(I350*H350,1)</f>
        <v>0</v>
      </c>
      <c r="BL350" s="25" t="s">
        <v>216</v>
      </c>
      <c r="BM350" s="25" t="s">
        <v>2541</v>
      </c>
    </row>
    <row r="351" spans="2:65" s="12" customFormat="1" ht="24">
      <c r="B351" s="216"/>
      <c r="C351" s="217"/>
      <c r="D351" s="218" t="s">
        <v>218</v>
      </c>
      <c r="E351" s="219" t="s">
        <v>23</v>
      </c>
      <c r="F351" s="220" t="s">
        <v>2542</v>
      </c>
      <c r="G351" s="217"/>
      <c r="H351" s="221">
        <v>30.864999999999998</v>
      </c>
      <c r="I351" s="222"/>
      <c r="J351" s="217"/>
      <c r="K351" s="217"/>
      <c r="L351" s="223"/>
      <c r="M351" s="224"/>
      <c r="N351" s="225"/>
      <c r="O351" s="225"/>
      <c r="P351" s="225"/>
      <c r="Q351" s="225"/>
      <c r="R351" s="225"/>
      <c r="S351" s="225"/>
      <c r="T351" s="226"/>
      <c r="AT351" s="227" t="s">
        <v>218</v>
      </c>
      <c r="AU351" s="227" t="s">
        <v>82</v>
      </c>
      <c r="AV351" s="12" t="s">
        <v>82</v>
      </c>
      <c r="AW351" s="12" t="s">
        <v>36</v>
      </c>
      <c r="AX351" s="12" t="s">
        <v>73</v>
      </c>
      <c r="AY351" s="227" t="s">
        <v>207</v>
      </c>
    </row>
    <row r="352" spans="2:65" s="12" customFormat="1" ht="12">
      <c r="B352" s="216"/>
      <c r="C352" s="217"/>
      <c r="D352" s="218" t="s">
        <v>218</v>
      </c>
      <c r="E352" s="219" t="s">
        <v>23</v>
      </c>
      <c r="F352" s="220" t="s">
        <v>2543</v>
      </c>
      <c r="G352" s="217"/>
      <c r="H352" s="221">
        <v>80.06</v>
      </c>
      <c r="I352" s="222"/>
      <c r="J352" s="217"/>
      <c r="K352" s="217"/>
      <c r="L352" s="223"/>
      <c r="M352" s="224"/>
      <c r="N352" s="225"/>
      <c r="O352" s="225"/>
      <c r="P352" s="225"/>
      <c r="Q352" s="225"/>
      <c r="R352" s="225"/>
      <c r="S352" s="225"/>
      <c r="T352" s="226"/>
      <c r="AT352" s="227" t="s">
        <v>218</v>
      </c>
      <c r="AU352" s="227" t="s">
        <v>82</v>
      </c>
      <c r="AV352" s="12" t="s">
        <v>82</v>
      </c>
      <c r="AW352" s="12" t="s">
        <v>36</v>
      </c>
      <c r="AX352" s="12" t="s">
        <v>73</v>
      </c>
      <c r="AY352" s="227" t="s">
        <v>207</v>
      </c>
    </row>
    <row r="353" spans="2:65" s="13" customFormat="1" ht="12">
      <c r="B353" s="228"/>
      <c r="C353" s="229"/>
      <c r="D353" s="218" t="s">
        <v>218</v>
      </c>
      <c r="E353" s="230" t="s">
        <v>23</v>
      </c>
      <c r="F353" s="231" t="s">
        <v>236</v>
      </c>
      <c r="G353" s="229"/>
      <c r="H353" s="232">
        <v>110.925</v>
      </c>
      <c r="I353" s="233"/>
      <c r="J353" s="229"/>
      <c r="K353" s="229"/>
      <c r="L353" s="234"/>
      <c r="M353" s="235"/>
      <c r="N353" s="236"/>
      <c r="O353" s="236"/>
      <c r="P353" s="236"/>
      <c r="Q353" s="236"/>
      <c r="R353" s="236"/>
      <c r="S353" s="236"/>
      <c r="T353" s="237"/>
      <c r="AT353" s="238" t="s">
        <v>218</v>
      </c>
      <c r="AU353" s="238" t="s">
        <v>82</v>
      </c>
      <c r="AV353" s="13" t="s">
        <v>216</v>
      </c>
      <c r="AW353" s="13" t="s">
        <v>36</v>
      </c>
      <c r="AX353" s="13" t="s">
        <v>80</v>
      </c>
      <c r="AY353" s="238" t="s">
        <v>207</v>
      </c>
    </row>
    <row r="354" spans="2:65" s="1" customFormat="1" ht="14.4" customHeight="1">
      <c r="B354" s="42"/>
      <c r="C354" s="204" t="s">
        <v>1968</v>
      </c>
      <c r="D354" s="204" t="s">
        <v>211</v>
      </c>
      <c r="E354" s="205" t="s">
        <v>2160</v>
      </c>
      <c r="F354" s="206" t="s">
        <v>2544</v>
      </c>
      <c r="G354" s="207" t="s">
        <v>240</v>
      </c>
      <c r="H354" s="208">
        <v>1.7909999999999999</v>
      </c>
      <c r="I354" s="209"/>
      <c r="J354" s="210">
        <f>ROUND(I354*H354,1)</f>
        <v>0</v>
      </c>
      <c r="K354" s="206" t="s">
        <v>23</v>
      </c>
      <c r="L354" s="62"/>
      <c r="M354" s="211" t="s">
        <v>23</v>
      </c>
      <c r="N354" s="212" t="s">
        <v>44</v>
      </c>
      <c r="O354" s="43"/>
      <c r="P354" s="213">
        <f>O354*H354</f>
        <v>0</v>
      </c>
      <c r="Q354" s="213">
        <v>0</v>
      </c>
      <c r="R354" s="213">
        <f>Q354*H354</f>
        <v>0</v>
      </c>
      <c r="S354" s="213">
        <v>0</v>
      </c>
      <c r="T354" s="214">
        <f>S354*H354</f>
        <v>0</v>
      </c>
      <c r="AR354" s="25" t="s">
        <v>216</v>
      </c>
      <c r="AT354" s="25" t="s">
        <v>211</v>
      </c>
      <c r="AU354" s="25" t="s">
        <v>82</v>
      </c>
      <c r="AY354" s="25" t="s">
        <v>207</v>
      </c>
      <c r="BE354" s="215">
        <f>IF(N354="základní",J354,0)</f>
        <v>0</v>
      </c>
      <c r="BF354" s="215">
        <f>IF(N354="snížená",J354,0)</f>
        <v>0</v>
      </c>
      <c r="BG354" s="215">
        <f>IF(N354="zákl. přenesená",J354,0)</f>
        <v>0</v>
      </c>
      <c r="BH354" s="215">
        <f>IF(N354="sníž. přenesená",J354,0)</f>
        <v>0</v>
      </c>
      <c r="BI354" s="215">
        <f>IF(N354="nulová",J354,0)</f>
        <v>0</v>
      </c>
      <c r="BJ354" s="25" t="s">
        <v>80</v>
      </c>
      <c r="BK354" s="215">
        <f>ROUND(I354*H354,1)</f>
        <v>0</v>
      </c>
      <c r="BL354" s="25" t="s">
        <v>216</v>
      </c>
      <c r="BM354" s="25" t="s">
        <v>2545</v>
      </c>
    </row>
    <row r="355" spans="2:65" s="12" customFormat="1" ht="12">
      <c r="B355" s="216"/>
      <c r="C355" s="217"/>
      <c r="D355" s="218" t="s">
        <v>218</v>
      </c>
      <c r="E355" s="219" t="s">
        <v>23</v>
      </c>
      <c r="F355" s="220" t="s">
        <v>2546</v>
      </c>
      <c r="G355" s="217"/>
      <c r="H355" s="221">
        <v>0.3</v>
      </c>
      <c r="I355" s="222"/>
      <c r="J355" s="217"/>
      <c r="K355" s="217"/>
      <c r="L355" s="223"/>
      <c r="M355" s="224"/>
      <c r="N355" s="225"/>
      <c r="O355" s="225"/>
      <c r="P355" s="225"/>
      <c r="Q355" s="225"/>
      <c r="R355" s="225"/>
      <c r="S355" s="225"/>
      <c r="T355" s="226"/>
      <c r="AT355" s="227" t="s">
        <v>218</v>
      </c>
      <c r="AU355" s="227" t="s">
        <v>82</v>
      </c>
      <c r="AV355" s="12" t="s">
        <v>82</v>
      </c>
      <c r="AW355" s="12" t="s">
        <v>36</v>
      </c>
      <c r="AX355" s="12" t="s">
        <v>73</v>
      </c>
      <c r="AY355" s="227" t="s">
        <v>207</v>
      </c>
    </row>
    <row r="356" spans="2:65" s="12" customFormat="1" ht="12">
      <c r="B356" s="216"/>
      <c r="C356" s="217"/>
      <c r="D356" s="218" t="s">
        <v>218</v>
      </c>
      <c r="E356" s="219" t="s">
        <v>23</v>
      </c>
      <c r="F356" s="220" t="s">
        <v>2547</v>
      </c>
      <c r="G356" s="217"/>
      <c r="H356" s="221">
        <v>0.49</v>
      </c>
      <c r="I356" s="222"/>
      <c r="J356" s="217"/>
      <c r="K356" s="217"/>
      <c r="L356" s="223"/>
      <c r="M356" s="224"/>
      <c r="N356" s="225"/>
      <c r="O356" s="225"/>
      <c r="P356" s="225"/>
      <c r="Q356" s="225"/>
      <c r="R356" s="225"/>
      <c r="S356" s="225"/>
      <c r="T356" s="226"/>
      <c r="AT356" s="227" t="s">
        <v>218</v>
      </c>
      <c r="AU356" s="227" t="s">
        <v>82</v>
      </c>
      <c r="AV356" s="12" t="s">
        <v>82</v>
      </c>
      <c r="AW356" s="12" t="s">
        <v>36</v>
      </c>
      <c r="AX356" s="12" t="s">
        <v>73</v>
      </c>
      <c r="AY356" s="227" t="s">
        <v>207</v>
      </c>
    </row>
    <row r="357" spans="2:65" s="12" customFormat="1" ht="12">
      <c r="B357" s="216"/>
      <c r="C357" s="217"/>
      <c r="D357" s="218" t="s">
        <v>218</v>
      </c>
      <c r="E357" s="219" t="s">
        <v>23</v>
      </c>
      <c r="F357" s="220" t="s">
        <v>2548</v>
      </c>
      <c r="G357" s="217"/>
      <c r="H357" s="221">
        <v>0.2</v>
      </c>
      <c r="I357" s="222"/>
      <c r="J357" s="217"/>
      <c r="K357" s="217"/>
      <c r="L357" s="223"/>
      <c r="M357" s="224"/>
      <c r="N357" s="225"/>
      <c r="O357" s="225"/>
      <c r="P357" s="225"/>
      <c r="Q357" s="225"/>
      <c r="R357" s="225"/>
      <c r="S357" s="225"/>
      <c r="T357" s="226"/>
      <c r="AT357" s="227" t="s">
        <v>218</v>
      </c>
      <c r="AU357" s="227" t="s">
        <v>82</v>
      </c>
      <c r="AV357" s="12" t="s">
        <v>82</v>
      </c>
      <c r="AW357" s="12" t="s">
        <v>36</v>
      </c>
      <c r="AX357" s="12" t="s">
        <v>73</v>
      </c>
      <c r="AY357" s="227" t="s">
        <v>207</v>
      </c>
    </row>
    <row r="358" spans="2:65" s="12" customFormat="1" ht="12">
      <c r="B358" s="216"/>
      <c r="C358" s="217"/>
      <c r="D358" s="218" t="s">
        <v>218</v>
      </c>
      <c r="E358" s="219" t="s">
        <v>23</v>
      </c>
      <c r="F358" s="220" t="s">
        <v>2549</v>
      </c>
      <c r="G358" s="217"/>
      <c r="H358" s="221">
        <v>0.80100000000000005</v>
      </c>
      <c r="I358" s="222"/>
      <c r="J358" s="217"/>
      <c r="K358" s="217"/>
      <c r="L358" s="223"/>
      <c r="M358" s="224"/>
      <c r="N358" s="225"/>
      <c r="O358" s="225"/>
      <c r="P358" s="225"/>
      <c r="Q358" s="225"/>
      <c r="R358" s="225"/>
      <c r="S358" s="225"/>
      <c r="T358" s="226"/>
      <c r="AT358" s="227" t="s">
        <v>218</v>
      </c>
      <c r="AU358" s="227" t="s">
        <v>82</v>
      </c>
      <c r="AV358" s="12" t="s">
        <v>82</v>
      </c>
      <c r="AW358" s="12" t="s">
        <v>36</v>
      </c>
      <c r="AX358" s="12" t="s">
        <v>73</v>
      </c>
      <c r="AY358" s="227" t="s">
        <v>207</v>
      </c>
    </row>
    <row r="359" spans="2:65" s="13" customFormat="1" ht="12">
      <c r="B359" s="228"/>
      <c r="C359" s="229"/>
      <c r="D359" s="218" t="s">
        <v>218</v>
      </c>
      <c r="E359" s="230" t="s">
        <v>23</v>
      </c>
      <c r="F359" s="231" t="s">
        <v>236</v>
      </c>
      <c r="G359" s="229"/>
      <c r="H359" s="232">
        <v>1.7909999999999999</v>
      </c>
      <c r="I359" s="233"/>
      <c r="J359" s="229"/>
      <c r="K359" s="229"/>
      <c r="L359" s="234"/>
      <c r="M359" s="235"/>
      <c r="N359" s="236"/>
      <c r="O359" s="236"/>
      <c r="P359" s="236"/>
      <c r="Q359" s="236"/>
      <c r="R359" s="236"/>
      <c r="S359" s="236"/>
      <c r="T359" s="237"/>
      <c r="AT359" s="238" t="s">
        <v>218</v>
      </c>
      <c r="AU359" s="238" t="s">
        <v>82</v>
      </c>
      <c r="AV359" s="13" t="s">
        <v>216</v>
      </c>
      <c r="AW359" s="13" t="s">
        <v>36</v>
      </c>
      <c r="AX359" s="13" t="s">
        <v>80</v>
      </c>
      <c r="AY359" s="238" t="s">
        <v>207</v>
      </c>
    </row>
    <row r="360" spans="2:65" s="1" customFormat="1" ht="22.8" customHeight="1">
      <c r="B360" s="42"/>
      <c r="C360" s="204" t="s">
        <v>1973</v>
      </c>
      <c r="D360" s="204" t="s">
        <v>211</v>
      </c>
      <c r="E360" s="205" t="s">
        <v>2550</v>
      </c>
      <c r="F360" s="206" t="s">
        <v>2551</v>
      </c>
      <c r="G360" s="207" t="s">
        <v>240</v>
      </c>
      <c r="H360" s="208">
        <v>7.2089999999999996</v>
      </c>
      <c r="I360" s="209"/>
      <c r="J360" s="210">
        <f>ROUND(I360*H360,1)</f>
        <v>0</v>
      </c>
      <c r="K360" s="206" t="s">
        <v>23</v>
      </c>
      <c r="L360" s="62"/>
      <c r="M360" s="211" t="s">
        <v>23</v>
      </c>
      <c r="N360" s="212" t="s">
        <v>44</v>
      </c>
      <c r="O360" s="43"/>
      <c r="P360" s="213">
        <f>O360*H360</f>
        <v>0</v>
      </c>
      <c r="Q360" s="213">
        <v>0</v>
      </c>
      <c r="R360" s="213">
        <f>Q360*H360</f>
        <v>0</v>
      </c>
      <c r="S360" s="213">
        <v>0</v>
      </c>
      <c r="T360" s="214">
        <f>S360*H360</f>
        <v>0</v>
      </c>
      <c r="AR360" s="25" t="s">
        <v>216</v>
      </c>
      <c r="AT360" s="25" t="s">
        <v>211</v>
      </c>
      <c r="AU360" s="25" t="s">
        <v>82</v>
      </c>
      <c r="AY360" s="25" t="s">
        <v>207</v>
      </c>
      <c r="BE360" s="215">
        <f>IF(N360="základní",J360,0)</f>
        <v>0</v>
      </c>
      <c r="BF360" s="215">
        <f>IF(N360="snížená",J360,0)</f>
        <v>0</v>
      </c>
      <c r="BG360" s="215">
        <f>IF(N360="zákl. přenesená",J360,0)</f>
        <v>0</v>
      </c>
      <c r="BH360" s="215">
        <f>IF(N360="sníž. přenesená",J360,0)</f>
        <v>0</v>
      </c>
      <c r="BI360" s="215">
        <f>IF(N360="nulová",J360,0)</f>
        <v>0</v>
      </c>
      <c r="BJ360" s="25" t="s">
        <v>80</v>
      </c>
      <c r="BK360" s="215">
        <f>ROUND(I360*H360,1)</f>
        <v>0</v>
      </c>
      <c r="BL360" s="25" t="s">
        <v>216</v>
      </c>
      <c r="BM360" s="25" t="s">
        <v>2552</v>
      </c>
    </row>
    <row r="361" spans="2:65" s="12" customFormat="1" ht="24">
      <c r="B361" s="216"/>
      <c r="C361" s="217"/>
      <c r="D361" s="218" t="s">
        <v>218</v>
      </c>
      <c r="E361" s="219" t="s">
        <v>23</v>
      </c>
      <c r="F361" s="220" t="s">
        <v>2553</v>
      </c>
      <c r="G361" s="217"/>
      <c r="H361" s="221">
        <v>7.2089999999999996</v>
      </c>
      <c r="I361" s="222"/>
      <c r="J361" s="217"/>
      <c r="K361" s="217"/>
      <c r="L361" s="223"/>
      <c r="M361" s="224"/>
      <c r="N361" s="225"/>
      <c r="O361" s="225"/>
      <c r="P361" s="225"/>
      <c r="Q361" s="225"/>
      <c r="R361" s="225"/>
      <c r="S361" s="225"/>
      <c r="T361" s="226"/>
      <c r="AT361" s="227" t="s">
        <v>218</v>
      </c>
      <c r="AU361" s="227" t="s">
        <v>82</v>
      </c>
      <c r="AV361" s="12" t="s">
        <v>82</v>
      </c>
      <c r="AW361" s="12" t="s">
        <v>36</v>
      </c>
      <c r="AX361" s="12" t="s">
        <v>80</v>
      </c>
      <c r="AY361" s="227" t="s">
        <v>207</v>
      </c>
    </row>
    <row r="362" spans="2:65" s="1" customFormat="1" ht="22.8" customHeight="1">
      <c r="B362" s="42"/>
      <c r="C362" s="204" t="s">
        <v>1977</v>
      </c>
      <c r="D362" s="204" t="s">
        <v>211</v>
      </c>
      <c r="E362" s="205" t="s">
        <v>2166</v>
      </c>
      <c r="F362" s="206" t="s">
        <v>2554</v>
      </c>
      <c r="G362" s="207" t="s">
        <v>240</v>
      </c>
      <c r="H362" s="208">
        <v>55.462000000000003</v>
      </c>
      <c r="I362" s="209"/>
      <c r="J362" s="210">
        <f>ROUND(I362*H362,1)</f>
        <v>0</v>
      </c>
      <c r="K362" s="206" t="s">
        <v>23</v>
      </c>
      <c r="L362" s="62"/>
      <c r="M362" s="211" t="s">
        <v>23</v>
      </c>
      <c r="N362" s="212" t="s">
        <v>44</v>
      </c>
      <c r="O362" s="43"/>
      <c r="P362" s="213">
        <f>O362*H362</f>
        <v>0</v>
      </c>
      <c r="Q362" s="213">
        <v>0</v>
      </c>
      <c r="R362" s="213">
        <f>Q362*H362</f>
        <v>0</v>
      </c>
      <c r="S362" s="213">
        <v>0</v>
      </c>
      <c r="T362" s="214">
        <f>S362*H362</f>
        <v>0</v>
      </c>
      <c r="AR362" s="25" t="s">
        <v>216</v>
      </c>
      <c r="AT362" s="25" t="s">
        <v>211</v>
      </c>
      <c r="AU362" s="25" t="s">
        <v>82</v>
      </c>
      <c r="AY362" s="25" t="s">
        <v>207</v>
      </c>
      <c r="BE362" s="215">
        <f>IF(N362="základní",J362,0)</f>
        <v>0</v>
      </c>
      <c r="BF362" s="215">
        <f>IF(N362="snížená",J362,0)</f>
        <v>0</v>
      </c>
      <c r="BG362" s="215">
        <f>IF(N362="zákl. přenesená",J362,0)</f>
        <v>0</v>
      </c>
      <c r="BH362" s="215">
        <f>IF(N362="sníž. přenesená",J362,0)</f>
        <v>0</v>
      </c>
      <c r="BI362" s="215">
        <f>IF(N362="nulová",J362,0)</f>
        <v>0</v>
      </c>
      <c r="BJ362" s="25" t="s">
        <v>80</v>
      </c>
      <c r="BK362" s="215">
        <f>ROUND(I362*H362,1)</f>
        <v>0</v>
      </c>
      <c r="BL362" s="25" t="s">
        <v>216</v>
      </c>
      <c r="BM362" s="25" t="s">
        <v>2555</v>
      </c>
    </row>
    <row r="363" spans="2:65" s="12" customFormat="1" ht="12">
      <c r="B363" s="216"/>
      <c r="C363" s="217"/>
      <c r="D363" s="218" t="s">
        <v>218</v>
      </c>
      <c r="E363" s="219" t="s">
        <v>23</v>
      </c>
      <c r="F363" s="220" t="s">
        <v>2556</v>
      </c>
      <c r="G363" s="217"/>
      <c r="H363" s="221">
        <v>15.432</v>
      </c>
      <c r="I363" s="222"/>
      <c r="J363" s="217"/>
      <c r="K363" s="217"/>
      <c r="L363" s="223"/>
      <c r="M363" s="224"/>
      <c r="N363" s="225"/>
      <c r="O363" s="225"/>
      <c r="P363" s="225"/>
      <c r="Q363" s="225"/>
      <c r="R363" s="225"/>
      <c r="S363" s="225"/>
      <c r="T363" s="226"/>
      <c r="AT363" s="227" t="s">
        <v>218</v>
      </c>
      <c r="AU363" s="227" t="s">
        <v>82</v>
      </c>
      <c r="AV363" s="12" t="s">
        <v>82</v>
      </c>
      <c r="AW363" s="12" t="s">
        <v>36</v>
      </c>
      <c r="AX363" s="12" t="s">
        <v>73</v>
      </c>
      <c r="AY363" s="227" t="s">
        <v>207</v>
      </c>
    </row>
    <row r="364" spans="2:65" s="12" customFormat="1" ht="12">
      <c r="B364" s="216"/>
      <c r="C364" s="217"/>
      <c r="D364" s="218" t="s">
        <v>218</v>
      </c>
      <c r="E364" s="219" t="s">
        <v>23</v>
      </c>
      <c r="F364" s="220" t="s">
        <v>2557</v>
      </c>
      <c r="G364" s="217"/>
      <c r="H364" s="221">
        <v>40.03</v>
      </c>
      <c r="I364" s="222"/>
      <c r="J364" s="217"/>
      <c r="K364" s="217"/>
      <c r="L364" s="223"/>
      <c r="M364" s="224"/>
      <c r="N364" s="225"/>
      <c r="O364" s="225"/>
      <c r="P364" s="225"/>
      <c r="Q364" s="225"/>
      <c r="R364" s="225"/>
      <c r="S364" s="225"/>
      <c r="T364" s="226"/>
      <c r="AT364" s="227" t="s">
        <v>218</v>
      </c>
      <c r="AU364" s="227" t="s">
        <v>82</v>
      </c>
      <c r="AV364" s="12" t="s">
        <v>82</v>
      </c>
      <c r="AW364" s="12" t="s">
        <v>36</v>
      </c>
      <c r="AX364" s="12" t="s">
        <v>73</v>
      </c>
      <c r="AY364" s="227" t="s">
        <v>207</v>
      </c>
    </row>
    <row r="365" spans="2:65" s="13" customFormat="1" ht="12">
      <c r="B365" s="228"/>
      <c r="C365" s="229"/>
      <c r="D365" s="218" t="s">
        <v>218</v>
      </c>
      <c r="E365" s="230" t="s">
        <v>23</v>
      </c>
      <c r="F365" s="231" t="s">
        <v>236</v>
      </c>
      <c r="G365" s="229"/>
      <c r="H365" s="232">
        <v>55.462000000000003</v>
      </c>
      <c r="I365" s="233"/>
      <c r="J365" s="229"/>
      <c r="K365" s="229"/>
      <c r="L365" s="234"/>
      <c r="M365" s="235"/>
      <c r="N365" s="236"/>
      <c r="O365" s="236"/>
      <c r="P365" s="236"/>
      <c r="Q365" s="236"/>
      <c r="R365" s="236"/>
      <c r="S365" s="236"/>
      <c r="T365" s="237"/>
      <c r="AT365" s="238" t="s">
        <v>218</v>
      </c>
      <c r="AU365" s="238" t="s">
        <v>82</v>
      </c>
      <c r="AV365" s="13" t="s">
        <v>216</v>
      </c>
      <c r="AW365" s="13" t="s">
        <v>36</v>
      </c>
      <c r="AX365" s="13" t="s">
        <v>80</v>
      </c>
      <c r="AY365" s="238" t="s">
        <v>207</v>
      </c>
    </row>
    <row r="366" spans="2:65" s="1" customFormat="1" ht="22.8" customHeight="1">
      <c r="B366" s="42"/>
      <c r="C366" s="204" t="s">
        <v>1982</v>
      </c>
      <c r="D366" s="204" t="s">
        <v>211</v>
      </c>
      <c r="E366" s="205" t="s">
        <v>2176</v>
      </c>
      <c r="F366" s="206" t="s">
        <v>2558</v>
      </c>
      <c r="G366" s="207" t="s">
        <v>240</v>
      </c>
      <c r="H366" s="208">
        <v>40.061999999999998</v>
      </c>
      <c r="I366" s="209"/>
      <c r="J366" s="210">
        <f>ROUND(I366*H366,1)</f>
        <v>0</v>
      </c>
      <c r="K366" s="206" t="s">
        <v>23</v>
      </c>
      <c r="L366" s="62"/>
      <c r="M366" s="211" t="s">
        <v>23</v>
      </c>
      <c r="N366" s="212" t="s">
        <v>44</v>
      </c>
      <c r="O366" s="43"/>
      <c r="P366" s="213">
        <f>O366*H366</f>
        <v>0</v>
      </c>
      <c r="Q366" s="213">
        <v>0</v>
      </c>
      <c r="R366" s="213">
        <f>Q366*H366</f>
        <v>0</v>
      </c>
      <c r="S366" s="213">
        <v>0</v>
      </c>
      <c r="T366" s="214">
        <f>S366*H366</f>
        <v>0</v>
      </c>
      <c r="AR366" s="25" t="s">
        <v>216</v>
      </c>
      <c r="AT366" s="25" t="s">
        <v>211</v>
      </c>
      <c r="AU366" s="25" t="s">
        <v>82</v>
      </c>
      <c r="AY366" s="25" t="s">
        <v>207</v>
      </c>
      <c r="BE366" s="215">
        <f>IF(N366="základní",J366,0)</f>
        <v>0</v>
      </c>
      <c r="BF366" s="215">
        <f>IF(N366="snížená",J366,0)</f>
        <v>0</v>
      </c>
      <c r="BG366" s="215">
        <f>IF(N366="zákl. přenesená",J366,0)</f>
        <v>0</v>
      </c>
      <c r="BH366" s="215">
        <f>IF(N366="sníž. přenesená",J366,0)</f>
        <v>0</v>
      </c>
      <c r="BI366" s="215">
        <f>IF(N366="nulová",J366,0)</f>
        <v>0</v>
      </c>
      <c r="BJ366" s="25" t="s">
        <v>80</v>
      </c>
      <c r="BK366" s="215">
        <f>ROUND(I366*H366,1)</f>
        <v>0</v>
      </c>
      <c r="BL366" s="25" t="s">
        <v>216</v>
      </c>
      <c r="BM366" s="25" t="s">
        <v>2559</v>
      </c>
    </row>
    <row r="367" spans="2:65" s="12" customFormat="1" ht="12">
      <c r="B367" s="216"/>
      <c r="C367" s="217"/>
      <c r="D367" s="218" t="s">
        <v>218</v>
      </c>
      <c r="E367" s="219" t="s">
        <v>23</v>
      </c>
      <c r="F367" s="220" t="s">
        <v>2560</v>
      </c>
      <c r="G367" s="217"/>
      <c r="H367" s="221">
        <v>40.061999999999998</v>
      </c>
      <c r="I367" s="222"/>
      <c r="J367" s="217"/>
      <c r="K367" s="217"/>
      <c r="L367" s="223"/>
      <c r="M367" s="224"/>
      <c r="N367" s="225"/>
      <c r="O367" s="225"/>
      <c r="P367" s="225"/>
      <c r="Q367" s="225"/>
      <c r="R367" s="225"/>
      <c r="S367" s="225"/>
      <c r="T367" s="226"/>
      <c r="AT367" s="227" t="s">
        <v>218</v>
      </c>
      <c r="AU367" s="227" t="s">
        <v>82</v>
      </c>
      <c r="AV367" s="12" t="s">
        <v>82</v>
      </c>
      <c r="AW367" s="12" t="s">
        <v>36</v>
      </c>
      <c r="AX367" s="12" t="s">
        <v>80</v>
      </c>
      <c r="AY367" s="227" t="s">
        <v>207</v>
      </c>
    </row>
    <row r="368" spans="2:65" s="1" customFormat="1" ht="22.8" customHeight="1">
      <c r="B368" s="42"/>
      <c r="C368" s="204" t="s">
        <v>1987</v>
      </c>
      <c r="D368" s="204" t="s">
        <v>211</v>
      </c>
      <c r="E368" s="205" t="s">
        <v>2181</v>
      </c>
      <c r="F368" s="206" t="s">
        <v>2561</v>
      </c>
      <c r="G368" s="207" t="s">
        <v>240</v>
      </c>
      <c r="H368" s="208">
        <v>492.27600000000001</v>
      </c>
      <c r="I368" s="209"/>
      <c r="J368" s="210">
        <f>ROUND(I368*H368,1)</f>
        <v>0</v>
      </c>
      <c r="K368" s="206" t="s">
        <v>23</v>
      </c>
      <c r="L368" s="62"/>
      <c r="M368" s="211" t="s">
        <v>23</v>
      </c>
      <c r="N368" s="271" t="s">
        <v>44</v>
      </c>
      <c r="O368" s="272"/>
      <c r="P368" s="273">
        <f>O368*H368</f>
        <v>0</v>
      </c>
      <c r="Q368" s="273">
        <v>0</v>
      </c>
      <c r="R368" s="273">
        <f>Q368*H368</f>
        <v>0</v>
      </c>
      <c r="S368" s="273">
        <v>0</v>
      </c>
      <c r="T368" s="274">
        <f>S368*H368</f>
        <v>0</v>
      </c>
      <c r="AR368" s="25" t="s">
        <v>216</v>
      </c>
      <c r="AT368" s="25" t="s">
        <v>211</v>
      </c>
      <c r="AU368" s="25" t="s">
        <v>82</v>
      </c>
      <c r="AY368" s="25" t="s">
        <v>207</v>
      </c>
      <c r="BE368" s="215">
        <f>IF(N368="základní",J368,0)</f>
        <v>0</v>
      </c>
      <c r="BF368" s="215">
        <f>IF(N368="snížená",J368,0)</f>
        <v>0</v>
      </c>
      <c r="BG368" s="215">
        <f>IF(N368="zákl. přenesená",J368,0)</f>
        <v>0</v>
      </c>
      <c r="BH368" s="215">
        <f>IF(N368="sníž. přenesená",J368,0)</f>
        <v>0</v>
      </c>
      <c r="BI368" s="215">
        <f>IF(N368="nulová",J368,0)</f>
        <v>0</v>
      </c>
      <c r="BJ368" s="25" t="s">
        <v>80</v>
      </c>
      <c r="BK368" s="215">
        <f>ROUND(I368*H368,1)</f>
        <v>0</v>
      </c>
      <c r="BL368" s="25" t="s">
        <v>216</v>
      </c>
      <c r="BM368" s="25" t="s">
        <v>2562</v>
      </c>
    </row>
    <row r="369" spans="2:12" s="1" customFormat="1" ht="6.9" customHeight="1">
      <c r="B369" s="57"/>
      <c r="C369" s="58"/>
      <c r="D369" s="58"/>
      <c r="E369" s="58"/>
      <c r="F369" s="58"/>
      <c r="G369" s="58"/>
      <c r="H369" s="58"/>
      <c r="I369" s="149"/>
      <c r="J369" s="58"/>
      <c r="K369" s="58"/>
      <c r="L369" s="62"/>
    </row>
  </sheetData>
  <sheetProtection algorithmName="SHA-512" hashValue="zTl1zLJi35CHWl4A2IJilsNj3UgXokeN9gacdTGwoI8sx1QYSnKQu+hVakKhH+r17cxWiI3/TL2tvo2oP+qLew==" saltValue="Tu1K1iO989XhXR8x0GcwYkIdTlP5DtlXiOpSBifwNe5EqDXmfarZmEZ/Rb8CfGDoWWvnOrdmyoJZxbhi6QFDrg==" spinCount="100000" sheet="1" objects="1" scenarios="1" formatColumns="0" formatRows="0" autoFilter="0"/>
  <autoFilter ref="C83:K368"/>
  <mergeCells count="10">
    <mergeCell ref="J51:J52"/>
    <mergeCell ref="E74:H74"/>
    <mergeCell ref="E76:H76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83" display="3) Soupis prací"/>
    <hyperlink ref="L1:V1" location="'Rekapitulace stavby'!C2" display="Rekapitulace stavby"/>
  </hyperlinks>
  <pageMargins left="0.59055118110236227" right="0.59055118110236227" top="0.59055118110236227" bottom="0.59055118110236227" header="0" footer="0"/>
  <pageSetup paperSize="9" fitToHeight="100" orientation="landscape" r:id="rId1"/>
  <headerFooter>
    <oddFooter>&amp;CStrana &amp;P z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34"/>
  <sheetViews>
    <sheetView showGridLines="0" workbookViewId="0">
      <pane ySplit="1" topLeftCell="A79" activePane="bottomLeft" state="frozen"/>
      <selection pane="bottomLeft" activeCell="F94" sqref="F94"/>
    </sheetView>
  </sheetViews>
  <sheetFormatPr defaultRowHeight="14.4"/>
  <cols>
    <col min="1" max="1" width="7.140625" customWidth="1"/>
    <col min="2" max="2" width="1.42578125" customWidth="1"/>
    <col min="3" max="3" width="3.5703125" customWidth="1"/>
    <col min="4" max="4" width="3.7109375" customWidth="1"/>
    <col min="5" max="5" width="14.7109375" customWidth="1"/>
    <col min="6" max="6" width="91.5703125" customWidth="1"/>
    <col min="7" max="7" width="7.42578125" customWidth="1"/>
    <col min="8" max="8" width="12.42578125" customWidth="1"/>
    <col min="9" max="9" width="10.85546875" style="121" customWidth="1"/>
    <col min="10" max="10" width="20.140625" customWidth="1"/>
    <col min="11" max="11" width="15.140625" customWidth="1"/>
    <col min="13" max="18" width="9.140625" hidden="1"/>
    <col min="19" max="19" width="7" hidden="1" customWidth="1"/>
    <col min="20" max="20" width="25.42578125" hidden="1" customWidth="1"/>
    <col min="21" max="21" width="14" hidden="1" customWidth="1"/>
    <col min="22" max="22" width="10.5703125" customWidth="1"/>
    <col min="23" max="23" width="14" customWidth="1"/>
    <col min="24" max="24" width="10.5703125" customWidth="1"/>
    <col min="25" max="25" width="12.85546875" customWidth="1"/>
    <col min="26" max="26" width="9.42578125" customWidth="1"/>
    <col min="27" max="27" width="12.85546875" customWidth="1"/>
    <col min="28" max="28" width="14" customWidth="1"/>
    <col min="29" max="29" width="9.42578125" customWidth="1"/>
    <col min="30" max="30" width="12.85546875" customWidth="1"/>
    <col min="31" max="31" width="14" customWidth="1"/>
    <col min="44" max="65" width="9.140625" hidden="1"/>
  </cols>
  <sheetData>
    <row r="1" spans="1:70" ht="21.75" customHeight="1">
      <c r="A1" s="22"/>
      <c r="B1" s="122"/>
      <c r="C1" s="122"/>
      <c r="D1" s="123" t="s">
        <v>1</v>
      </c>
      <c r="E1" s="122"/>
      <c r="F1" s="124" t="s">
        <v>154</v>
      </c>
      <c r="G1" s="410" t="s">
        <v>155</v>
      </c>
      <c r="H1" s="410"/>
      <c r="I1" s="125"/>
      <c r="J1" s="124" t="s">
        <v>156</v>
      </c>
      <c r="K1" s="123" t="s">
        <v>157</v>
      </c>
      <c r="L1" s="124" t="s">
        <v>158</v>
      </c>
      <c r="M1" s="124"/>
      <c r="N1" s="124"/>
      <c r="O1" s="124"/>
      <c r="P1" s="124"/>
      <c r="Q1" s="124"/>
      <c r="R1" s="124"/>
      <c r="S1" s="124"/>
      <c r="T1" s="124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spans="1:70" ht="36.9" customHeight="1"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AT2" s="25" t="s">
        <v>134</v>
      </c>
    </row>
    <row r="3" spans="1:70" ht="6.9" customHeight="1">
      <c r="B3" s="26"/>
      <c r="C3" s="27"/>
      <c r="D3" s="27"/>
      <c r="E3" s="27"/>
      <c r="F3" s="27"/>
      <c r="G3" s="27"/>
      <c r="H3" s="27"/>
      <c r="I3" s="126"/>
      <c r="J3" s="27"/>
      <c r="K3" s="28"/>
      <c r="AT3" s="25" t="s">
        <v>82</v>
      </c>
    </row>
    <row r="4" spans="1:70" ht="36.9" customHeight="1">
      <c r="B4" s="29"/>
      <c r="C4" s="30"/>
      <c r="D4" s="31" t="s">
        <v>159</v>
      </c>
      <c r="E4" s="30"/>
      <c r="F4" s="30"/>
      <c r="G4" s="30"/>
      <c r="H4" s="30"/>
      <c r="I4" s="127"/>
      <c r="J4" s="30"/>
      <c r="K4" s="32"/>
      <c r="M4" s="33" t="s">
        <v>12</v>
      </c>
      <c r="AT4" s="25" t="s">
        <v>6</v>
      </c>
    </row>
    <row r="5" spans="1:70" ht="6.9" customHeight="1">
      <c r="B5" s="29"/>
      <c r="C5" s="30"/>
      <c r="D5" s="30"/>
      <c r="E5" s="30"/>
      <c r="F5" s="30"/>
      <c r="G5" s="30"/>
      <c r="H5" s="30"/>
      <c r="I5" s="127"/>
      <c r="J5" s="30"/>
      <c r="K5" s="32"/>
    </row>
    <row r="6" spans="1:70" ht="13.2">
      <c r="B6" s="29"/>
      <c r="C6" s="30"/>
      <c r="D6" s="38" t="s">
        <v>18</v>
      </c>
      <c r="E6" s="30"/>
      <c r="F6" s="30"/>
      <c r="G6" s="30"/>
      <c r="H6" s="30"/>
      <c r="I6" s="127"/>
      <c r="J6" s="30"/>
      <c r="K6" s="32"/>
    </row>
    <row r="7" spans="1:70" ht="14.4" customHeight="1">
      <c r="B7" s="29"/>
      <c r="C7" s="30"/>
      <c r="D7" s="30"/>
      <c r="E7" s="400" t="str">
        <f>'Rekapitulace stavby'!K6</f>
        <v>Revitalizace návsi v obci Malšovice</v>
      </c>
      <c r="F7" s="401"/>
      <c r="G7" s="401"/>
      <c r="H7" s="401"/>
      <c r="I7" s="127"/>
      <c r="J7" s="30"/>
      <c r="K7" s="32"/>
    </row>
    <row r="8" spans="1:70" ht="13.2">
      <c r="B8" s="29"/>
      <c r="C8" s="30"/>
      <c r="D8" s="38" t="s">
        <v>160</v>
      </c>
      <c r="E8" s="30"/>
      <c r="F8" s="30"/>
      <c r="G8" s="30"/>
      <c r="H8" s="30"/>
      <c r="I8" s="127"/>
      <c r="J8" s="30"/>
      <c r="K8" s="32"/>
    </row>
    <row r="9" spans="1:70" s="1" customFormat="1" ht="14.4" customHeight="1">
      <c r="B9" s="42"/>
      <c r="C9" s="43"/>
      <c r="D9" s="43"/>
      <c r="E9" s="400" t="s">
        <v>2563</v>
      </c>
      <c r="F9" s="402"/>
      <c r="G9" s="402"/>
      <c r="H9" s="402"/>
      <c r="I9" s="128"/>
      <c r="J9" s="43"/>
      <c r="K9" s="46"/>
    </row>
    <row r="10" spans="1:70" s="1" customFormat="1" ht="13.2">
      <c r="B10" s="42"/>
      <c r="C10" s="43"/>
      <c r="D10" s="38" t="s">
        <v>162</v>
      </c>
      <c r="E10" s="43"/>
      <c r="F10" s="43"/>
      <c r="G10" s="43"/>
      <c r="H10" s="43"/>
      <c r="I10" s="128"/>
      <c r="J10" s="43"/>
      <c r="K10" s="46"/>
    </row>
    <row r="11" spans="1:70" s="1" customFormat="1" ht="36.9" customHeight="1">
      <c r="B11" s="42"/>
      <c r="C11" s="43"/>
      <c r="D11" s="43"/>
      <c r="E11" s="403" t="s">
        <v>2564</v>
      </c>
      <c r="F11" s="402"/>
      <c r="G11" s="402"/>
      <c r="H11" s="402"/>
      <c r="I11" s="128"/>
      <c r="J11" s="43"/>
      <c r="K11" s="46"/>
    </row>
    <row r="12" spans="1:70" s="1" customFormat="1" ht="12">
      <c r="B12" s="42"/>
      <c r="C12" s="43"/>
      <c r="D12" s="43"/>
      <c r="E12" s="43"/>
      <c r="F12" s="43"/>
      <c r="G12" s="43"/>
      <c r="H12" s="43"/>
      <c r="I12" s="128"/>
      <c r="J12" s="43"/>
      <c r="K12" s="46"/>
    </row>
    <row r="13" spans="1:70" s="1" customFormat="1" ht="14.4" customHeight="1">
      <c r="B13" s="42"/>
      <c r="C13" s="43"/>
      <c r="D13" s="38" t="s">
        <v>20</v>
      </c>
      <c r="E13" s="43"/>
      <c r="F13" s="36" t="s">
        <v>21</v>
      </c>
      <c r="G13" s="43"/>
      <c r="H13" s="43"/>
      <c r="I13" s="129" t="s">
        <v>22</v>
      </c>
      <c r="J13" s="36" t="s">
        <v>23</v>
      </c>
      <c r="K13" s="46"/>
    </row>
    <row r="14" spans="1:70" s="1" customFormat="1" ht="14.4" customHeight="1">
      <c r="B14" s="42"/>
      <c r="C14" s="43"/>
      <c r="D14" s="38" t="s">
        <v>24</v>
      </c>
      <c r="E14" s="43"/>
      <c r="F14" s="36" t="s">
        <v>25</v>
      </c>
      <c r="G14" s="43"/>
      <c r="H14" s="43"/>
      <c r="I14" s="129" t="s">
        <v>26</v>
      </c>
      <c r="J14" s="130" t="str">
        <f>'Rekapitulace stavby'!AN8</f>
        <v>10. 5. 2018</v>
      </c>
      <c r="K14" s="46"/>
    </row>
    <row r="15" spans="1:70" s="1" customFormat="1" ht="10.8" customHeight="1">
      <c r="B15" s="42"/>
      <c r="C15" s="43"/>
      <c r="D15" s="43"/>
      <c r="E15" s="43"/>
      <c r="F15" s="43"/>
      <c r="G15" s="43"/>
      <c r="H15" s="43"/>
      <c r="I15" s="128"/>
      <c r="J15" s="43"/>
      <c r="K15" s="46"/>
    </row>
    <row r="16" spans="1:70" s="1" customFormat="1" ht="14.4" customHeight="1">
      <c r="B16" s="42"/>
      <c r="C16" s="43"/>
      <c r="D16" s="38" t="s">
        <v>28</v>
      </c>
      <c r="E16" s="43"/>
      <c r="F16" s="43"/>
      <c r="G16" s="43"/>
      <c r="H16" s="43"/>
      <c r="I16" s="129" t="s">
        <v>29</v>
      </c>
      <c r="J16" s="36" t="s">
        <v>23</v>
      </c>
      <c r="K16" s="46"/>
    </row>
    <row r="17" spans="2:11" s="1" customFormat="1" ht="18" customHeight="1">
      <c r="B17" s="42"/>
      <c r="C17" s="43"/>
      <c r="D17" s="43"/>
      <c r="E17" s="36" t="s">
        <v>30</v>
      </c>
      <c r="F17" s="43"/>
      <c r="G17" s="43"/>
      <c r="H17" s="43"/>
      <c r="I17" s="129" t="s">
        <v>31</v>
      </c>
      <c r="J17" s="36" t="s">
        <v>23</v>
      </c>
      <c r="K17" s="46"/>
    </row>
    <row r="18" spans="2:11" s="1" customFormat="1" ht="6.9" customHeight="1">
      <c r="B18" s="42"/>
      <c r="C18" s="43"/>
      <c r="D18" s="43"/>
      <c r="E18" s="43"/>
      <c r="F18" s="43"/>
      <c r="G18" s="43"/>
      <c r="H18" s="43"/>
      <c r="I18" s="128"/>
      <c r="J18" s="43"/>
      <c r="K18" s="46"/>
    </row>
    <row r="19" spans="2:11" s="1" customFormat="1" ht="14.4" customHeight="1">
      <c r="B19" s="42"/>
      <c r="C19" s="43"/>
      <c r="D19" s="38" t="s">
        <v>32</v>
      </c>
      <c r="E19" s="43"/>
      <c r="F19" s="43"/>
      <c r="G19" s="43"/>
      <c r="H19" s="43"/>
      <c r="I19" s="129" t="s">
        <v>29</v>
      </c>
      <c r="J19" s="36" t="str">
        <f>IF('Rekapitulace stavby'!AN13="Vyplň údaj","",IF('Rekapitulace stavby'!AN13="","",'Rekapitulace stavby'!AN13))</f>
        <v/>
      </c>
      <c r="K19" s="46"/>
    </row>
    <row r="20" spans="2:11" s="1" customFormat="1" ht="18" customHeight="1">
      <c r="B20" s="42"/>
      <c r="C20" s="43"/>
      <c r="D20" s="43"/>
      <c r="E20" s="36" t="str">
        <f>IF('Rekapitulace stavby'!E14="Vyplň údaj","",IF('Rekapitulace stavby'!E14="","",'Rekapitulace stavby'!E14))</f>
        <v/>
      </c>
      <c r="F20" s="43"/>
      <c r="G20" s="43"/>
      <c r="H20" s="43"/>
      <c r="I20" s="129" t="s">
        <v>31</v>
      </c>
      <c r="J20" s="36" t="str">
        <f>IF('Rekapitulace stavby'!AN14="Vyplň údaj","",IF('Rekapitulace stavby'!AN14="","",'Rekapitulace stavby'!AN14))</f>
        <v/>
      </c>
      <c r="K20" s="46"/>
    </row>
    <row r="21" spans="2:11" s="1" customFormat="1" ht="6.9" customHeight="1">
      <c r="B21" s="42"/>
      <c r="C21" s="43"/>
      <c r="D21" s="43"/>
      <c r="E21" s="43"/>
      <c r="F21" s="43"/>
      <c r="G21" s="43"/>
      <c r="H21" s="43"/>
      <c r="I21" s="128"/>
      <c r="J21" s="43"/>
      <c r="K21" s="46"/>
    </row>
    <row r="22" spans="2:11" s="1" customFormat="1" ht="14.4" customHeight="1">
      <c r="B22" s="42"/>
      <c r="C22" s="43"/>
      <c r="D22" s="38" t="s">
        <v>34</v>
      </c>
      <c r="E22" s="43"/>
      <c r="F22" s="43"/>
      <c r="G22" s="43"/>
      <c r="H22" s="43"/>
      <c r="I22" s="129" t="s">
        <v>29</v>
      </c>
      <c r="J22" s="36" t="s">
        <v>23</v>
      </c>
      <c r="K22" s="46"/>
    </row>
    <row r="23" spans="2:11" s="1" customFormat="1" ht="18" customHeight="1">
      <c r="B23" s="42"/>
      <c r="C23" s="43"/>
      <c r="D23" s="43"/>
      <c r="E23" s="36" t="s">
        <v>828</v>
      </c>
      <c r="F23" s="43"/>
      <c r="G23" s="43"/>
      <c r="H23" s="43"/>
      <c r="I23" s="129" t="s">
        <v>31</v>
      </c>
      <c r="J23" s="36" t="s">
        <v>23</v>
      </c>
      <c r="K23" s="46"/>
    </row>
    <row r="24" spans="2:11" s="1" customFormat="1" ht="6.9" customHeight="1">
      <c r="B24" s="42"/>
      <c r="C24" s="43"/>
      <c r="D24" s="43"/>
      <c r="E24" s="43"/>
      <c r="F24" s="43"/>
      <c r="G24" s="43"/>
      <c r="H24" s="43"/>
      <c r="I24" s="128"/>
      <c r="J24" s="43"/>
      <c r="K24" s="46"/>
    </row>
    <row r="25" spans="2:11" s="1" customFormat="1" ht="14.4" customHeight="1">
      <c r="B25" s="42"/>
      <c r="C25" s="43"/>
      <c r="D25" s="38" t="s">
        <v>37</v>
      </c>
      <c r="E25" s="43"/>
      <c r="F25" s="43"/>
      <c r="G25" s="43"/>
      <c r="H25" s="43"/>
      <c r="I25" s="128"/>
      <c r="J25" s="43"/>
      <c r="K25" s="46"/>
    </row>
    <row r="26" spans="2:11" s="7" customFormat="1" ht="100.8" customHeight="1">
      <c r="B26" s="131"/>
      <c r="C26" s="132"/>
      <c r="D26" s="132"/>
      <c r="E26" s="364" t="s">
        <v>829</v>
      </c>
      <c r="F26" s="364"/>
      <c r="G26" s="364"/>
      <c r="H26" s="364"/>
      <c r="I26" s="133"/>
      <c r="J26" s="132"/>
      <c r="K26" s="134"/>
    </row>
    <row r="27" spans="2:11" s="1" customFormat="1" ht="6.9" customHeight="1">
      <c r="B27" s="42"/>
      <c r="C27" s="43"/>
      <c r="D27" s="43"/>
      <c r="E27" s="43"/>
      <c r="F27" s="43"/>
      <c r="G27" s="43"/>
      <c r="H27" s="43"/>
      <c r="I27" s="128"/>
      <c r="J27" s="43"/>
      <c r="K27" s="46"/>
    </row>
    <row r="28" spans="2:11" s="1" customFormat="1" ht="6.9" customHeight="1">
      <c r="B28" s="42"/>
      <c r="C28" s="43"/>
      <c r="D28" s="86"/>
      <c r="E28" s="86"/>
      <c r="F28" s="86"/>
      <c r="G28" s="86"/>
      <c r="H28" s="86"/>
      <c r="I28" s="135"/>
      <c r="J28" s="86"/>
      <c r="K28" s="136"/>
    </row>
    <row r="29" spans="2:11" s="1" customFormat="1" ht="25.35" customHeight="1">
      <c r="B29" s="42"/>
      <c r="C29" s="43"/>
      <c r="D29" s="137" t="s">
        <v>39</v>
      </c>
      <c r="E29" s="43"/>
      <c r="F29" s="43"/>
      <c r="G29" s="43"/>
      <c r="H29" s="43"/>
      <c r="I29" s="128"/>
      <c r="J29" s="138">
        <f>ROUND(J87,1)</f>
        <v>0</v>
      </c>
      <c r="K29" s="46"/>
    </row>
    <row r="30" spans="2:11" s="1" customFormat="1" ht="6.9" customHeight="1">
      <c r="B30" s="42"/>
      <c r="C30" s="43"/>
      <c r="D30" s="86"/>
      <c r="E30" s="86"/>
      <c r="F30" s="86"/>
      <c r="G30" s="86"/>
      <c r="H30" s="86"/>
      <c r="I30" s="135"/>
      <c r="J30" s="86"/>
      <c r="K30" s="136"/>
    </row>
    <row r="31" spans="2:11" s="1" customFormat="1" ht="14.4" customHeight="1">
      <c r="B31" s="42"/>
      <c r="C31" s="43"/>
      <c r="D31" s="43"/>
      <c r="E31" s="43"/>
      <c r="F31" s="47" t="s">
        <v>41</v>
      </c>
      <c r="G31" s="43"/>
      <c r="H31" s="43"/>
      <c r="I31" s="139" t="s">
        <v>40</v>
      </c>
      <c r="J31" s="47" t="s">
        <v>42</v>
      </c>
      <c r="K31" s="46"/>
    </row>
    <row r="32" spans="2:11" s="1" customFormat="1" ht="14.4" customHeight="1">
      <c r="B32" s="42"/>
      <c r="C32" s="43"/>
      <c r="D32" s="50" t="s">
        <v>43</v>
      </c>
      <c r="E32" s="50" t="s">
        <v>44</v>
      </c>
      <c r="F32" s="140">
        <f>ROUND(SUM(BE87:BE133), 1)</f>
        <v>0</v>
      </c>
      <c r="G32" s="43"/>
      <c r="H32" s="43"/>
      <c r="I32" s="141">
        <v>0.21</v>
      </c>
      <c r="J32" s="140">
        <f>ROUND(ROUND((SUM(BE87:BE133)), 1)*I32, 1)</f>
        <v>0</v>
      </c>
      <c r="K32" s="46"/>
    </row>
    <row r="33" spans="2:11" s="1" customFormat="1" ht="14.4" customHeight="1">
      <c r="B33" s="42"/>
      <c r="C33" s="43"/>
      <c r="D33" s="43"/>
      <c r="E33" s="50" t="s">
        <v>45</v>
      </c>
      <c r="F33" s="140">
        <f>ROUND(SUM(BF87:BF133), 1)</f>
        <v>0</v>
      </c>
      <c r="G33" s="43"/>
      <c r="H33" s="43"/>
      <c r="I33" s="141">
        <v>0.15</v>
      </c>
      <c r="J33" s="140">
        <f>ROUND(ROUND((SUM(BF87:BF133)), 1)*I33, 1)</f>
        <v>0</v>
      </c>
      <c r="K33" s="46"/>
    </row>
    <row r="34" spans="2:11" s="1" customFormat="1" ht="14.4" hidden="1" customHeight="1">
      <c r="B34" s="42"/>
      <c r="C34" s="43"/>
      <c r="D34" s="43"/>
      <c r="E34" s="50" t="s">
        <v>46</v>
      </c>
      <c r="F34" s="140">
        <f>ROUND(SUM(BG87:BG133), 1)</f>
        <v>0</v>
      </c>
      <c r="G34" s="43"/>
      <c r="H34" s="43"/>
      <c r="I34" s="141">
        <v>0.21</v>
      </c>
      <c r="J34" s="140">
        <v>0</v>
      </c>
      <c r="K34" s="46"/>
    </row>
    <row r="35" spans="2:11" s="1" customFormat="1" ht="14.4" hidden="1" customHeight="1">
      <c r="B35" s="42"/>
      <c r="C35" s="43"/>
      <c r="D35" s="43"/>
      <c r="E35" s="50" t="s">
        <v>47</v>
      </c>
      <c r="F35" s="140">
        <f>ROUND(SUM(BH87:BH133), 1)</f>
        <v>0</v>
      </c>
      <c r="G35" s="43"/>
      <c r="H35" s="43"/>
      <c r="I35" s="141">
        <v>0.15</v>
      </c>
      <c r="J35" s="140">
        <v>0</v>
      </c>
      <c r="K35" s="46"/>
    </row>
    <row r="36" spans="2:11" s="1" customFormat="1" ht="14.4" hidden="1" customHeight="1">
      <c r="B36" s="42"/>
      <c r="C36" s="43"/>
      <c r="D36" s="43"/>
      <c r="E36" s="50" t="s">
        <v>48</v>
      </c>
      <c r="F36" s="140">
        <f>ROUND(SUM(BI87:BI133), 1)</f>
        <v>0</v>
      </c>
      <c r="G36" s="43"/>
      <c r="H36" s="43"/>
      <c r="I36" s="141">
        <v>0</v>
      </c>
      <c r="J36" s="140">
        <v>0</v>
      </c>
      <c r="K36" s="46"/>
    </row>
    <row r="37" spans="2:11" s="1" customFormat="1" ht="6.9" customHeight="1">
      <c r="B37" s="42"/>
      <c r="C37" s="43"/>
      <c r="D37" s="43"/>
      <c r="E37" s="43"/>
      <c r="F37" s="43"/>
      <c r="G37" s="43"/>
      <c r="H37" s="43"/>
      <c r="I37" s="128"/>
      <c r="J37" s="43"/>
      <c r="K37" s="46"/>
    </row>
    <row r="38" spans="2:11" s="1" customFormat="1" ht="25.35" customHeight="1">
      <c r="B38" s="42"/>
      <c r="C38" s="142"/>
      <c r="D38" s="143" t="s">
        <v>49</v>
      </c>
      <c r="E38" s="80"/>
      <c r="F38" s="80"/>
      <c r="G38" s="144" t="s">
        <v>50</v>
      </c>
      <c r="H38" s="145" t="s">
        <v>51</v>
      </c>
      <c r="I38" s="146"/>
      <c r="J38" s="147">
        <f>SUM(J29:J36)</f>
        <v>0</v>
      </c>
      <c r="K38" s="148"/>
    </row>
    <row r="39" spans="2:11" s="1" customFormat="1" ht="14.4" customHeight="1">
      <c r="B39" s="57"/>
      <c r="C39" s="58"/>
      <c r="D39" s="58"/>
      <c r="E39" s="58"/>
      <c r="F39" s="58"/>
      <c r="G39" s="58"/>
      <c r="H39" s="58"/>
      <c r="I39" s="149"/>
      <c r="J39" s="58"/>
      <c r="K39" s="59"/>
    </row>
    <row r="43" spans="2:11" s="1" customFormat="1" ht="6.9" customHeight="1">
      <c r="B43" s="150"/>
      <c r="C43" s="151"/>
      <c r="D43" s="151"/>
      <c r="E43" s="151"/>
      <c r="F43" s="151"/>
      <c r="G43" s="151"/>
      <c r="H43" s="151"/>
      <c r="I43" s="152"/>
      <c r="J43" s="151"/>
      <c r="K43" s="153"/>
    </row>
    <row r="44" spans="2:11" s="1" customFormat="1" ht="36.9" customHeight="1">
      <c r="B44" s="42"/>
      <c r="C44" s="31" t="s">
        <v>166</v>
      </c>
      <c r="D44" s="43"/>
      <c r="E44" s="43"/>
      <c r="F44" s="43"/>
      <c r="G44" s="43"/>
      <c r="H44" s="43"/>
      <c r="I44" s="128"/>
      <c r="J44" s="43"/>
      <c r="K44" s="46"/>
    </row>
    <row r="45" spans="2:11" s="1" customFormat="1" ht="6.9" customHeight="1">
      <c r="B45" s="42"/>
      <c r="C45" s="43"/>
      <c r="D45" s="43"/>
      <c r="E45" s="43"/>
      <c r="F45" s="43"/>
      <c r="G45" s="43"/>
      <c r="H45" s="43"/>
      <c r="I45" s="128"/>
      <c r="J45" s="43"/>
      <c r="K45" s="46"/>
    </row>
    <row r="46" spans="2:11" s="1" customFormat="1" ht="14.4" customHeight="1">
      <c r="B46" s="42"/>
      <c r="C46" s="38" t="s">
        <v>18</v>
      </c>
      <c r="D46" s="43"/>
      <c r="E46" s="43"/>
      <c r="F46" s="43"/>
      <c r="G46" s="43"/>
      <c r="H46" s="43"/>
      <c r="I46" s="128"/>
      <c r="J46" s="43"/>
      <c r="K46" s="46"/>
    </row>
    <row r="47" spans="2:11" s="1" customFormat="1" ht="14.4" customHeight="1">
      <c r="B47" s="42"/>
      <c r="C47" s="43"/>
      <c r="D47" s="43"/>
      <c r="E47" s="400" t="str">
        <f>E7</f>
        <v>Revitalizace návsi v obci Malšovice</v>
      </c>
      <c r="F47" s="401"/>
      <c r="G47" s="401"/>
      <c r="H47" s="401"/>
      <c r="I47" s="128"/>
      <c r="J47" s="43"/>
      <c r="K47" s="46"/>
    </row>
    <row r="48" spans="2:11" ht="13.2">
      <c r="B48" s="29"/>
      <c r="C48" s="38" t="s">
        <v>160</v>
      </c>
      <c r="D48" s="30"/>
      <c r="E48" s="30"/>
      <c r="F48" s="30"/>
      <c r="G48" s="30"/>
      <c r="H48" s="30"/>
      <c r="I48" s="127"/>
      <c r="J48" s="30"/>
      <c r="K48" s="32"/>
    </row>
    <row r="49" spans="2:47" s="1" customFormat="1" ht="14.4" customHeight="1">
      <c r="B49" s="42"/>
      <c r="C49" s="43"/>
      <c r="D49" s="43"/>
      <c r="E49" s="400" t="s">
        <v>2563</v>
      </c>
      <c r="F49" s="402"/>
      <c r="G49" s="402"/>
      <c r="H49" s="402"/>
      <c r="I49" s="128"/>
      <c r="J49" s="43"/>
      <c r="K49" s="46"/>
    </row>
    <row r="50" spans="2:47" s="1" customFormat="1" ht="14.4" customHeight="1">
      <c r="B50" s="42"/>
      <c r="C50" s="38" t="s">
        <v>162</v>
      </c>
      <c r="D50" s="43"/>
      <c r="E50" s="43"/>
      <c r="F50" s="43"/>
      <c r="G50" s="43"/>
      <c r="H50" s="43"/>
      <c r="I50" s="128"/>
      <c r="J50" s="43"/>
      <c r="K50" s="46"/>
    </row>
    <row r="51" spans="2:47" s="1" customFormat="1" ht="16.2" customHeight="1">
      <c r="B51" s="42"/>
      <c r="C51" s="43"/>
      <c r="D51" s="43"/>
      <c r="E51" s="403" t="str">
        <f>E11</f>
        <v>SO04.1 - PŘÍPOJKA SPLAŠKOVÉ KANALIZACE OBJEKTU STODOLY</v>
      </c>
      <c r="F51" s="402"/>
      <c r="G51" s="402"/>
      <c r="H51" s="402"/>
      <c r="I51" s="128"/>
      <c r="J51" s="43"/>
      <c r="K51" s="46"/>
    </row>
    <row r="52" spans="2:47" s="1" customFormat="1" ht="6.9" customHeight="1">
      <c r="B52" s="42"/>
      <c r="C52" s="43"/>
      <c r="D52" s="43"/>
      <c r="E52" s="43"/>
      <c r="F52" s="43"/>
      <c r="G52" s="43"/>
      <c r="H52" s="43"/>
      <c r="I52" s="128"/>
      <c r="J52" s="43"/>
      <c r="K52" s="46"/>
    </row>
    <row r="53" spans="2:47" s="1" customFormat="1" ht="18" customHeight="1">
      <c r="B53" s="42"/>
      <c r="C53" s="38" t="s">
        <v>24</v>
      </c>
      <c r="D53" s="43"/>
      <c r="E53" s="43"/>
      <c r="F53" s="36" t="str">
        <f>F14</f>
        <v xml:space="preserve">MALŠOVICE </v>
      </c>
      <c r="G53" s="43"/>
      <c r="H53" s="43"/>
      <c r="I53" s="129" t="s">
        <v>26</v>
      </c>
      <c r="J53" s="130" t="str">
        <f>IF(J14="","",J14)</f>
        <v>10. 5. 2018</v>
      </c>
      <c r="K53" s="46"/>
    </row>
    <row r="54" spans="2:47" s="1" customFormat="1" ht="6.9" customHeight="1">
      <c r="B54" s="42"/>
      <c r="C54" s="43"/>
      <c r="D54" s="43"/>
      <c r="E54" s="43"/>
      <c r="F54" s="43"/>
      <c r="G54" s="43"/>
      <c r="H54" s="43"/>
      <c r="I54" s="128"/>
      <c r="J54" s="43"/>
      <c r="K54" s="46"/>
    </row>
    <row r="55" spans="2:47" s="1" customFormat="1" ht="13.2">
      <c r="B55" s="42"/>
      <c r="C55" s="38" t="s">
        <v>28</v>
      </c>
      <c r="D55" s="43"/>
      <c r="E55" s="43"/>
      <c r="F55" s="36" t="str">
        <f>E17</f>
        <v>OBEC MALŠOVICE, Malšovice 16</v>
      </c>
      <c r="G55" s="43"/>
      <c r="H55" s="43"/>
      <c r="I55" s="129" t="s">
        <v>34</v>
      </c>
      <c r="J55" s="364" t="str">
        <f>E23</f>
        <v>Ing. Miloslav Kašpárek Ústí n.L.</v>
      </c>
      <c r="K55" s="46"/>
    </row>
    <row r="56" spans="2:47" s="1" customFormat="1" ht="14.4" customHeight="1">
      <c r="B56" s="42"/>
      <c r="C56" s="38" t="s">
        <v>32</v>
      </c>
      <c r="D56" s="43"/>
      <c r="E56" s="43"/>
      <c r="F56" s="36" t="str">
        <f>IF(E20="","",E20)</f>
        <v/>
      </c>
      <c r="G56" s="43"/>
      <c r="H56" s="43"/>
      <c r="I56" s="128"/>
      <c r="J56" s="404"/>
      <c r="K56" s="46"/>
    </row>
    <row r="57" spans="2:47" s="1" customFormat="1" ht="10.35" customHeight="1">
      <c r="B57" s="42"/>
      <c r="C57" s="43"/>
      <c r="D57" s="43"/>
      <c r="E57" s="43"/>
      <c r="F57" s="43"/>
      <c r="G57" s="43"/>
      <c r="H57" s="43"/>
      <c r="I57" s="128"/>
      <c r="J57" s="43"/>
      <c r="K57" s="46"/>
    </row>
    <row r="58" spans="2:47" s="1" customFormat="1" ht="29.25" customHeight="1">
      <c r="B58" s="42"/>
      <c r="C58" s="154" t="s">
        <v>167</v>
      </c>
      <c r="D58" s="142"/>
      <c r="E58" s="142"/>
      <c r="F58" s="142"/>
      <c r="G58" s="142"/>
      <c r="H58" s="142"/>
      <c r="I58" s="155"/>
      <c r="J58" s="156" t="s">
        <v>168</v>
      </c>
      <c r="K58" s="157"/>
    </row>
    <row r="59" spans="2:47" s="1" customFormat="1" ht="10.35" customHeight="1">
      <c r="B59" s="42"/>
      <c r="C59" s="43"/>
      <c r="D59" s="43"/>
      <c r="E59" s="43"/>
      <c r="F59" s="43"/>
      <c r="G59" s="43"/>
      <c r="H59" s="43"/>
      <c r="I59" s="128"/>
      <c r="J59" s="43"/>
      <c r="K59" s="46"/>
    </row>
    <row r="60" spans="2:47" s="1" customFormat="1" ht="29.25" customHeight="1">
      <c r="B60" s="42"/>
      <c r="C60" s="158" t="s">
        <v>169</v>
      </c>
      <c r="D60" s="43"/>
      <c r="E60" s="43"/>
      <c r="F60" s="43"/>
      <c r="G60" s="43"/>
      <c r="H60" s="43"/>
      <c r="I60" s="128"/>
      <c r="J60" s="138">
        <f>J87</f>
        <v>0</v>
      </c>
      <c r="K60" s="46"/>
      <c r="AU60" s="25" t="s">
        <v>170</v>
      </c>
    </row>
    <row r="61" spans="2:47" s="8" customFormat="1" ht="24.9" customHeight="1">
      <c r="B61" s="159"/>
      <c r="C61" s="160"/>
      <c r="D61" s="161" t="s">
        <v>171</v>
      </c>
      <c r="E61" s="162"/>
      <c r="F61" s="162"/>
      <c r="G61" s="162"/>
      <c r="H61" s="162"/>
      <c r="I61" s="163"/>
      <c r="J61" s="164">
        <f>J88</f>
        <v>0</v>
      </c>
      <c r="K61" s="165"/>
    </row>
    <row r="62" spans="2:47" s="9" customFormat="1" ht="19.95" customHeight="1">
      <c r="B62" s="166"/>
      <c r="C62" s="167"/>
      <c r="D62" s="168" t="s">
        <v>172</v>
      </c>
      <c r="E62" s="169"/>
      <c r="F62" s="169"/>
      <c r="G62" s="169"/>
      <c r="H62" s="169"/>
      <c r="I62" s="170"/>
      <c r="J62" s="171">
        <f>J89</f>
        <v>0</v>
      </c>
      <c r="K62" s="172"/>
    </row>
    <row r="63" spans="2:47" s="9" customFormat="1" ht="19.95" customHeight="1">
      <c r="B63" s="166"/>
      <c r="C63" s="167"/>
      <c r="D63" s="168" t="s">
        <v>960</v>
      </c>
      <c r="E63" s="169"/>
      <c r="F63" s="169"/>
      <c r="G63" s="169"/>
      <c r="H63" s="169"/>
      <c r="I63" s="170"/>
      <c r="J63" s="171">
        <f>J122</f>
        <v>0</v>
      </c>
      <c r="K63" s="172"/>
    </row>
    <row r="64" spans="2:47" s="9" customFormat="1" ht="19.95" customHeight="1">
      <c r="B64" s="166"/>
      <c r="C64" s="167"/>
      <c r="D64" s="168" t="s">
        <v>2565</v>
      </c>
      <c r="E64" s="169"/>
      <c r="F64" s="169"/>
      <c r="G64" s="169"/>
      <c r="H64" s="169"/>
      <c r="I64" s="170"/>
      <c r="J64" s="171">
        <f>J125</f>
        <v>0</v>
      </c>
      <c r="K64" s="172"/>
    </row>
    <row r="65" spans="2:12" s="9" customFormat="1" ht="19.95" customHeight="1">
      <c r="B65" s="166"/>
      <c r="C65" s="167"/>
      <c r="D65" s="168" t="s">
        <v>188</v>
      </c>
      <c r="E65" s="169"/>
      <c r="F65" s="169"/>
      <c r="G65" s="169"/>
      <c r="H65" s="169"/>
      <c r="I65" s="170"/>
      <c r="J65" s="171">
        <f>J132</f>
        <v>0</v>
      </c>
      <c r="K65" s="172"/>
    </row>
    <row r="66" spans="2:12" s="1" customFormat="1" ht="21.75" customHeight="1">
      <c r="B66" s="42"/>
      <c r="C66" s="43"/>
      <c r="D66" s="43"/>
      <c r="E66" s="43"/>
      <c r="F66" s="43"/>
      <c r="G66" s="43"/>
      <c r="H66" s="43"/>
      <c r="I66" s="128"/>
      <c r="J66" s="43"/>
      <c r="K66" s="46"/>
    </row>
    <row r="67" spans="2:12" s="1" customFormat="1" ht="6.9" customHeight="1">
      <c r="B67" s="57"/>
      <c r="C67" s="58"/>
      <c r="D67" s="58"/>
      <c r="E67" s="58"/>
      <c r="F67" s="58"/>
      <c r="G67" s="58"/>
      <c r="H67" s="58"/>
      <c r="I67" s="149"/>
      <c r="J67" s="58"/>
      <c r="K67" s="59"/>
    </row>
    <row r="71" spans="2:12" s="1" customFormat="1" ht="6.9" customHeight="1">
      <c r="B71" s="60"/>
      <c r="C71" s="61"/>
      <c r="D71" s="61"/>
      <c r="E71" s="61"/>
      <c r="F71" s="61"/>
      <c r="G71" s="61"/>
      <c r="H71" s="61"/>
      <c r="I71" s="152"/>
      <c r="J71" s="61"/>
      <c r="K71" s="61"/>
      <c r="L71" s="62"/>
    </row>
    <row r="72" spans="2:12" s="1" customFormat="1" ht="36.9" customHeight="1">
      <c r="B72" s="42"/>
      <c r="C72" s="63" t="s">
        <v>191</v>
      </c>
      <c r="D72" s="64"/>
      <c r="E72" s="64"/>
      <c r="F72" s="64"/>
      <c r="G72" s="64"/>
      <c r="H72" s="64"/>
      <c r="I72" s="173"/>
      <c r="J72" s="64"/>
      <c r="K72" s="64"/>
      <c r="L72" s="62"/>
    </row>
    <row r="73" spans="2:12" s="1" customFormat="1" ht="6.9" customHeight="1">
      <c r="B73" s="42"/>
      <c r="C73" s="64"/>
      <c r="D73" s="64"/>
      <c r="E73" s="64"/>
      <c r="F73" s="64"/>
      <c r="G73" s="64"/>
      <c r="H73" s="64"/>
      <c r="I73" s="173"/>
      <c r="J73" s="64"/>
      <c r="K73" s="64"/>
      <c r="L73" s="62"/>
    </row>
    <row r="74" spans="2:12" s="1" customFormat="1" ht="14.4" customHeight="1">
      <c r="B74" s="42"/>
      <c r="C74" s="66" t="s">
        <v>18</v>
      </c>
      <c r="D74" s="64"/>
      <c r="E74" s="64"/>
      <c r="F74" s="64"/>
      <c r="G74" s="64"/>
      <c r="H74" s="64"/>
      <c r="I74" s="173"/>
      <c r="J74" s="64"/>
      <c r="K74" s="64"/>
      <c r="L74" s="62"/>
    </row>
    <row r="75" spans="2:12" s="1" customFormat="1" ht="14.4" customHeight="1">
      <c r="B75" s="42"/>
      <c r="C75" s="64"/>
      <c r="D75" s="64"/>
      <c r="E75" s="405" t="str">
        <f>E7</f>
        <v>Revitalizace návsi v obci Malšovice</v>
      </c>
      <c r="F75" s="406"/>
      <c r="G75" s="406"/>
      <c r="H75" s="406"/>
      <c r="I75" s="173"/>
      <c r="J75" s="64"/>
      <c r="K75" s="64"/>
      <c r="L75" s="62"/>
    </row>
    <row r="76" spans="2:12" ht="13.2">
      <c r="B76" s="29"/>
      <c r="C76" s="66" t="s">
        <v>160</v>
      </c>
      <c r="D76" s="174"/>
      <c r="E76" s="174"/>
      <c r="F76" s="174"/>
      <c r="G76" s="174"/>
      <c r="H76" s="174"/>
      <c r="J76" s="174"/>
      <c r="K76" s="174"/>
      <c r="L76" s="175"/>
    </row>
    <row r="77" spans="2:12" s="1" customFormat="1" ht="14.4" customHeight="1">
      <c r="B77" s="42"/>
      <c r="C77" s="64"/>
      <c r="D77" s="64"/>
      <c r="E77" s="405" t="s">
        <v>2563</v>
      </c>
      <c r="F77" s="408"/>
      <c r="G77" s="408"/>
      <c r="H77" s="408"/>
      <c r="I77" s="173"/>
      <c r="J77" s="64"/>
      <c r="K77" s="64"/>
      <c r="L77" s="62"/>
    </row>
    <row r="78" spans="2:12" s="1" customFormat="1" ht="14.4" customHeight="1">
      <c r="B78" s="42"/>
      <c r="C78" s="66" t="s">
        <v>162</v>
      </c>
      <c r="D78" s="64"/>
      <c r="E78" s="64"/>
      <c r="F78" s="64"/>
      <c r="G78" s="64"/>
      <c r="H78" s="64"/>
      <c r="I78" s="173"/>
      <c r="J78" s="64"/>
      <c r="K78" s="64"/>
      <c r="L78" s="62"/>
    </row>
    <row r="79" spans="2:12" s="1" customFormat="1" ht="16.2" customHeight="1">
      <c r="B79" s="42"/>
      <c r="C79" s="64"/>
      <c r="D79" s="64"/>
      <c r="E79" s="375" t="str">
        <f>E11</f>
        <v>SO04.1 - PŘÍPOJKA SPLAŠKOVÉ KANALIZACE OBJEKTU STODOLY</v>
      </c>
      <c r="F79" s="408"/>
      <c r="G79" s="408"/>
      <c r="H79" s="408"/>
      <c r="I79" s="173"/>
      <c r="J79" s="64"/>
      <c r="K79" s="64"/>
      <c r="L79" s="62"/>
    </row>
    <row r="80" spans="2:12" s="1" customFormat="1" ht="6.9" customHeight="1">
      <c r="B80" s="42"/>
      <c r="C80" s="64"/>
      <c r="D80" s="64"/>
      <c r="E80" s="64"/>
      <c r="F80" s="64"/>
      <c r="G80" s="64"/>
      <c r="H80" s="64"/>
      <c r="I80" s="173"/>
      <c r="J80" s="64"/>
      <c r="K80" s="64"/>
      <c r="L80" s="62"/>
    </row>
    <row r="81" spans="2:65" s="1" customFormat="1" ht="18" customHeight="1">
      <c r="B81" s="42"/>
      <c r="C81" s="66" t="s">
        <v>24</v>
      </c>
      <c r="D81" s="64"/>
      <c r="E81" s="64"/>
      <c r="F81" s="176" t="str">
        <f>F14</f>
        <v xml:space="preserve">MALŠOVICE </v>
      </c>
      <c r="G81" s="64"/>
      <c r="H81" s="64"/>
      <c r="I81" s="177" t="s">
        <v>26</v>
      </c>
      <c r="J81" s="74" t="str">
        <f>IF(J14="","",J14)</f>
        <v>10. 5. 2018</v>
      </c>
      <c r="K81" s="64"/>
      <c r="L81" s="62"/>
    </row>
    <row r="82" spans="2:65" s="1" customFormat="1" ht="6.9" customHeight="1">
      <c r="B82" s="42"/>
      <c r="C82" s="64"/>
      <c r="D82" s="64"/>
      <c r="E82" s="64"/>
      <c r="F82" s="64"/>
      <c r="G82" s="64"/>
      <c r="H82" s="64"/>
      <c r="I82" s="173"/>
      <c r="J82" s="64"/>
      <c r="K82" s="64"/>
      <c r="L82" s="62"/>
    </row>
    <row r="83" spans="2:65" s="1" customFormat="1" ht="13.2">
      <c r="B83" s="42"/>
      <c r="C83" s="66" t="s">
        <v>28</v>
      </c>
      <c r="D83" s="64"/>
      <c r="E83" s="64"/>
      <c r="F83" s="176" t="str">
        <f>E17</f>
        <v>OBEC MALŠOVICE, Malšovice 16</v>
      </c>
      <c r="G83" s="64"/>
      <c r="H83" s="64"/>
      <c r="I83" s="177" t="s">
        <v>34</v>
      </c>
      <c r="J83" s="176" t="str">
        <f>E23</f>
        <v>Ing. Miloslav Kašpárek Ústí n.L.</v>
      </c>
      <c r="K83" s="64"/>
      <c r="L83" s="62"/>
    </row>
    <row r="84" spans="2:65" s="1" customFormat="1" ht="14.4" customHeight="1">
      <c r="B84" s="42"/>
      <c r="C84" s="66" t="s">
        <v>32</v>
      </c>
      <c r="D84" s="64"/>
      <c r="E84" s="64"/>
      <c r="F84" s="176" t="str">
        <f>IF(E20="","",E20)</f>
        <v/>
      </c>
      <c r="G84" s="64"/>
      <c r="H84" s="64"/>
      <c r="I84" s="173"/>
      <c r="J84" s="64"/>
      <c r="K84" s="64"/>
      <c r="L84" s="62"/>
    </row>
    <row r="85" spans="2:65" s="1" customFormat="1" ht="10.35" customHeight="1">
      <c r="B85" s="42"/>
      <c r="C85" s="64"/>
      <c r="D85" s="64"/>
      <c r="E85" s="64"/>
      <c r="F85" s="64"/>
      <c r="G85" s="64"/>
      <c r="H85" s="64"/>
      <c r="I85" s="173"/>
      <c r="J85" s="64"/>
      <c r="K85" s="64"/>
      <c r="L85" s="62"/>
    </row>
    <row r="86" spans="2:65" s="10" customFormat="1" ht="29.25" customHeight="1">
      <c r="B86" s="178"/>
      <c r="C86" s="179" t="s">
        <v>192</v>
      </c>
      <c r="D86" s="180" t="s">
        <v>58</v>
      </c>
      <c r="E86" s="180" t="s">
        <v>54</v>
      </c>
      <c r="F86" s="180" t="s">
        <v>193</v>
      </c>
      <c r="G86" s="180" t="s">
        <v>194</v>
      </c>
      <c r="H86" s="180" t="s">
        <v>195</v>
      </c>
      <c r="I86" s="181" t="s">
        <v>196</v>
      </c>
      <c r="J86" s="180" t="s">
        <v>168</v>
      </c>
      <c r="K86" s="182" t="s">
        <v>197</v>
      </c>
      <c r="L86" s="183"/>
      <c r="M86" s="82" t="s">
        <v>198</v>
      </c>
      <c r="N86" s="83" t="s">
        <v>43</v>
      </c>
      <c r="O86" s="83" t="s">
        <v>199</v>
      </c>
      <c r="P86" s="83" t="s">
        <v>200</v>
      </c>
      <c r="Q86" s="83" t="s">
        <v>201</v>
      </c>
      <c r="R86" s="83" t="s">
        <v>202</v>
      </c>
      <c r="S86" s="83" t="s">
        <v>203</v>
      </c>
      <c r="T86" s="84" t="s">
        <v>204</v>
      </c>
    </row>
    <row r="87" spans="2:65" s="1" customFormat="1" ht="29.25" customHeight="1">
      <c r="B87" s="42"/>
      <c r="C87" s="88" t="s">
        <v>169</v>
      </c>
      <c r="D87" s="64"/>
      <c r="E87" s="64"/>
      <c r="F87" s="64"/>
      <c r="G87" s="64"/>
      <c r="H87" s="64"/>
      <c r="I87" s="173"/>
      <c r="J87" s="184">
        <f>BK87</f>
        <v>0</v>
      </c>
      <c r="K87" s="64"/>
      <c r="L87" s="62"/>
      <c r="M87" s="85"/>
      <c r="N87" s="86"/>
      <c r="O87" s="86"/>
      <c r="P87" s="185">
        <f>P88</f>
        <v>0</v>
      </c>
      <c r="Q87" s="86"/>
      <c r="R87" s="185">
        <f>R88</f>
        <v>5.66154709</v>
      </c>
      <c r="S87" s="86"/>
      <c r="T87" s="186">
        <f>T88</f>
        <v>0</v>
      </c>
      <c r="AT87" s="25" t="s">
        <v>72</v>
      </c>
      <c r="AU87" s="25" t="s">
        <v>170</v>
      </c>
      <c r="BK87" s="187">
        <f>BK88</f>
        <v>0</v>
      </c>
    </row>
    <row r="88" spans="2:65" s="11" customFormat="1" ht="37.35" customHeight="1">
      <c r="B88" s="188"/>
      <c r="C88" s="189"/>
      <c r="D88" s="190" t="s">
        <v>72</v>
      </c>
      <c r="E88" s="191" t="s">
        <v>205</v>
      </c>
      <c r="F88" s="191" t="s">
        <v>206</v>
      </c>
      <c r="G88" s="189"/>
      <c r="H88" s="189"/>
      <c r="I88" s="192"/>
      <c r="J88" s="193">
        <f>BK88</f>
        <v>0</v>
      </c>
      <c r="K88" s="189"/>
      <c r="L88" s="194"/>
      <c r="M88" s="195"/>
      <c r="N88" s="196"/>
      <c r="O88" s="196"/>
      <c r="P88" s="197">
        <f>P89+P122+P125+P132</f>
        <v>0</v>
      </c>
      <c r="Q88" s="196"/>
      <c r="R88" s="197">
        <f>R89+R122+R125+R132</f>
        <v>5.66154709</v>
      </c>
      <c r="S88" s="196"/>
      <c r="T88" s="198">
        <f>T89+T122+T125+T132</f>
        <v>0</v>
      </c>
      <c r="AR88" s="199" t="s">
        <v>80</v>
      </c>
      <c r="AT88" s="200" t="s">
        <v>72</v>
      </c>
      <c r="AU88" s="200" t="s">
        <v>73</v>
      </c>
      <c r="AY88" s="199" t="s">
        <v>207</v>
      </c>
      <c r="BK88" s="201">
        <f>BK89+BK122+BK125+BK132</f>
        <v>0</v>
      </c>
    </row>
    <row r="89" spans="2:65" s="11" customFormat="1" ht="19.95" customHeight="1">
      <c r="B89" s="188"/>
      <c r="C89" s="189"/>
      <c r="D89" s="190" t="s">
        <v>72</v>
      </c>
      <c r="E89" s="202" t="s">
        <v>80</v>
      </c>
      <c r="F89" s="202" t="s">
        <v>208</v>
      </c>
      <c r="G89" s="189"/>
      <c r="H89" s="189"/>
      <c r="I89" s="192"/>
      <c r="J89" s="203">
        <f>BK89</f>
        <v>0</v>
      </c>
      <c r="K89" s="189"/>
      <c r="L89" s="194"/>
      <c r="M89" s="195"/>
      <c r="N89" s="196"/>
      <c r="O89" s="196"/>
      <c r="P89" s="197">
        <f>SUM(P90:P121)</f>
        <v>0</v>
      </c>
      <c r="Q89" s="196"/>
      <c r="R89" s="197">
        <f>SUM(R90:R121)</f>
        <v>3.04584E-2</v>
      </c>
      <c r="S89" s="196"/>
      <c r="T89" s="198">
        <f>SUM(T90:T121)</f>
        <v>0</v>
      </c>
      <c r="AR89" s="199" t="s">
        <v>80</v>
      </c>
      <c r="AT89" s="200" t="s">
        <v>72</v>
      </c>
      <c r="AU89" s="200" t="s">
        <v>80</v>
      </c>
      <c r="AY89" s="199" t="s">
        <v>207</v>
      </c>
      <c r="BK89" s="201">
        <f>SUM(BK90:BK121)</f>
        <v>0</v>
      </c>
    </row>
    <row r="90" spans="2:65" s="1" customFormat="1" ht="34.200000000000003" customHeight="1">
      <c r="B90" s="42"/>
      <c r="C90" s="204" t="s">
        <v>80</v>
      </c>
      <c r="D90" s="204" t="s">
        <v>211</v>
      </c>
      <c r="E90" s="205" t="s">
        <v>834</v>
      </c>
      <c r="F90" s="206" t="s">
        <v>835</v>
      </c>
      <c r="G90" s="207" t="s">
        <v>214</v>
      </c>
      <c r="H90" s="208">
        <v>10.878</v>
      </c>
      <c r="I90" s="209"/>
      <c r="J90" s="210">
        <f>ROUND(I90*H90,1)</f>
        <v>0</v>
      </c>
      <c r="K90" s="206" t="s">
        <v>215</v>
      </c>
      <c r="L90" s="62"/>
      <c r="M90" s="211" t="s">
        <v>23</v>
      </c>
      <c r="N90" s="212" t="s">
        <v>44</v>
      </c>
      <c r="O90" s="43"/>
      <c r="P90" s="213">
        <f>O90*H90</f>
        <v>0</v>
      </c>
      <c r="Q90" s="213">
        <v>0</v>
      </c>
      <c r="R90" s="213">
        <f>Q90*H90</f>
        <v>0</v>
      </c>
      <c r="S90" s="213">
        <v>0</v>
      </c>
      <c r="T90" s="214">
        <f>S90*H90</f>
        <v>0</v>
      </c>
      <c r="AR90" s="25" t="s">
        <v>216</v>
      </c>
      <c r="AT90" s="25" t="s">
        <v>211</v>
      </c>
      <c r="AU90" s="25" t="s">
        <v>82</v>
      </c>
      <c r="AY90" s="25" t="s">
        <v>207</v>
      </c>
      <c r="BE90" s="215">
        <f>IF(N90="základní",J90,0)</f>
        <v>0</v>
      </c>
      <c r="BF90" s="215">
        <f>IF(N90="snížená",J90,0)</f>
        <v>0</v>
      </c>
      <c r="BG90" s="215">
        <f>IF(N90="zákl. přenesená",J90,0)</f>
        <v>0</v>
      </c>
      <c r="BH90" s="215">
        <f>IF(N90="sníž. přenesená",J90,0)</f>
        <v>0</v>
      </c>
      <c r="BI90" s="215">
        <f>IF(N90="nulová",J90,0)</f>
        <v>0</v>
      </c>
      <c r="BJ90" s="25" t="s">
        <v>80</v>
      </c>
      <c r="BK90" s="215">
        <f>ROUND(I90*H90,1)</f>
        <v>0</v>
      </c>
      <c r="BL90" s="25" t="s">
        <v>216</v>
      </c>
      <c r="BM90" s="25" t="s">
        <v>2566</v>
      </c>
    </row>
    <row r="91" spans="2:65" s="12" customFormat="1" ht="12">
      <c r="B91" s="216"/>
      <c r="C91" s="217"/>
      <c r="D91" s="218" t="s">
        <v>218</v>
      </c>
      <c r="E91" s="219" t="s">
        <v>23</v>
      </c>
      <c r="F91" s="220" t="s">
        <v>2567</v>
      </c>
      <c r="G91" s="217"/>
      <c r="H91" s="221">
        <v>21.756</v>
      </c>
      <c r="I91" s="222"/>
      <c r="J91" s="217"/>
      <c r="K91" s="217"/>
      <c r="L91" s="223"/>
      <c r="M91" s="224"/>
      <c r="N91" s="225"/>
      <c r="O91" s="225"/>
      <c r="P91" s="225"/>
      <c r="Q91" s="225"/>
      <c r="R91" s="225"/>
      <c r="S91" s="225"/>
      <c r="T91" s="226"/>
      <c r="AT91" s="227" t="s">
        <v>218</v>
      </c>
      <c r="AU91" s="227" t="s">
        <v>82</v>
      </c>
      <c r="AV91" s="12" t="s">
        <v>82</v>
      </c>
      <c r="AW91" s="12" t="s">
        <v>36</v>
      </c>
      <c r="AX91" s="12" t="s">
        <v>73</v>
      </c>
      <c r="AY91" s="227" t="s">
        <v>207</v>
      </c>
    </row>
    <row r="92" spans="2:65" s="14" customFormat="1" ht="12">
      <c r="B92" s="239"/>
      <c r="C92" s="240"/>
      <c r="D92" s="218" t="s">
        <v>218</v>
      </c>
      <c r="E92" s="241" t="s">
        <v>23</v>
      </c>
      <c r="F92" s="242" t="s">
        <v>840</v>
      </c>
      <c r="G92" s="240"/>
      <c r="H92" s="243">
        <v>21.756</v>
      </c>
      <c r="I92" s="244"/>
      <c r="J92" s="240"/>
      <c r="K92" s="240"/>
      <c r="L92" s="245"/>
      <c r="M92" s="246"/>
      <c r="N92" s="247"/>
      <c r="O92" s="247"/>
      <c r="P92" s="247"/>
      <c r="Q92" s="247"/>
      <c r="R92" s="247"/>
      <c r="S92" s="247"/>
      <c r="T92" s="248"/>
      <c r="AT92" s="249" t="s">
        <v>218</v>
      </c>
      <c r="AU92" s="249" t="s">
        <v>82</v>
      </c>
      <c r="AV92" s="14" t="s">
        <v>90</v>
      </c>
      <c r="AW92" s="14" t="s">
        <v>36</v>
      </c>
      <c r="AX92" s="14" t="s">
        <v>73</v>
      </c>
      <c r="AY92" s="249" t="s">
        <v>207</v>
      </c>
    </row>
    <row r="93" spans="2:65" s="12" customFormat="1" ht="12">
      <c r="B93" s="216"/>
      <c r="C93" s="217"/>
      <c r="D93" s="218" t="s">
        <v>218</v>
      </c>
      <c r="E93" s="219" t="s">
        <v>23</v>
      </c>
      <c r="F93" s="220" t="s">
        <v>2568</v>
      </c>
      <c r="G93" s="217"/>
      <c r="H93" s="221">
        <v>10.878</v>
      </c>
      <c r="I93" s="222"/>
      <c r="J93" s="217"/>
      <c r="K93" s="217"/>
      <c r="L93" s="223"/>
      <c r="M93" s="224"/>
      <c r="N93" s="225"/>
      <c r="O93" s="225"/>
      <c r="P93" s="225"/>
      <c r="Q93" s="225"/>
      <c r="R93" s="225"/>
      <c r="S93" s="225"/>
      <c r="T93" s="226"/>
      <c r="AT93" s="227" t="s">
        <v>218</v>
      </c>
      <c r="AU93" s="227" t="s">
        <v>82</v>
      </c>
      <c r="AV93" s="12" t="s">
        <v>82</v>
      </c>
      <c r="AW93" s="12" t="s">
        <v>36</v>
      </c>
      <c r="AX93" s="12" t="s">
        <v>80</v>
      </c>
      <c r="AY93" s="227" t="s">
        <v>207</v>
      </c>
    </row>
    <row r="94" spans="2:65" s="1" customFormat="1" ht="34.200000000000003" customHeight="1">
      <c r="B94" s="42"/>
      <c r="C94" s="204" t="s">
        <v>82</v>
      </c>
      <c r="D94" s="204" t="s">
        <v>211</v>
      </c>
      <c r="E94" s="205" t="s">
        <v>842</v>
      </c>
      <c r="F94" s="206" t="s">
        <v>843</v>
      </c>
      <c r="G94" s="207" t="s">
        <v>214</v>
      </c>
      <c r="H94" s="208">
        <v>10.878</v>
      </c>
      <c r="I94" s="209"/>
      <c r="J94" s="210">
        <f>ROUND(I94*H94,1)</f>
        <v>0</v>
      </c>
      <c r="K94" s="206" t="s">
        <v>215</v>
      </c>
      <c r="L94" s="62"/>
      <c r="M94" s="211" t="s">
        <v>23</v>
      </c>
      <c r="N94" s="212" t="s">
        <v>44</v>
      </c>
      <c r="O94" s="43"/>
      <c r="P94" s="213">
        <f>O94*H94</f>
        <v>0</v>
      </c>
      <c r="Q94" s="213">
        <v>0</v>
      </c>
      <c r="R94" s="213">
        <f>Q94*H94</f>
        <v>0</v>
      </c>
      <c r="S94" s="213">
        <v>0</v>
      </c>
      <c r="T94" s="214">
        <f>S94*H94</f>
        <v>0</v>
      </c>
      <c r="AR94" s="25" t="s">
        <v>216</v>
      </c>
      <c r="AT94" s="25" t="s">
        <v>211</v>
      </c>
      <c r="AU94" s="25" t="s">
        <v>82</v>
      </c>
      <c r="AY94" s="25" t="s">
        <v>207</v>
      </c>
      <c r="BE94" s="215">
        <f>IF(N94="základní",J94,0)</f>
        <v>0</v>
      </c>
      <c r="BF94" s="215">
        <f>IF(N94="snížená",J94,0)</f>
        <v>0</v>
      </c>
      <c r="BG94" s="215">
        <f>IF(N94="zákl. přenesená",J94,0)</f>
        <v>0</v>
      </c>
      <c r="BH94" s="215">
        <f>IF(N94="sníž. přenesená",J94,0)</f>
        <v>0</v>
      </c>
      <c r="BI94" s="215">
        <f>IF(N94="nulová",J94,0)</f>
        <v>0</v>
      </c>
      <c r="BJ94" s="25" t="s">
        <v>80</v>
      </c>
      <c r="BK94" s="215">
        <f>ROUND(I94*H94,1)</f>
        <v>0</v>
      </c>
      <c r="BL94" s="25" t="s">
        <v>216</v>
      </c>
      <c r="BM94" s="25" t="s">
        <v>2569</v>
      </c>
    </row>
    <row r="95" spans="2:65" s="12" customFormat="1" ht="12">
      <c r="B95" s="216"/>
      <c r="C95" s="217"/>
      <c r="D95" s="218" t="s">
        <v>218</v>
      </c>
      <c r="E95" s="219" t="s">
        <v>23</v>
      </c>
      <c r="F95" s="220" t="s">
        <v>2567</v>
      </c>
      <c r="G95" s="217"/>
      <c r="H95" s="221">
        <v>21.756</v>
      </c>
      <c r="I95" s="222"/>
      <c r="J95" s="217"/>
      <c r="K95" s="217"/>
      <c r="L95" s="223"/>
      <c r="M95" s="224"/>
      <c r="N95" s="225"/>
      <c r="O95" s="225"/>
      <c r="P95" s="225"/>
      <c r="Q95" s="225"/>
      <c r="R95" s="225"/>
      <c r="S95" s="225"/>
      <c r="T95" s="226"/>
      <c r="AT95" s="227" t="s">
        <v>218</v>
      </c>
      <c r="AU95" s="227" t="s">
        <v>82</v>
      </c>
      <c r="AV95" s="12" t="s">
        <v>82</v>
      </c>
      <c r="AW95" s="12" t="s">
        <v>36</v>
      </c>
      <c r="AX95" s="12" t="s">
        <v>73</v>
      </c>
      <c r="AY95" s="227" t="s">
        <v>207</v>
      </c>
    </row>
    <row r="96" spans="2:65" s="14" customFormat="1" ht="12">
      <c r="B96" s="239"/>
      <c r="C96" s="240"/>
      <c r="D96" s="218" t="s">
        <v>218</v>
      </c>
      <c r="E96" s="241" t="s">
        <v>23</v>
      </c>
      <c r="F96" s="242" t="s">
        <v>840</v>
      </c>
      <c r="G96" s="240"/>
      <c r="H96" s="243">
        <v>21.756</v>
      </c>
      <c r="I96" s="244"/>
      <c r="J96" s="240"/>
      <c r="K96" s="240"/>
      <c r="L96" s="245"/>
      <c r="M96" s="246"/>
      <c r="N96" s="247"/>
      <c r="O96" s="247"/>
      <c r="P96" s="247"/>
      <c r="Q96" s="247"/>
      <c r="R96" s="247"/>
      <c r="S96" s="247"/>
      <c r="T96" s="248"/>
      <c r="AT96" s="249" t="s">
        <v>218</v>
      </c>
      <c r="AU96" s="249" t="s">
        <v>82</v>
      </c>
      <c r="AV96" s="14" t="s">
        <v>90</v>
      </c>
      <c r="AW96" s="14" t="s">
        <v>36</v>
      </c>
      <c r="AX96" s="14" t="s">
        <v>73</v>
      </c>
      <c r="AY96" s="249" t="s">
        <v>207</v>
      </c>
    </row>
    <row r="97" spans="2:65" s="12" customFormat="1" ht="12">
      <c r="B97" s="216"/>
      <c r="C97" s="217"/>
      <c r="D97" s="218" t="s">
        <v>218</v>
      </c>
      <c r="E97" s="219" t="s">
        <v>23</v>
      </c>
      <c r="F97" s="220" t="s">
        <v>2568</v>
      </c>
      <c r="G97" s="217"/>
      <c r="H97" s="221">
        <v>10.878</v>
      </c>
      <c r="I97" s="222"/>
      <c r="J97" s="217"/>
      <c r="K97" s="217"/>
      <c r="L97" s="223"/>
      <c r="M97" s="224"/>
      <c r="N97" s="225"/>
      <c r="O97" s="225"/>
      <c r="P97" s="225"/>
      <c r="Q97" s="225"/>
      <c r="R97" s="225"/>
      <c r="S97" s="225"/>
      <c r="T97" s="226"/>
      <c r="AT97" s="227" t="s">
        <v>218</v>
      </c>
      <c r="AU97" s="227" t="s">
        <v>82</v>
      </c>
      <c r="AV97" s="12" t="s">
        <v>82</v>
      </c>
      <c r="AW97" s="12" t="s">
        <v>36</v>
      </c>
      <c r="AX97" s="12" t="s">
        <v>80</v>
      </c>
      <c r="AY97" s="227" t="s">
        <v>207</v>
      </c>
    </row>
    <row r="98" spans="2:65" s="1" customFormat="1" ht="34.200000000000003" customHeight="1">
      <c r="B98" s="42"/>
      <c r="C98" s="204" t="s">
        <v>90</v>
      </c>
      <c r="D98" s="204" t="s">
        <v>211</v>
      </c>
      <c r="E98" s="205" t="s">
        <v>970</v>
      </c>
      <c r="F98" s="206" t="s">
        <v>971</v>
      </c>
      <c r="G98" s="207" t="s">
        <v>285</v>
      </c>
      <c r="H98" s="208">
        <v>36.26</v>
      </c>
      <c r="I98" s="209"/>
      <c r="J98" s="210">
        <f>ROUND(I98*H98,1)</f>
        <v>0</v>
      </c>
      <c r="K98" s="206" t="s">
        <v>215</v>
      </c>
      <c r="L98" s="62"/>
      <c r="M98" s="211" t="s">
        <v>23</v>
      </c>
      <c r="N98" s="212" t="s">
        <v>44</v>
      </c>
      <c r="O98" s="43"/>
      <c r="P98" s="213">
        <f>O98*H98</f>
        <v>0</v>
      </c>
      <c r="Q98" s="213">
        <v>8.4000000000000003E-4</v>
      </c>
      <c r="R98" s="213">
        <f>Q98*H98</f>
        <v>3.04584E-2</v>
      </c>
      <c r="S98" s="213">
        <v>0</v>
      </c>
      <c r="T98" s="214">
        <f>S98*H98</f>
        <v>0</v>
      </c>
      <c r="AR98" s="25" t="s">
        <v>216</v>
      </c>
      <c r="AT98" s="25" t="s">
        <v>211</v>
      </c>
      <c r="AU98" s="25" t="s">
        <v>82</v>
      </c>
      <c r="AY98" s="25" t="s">
        <v>207</v>
      </c>
      <c r="BE98" s="215">
        <f>IF(N98="základní",J98,0)</f>
        <v>0</v>
      </c>
      <c r="BF98" s="215">
        <f>IF(N98="snížená",J98,0)</f>
        <v>0</v>
      </c>
      <c r="BG98" s="215">
        <f>IF(N98="zákl. přenesená",J98,0)</f>
        <v>0</v>
      </c>
      <c r="BH98" s="215">
        <f>IF(N98="sníž. přenesená",J98,0)</f>
        <v>0</v>
      </c>
      <c r="BI98" s="215">
        <f>IF(N98="nulová",J98,0)</f>
        <v>0</v>
      </c>
      <c r="BJ98" s="25" t="s">
        <v>80</v>
      </c>
      <c r="BK98" s="215">
        <f>ROUND(I98*H98,1)</f>
        <v>0</v>
      </c>
      <c r="BL98" s="25" t="s">
        <v>216</v>
      </c>
      <c r="BM98" s="25" t="s">
        <v>2570</v>
      </c>
    </row>
    <row r="99" spans="2:65" s="12" customFormat="1" ht="12">
      <c r="B99" s="216"/>
      <c r="C99" s="217"/>
      <c r="D99" s="218" t="s">
        <v>218</v>
      </c>
      <c r="E99" s="219" t="s">
        <v>23</v>
      </c>
      <c r="F99" s="220" t="s">
        <v>2571</v>
      </c>
      <c r="G99" s="217"/>
      <c r="H99" s="221">
        <v>36.26</v>
      </c>
      <c r="I99" s="222"/>
      <c r="J99" s="217"/>
      <c r="K99" s="217"/>
      <c r="L99" s="223"/>
      <c r="M99" s="224"/>
      <c r="N99" s="225"/>
      <c r="O99" s="225"/>
      <c r="P99" s="225"/>
      <c r="Q99" s="225"/>
      <c r="R99" s="225"/>
      <c r="S99" s="225"/>
      <c r="T99" s="226"/>
      <c r="AT99" s="227" t="s">
        <v>218</v>
      </c>
      <c r="AU99" s="227" t="s">
        <v>82</v>
      </c>
      <c r="AV99" s="12" t="s">
        <v>82</v>
      </c>
      <c r="AW99" s="12" t="s">
        <v>36</v>
      </c>
      <c r="AX99" s="12" t="s">
        <v>80</v>
      </c>
      <c r="AY99" s="227" t="s">
        <v>207</v>
      </c>
    </row>
    <row r="100" spans="2:65" s="1" customFormat="1" ht="34.200000000000003" customHeight="1">
      <c r="B100" s="42"/>
      <c r="C100" s="204" t="s">
        <v>216</v>
      </c>
      <c r="D100" s="204" t="s">
        <v>211</v>
      </c>
      <c r="E100" s="205" t="s">
        <v>976</v>
      </c>
      <c r="F100" s="206" t="s">
        <v>977</v>
      </c>
      <c r="G100" s="207" t="s">
        <v>285</v>
      </c>
      <c r="H100" s="208">
        <v>36.25</v>
      </c>
      <c r="I100" s="209"/>
      <c r="J100" s="210">
        <f>ROUND(I100*H100,1)</f>
        <v>0</v>
      </c>
      <c r="K100" s="206" t="s">
        <v>215</v>
      </c>
      <c r="L100" s="62"/>
      <c r="M100" s="211" t="s">
        <v>23</v>
      </c>
      <c r="N100" s="212" t="s">
        <v>44</v>
      </c>
      <c r="O100" s="43"/>
      <c r="P100" s="213">
        <f>O100*H100</f>
        <v>0</v>
      </c>
      <c r="Q100" s="213">
        <v>0</v>
      </c>
      <c r="R100" s="213">
        <f>Q100*H100</f>
        <v>0</v>
      </c>
      <c r="S100" s="213">
        <v>0</v>
      </c>
      <c r="T100" s="214">
        <f>S100*H100</f>
        <v>0</v>
      </c>
      <c r="AR100" s="25" t="s">
        <v>216</v>
      </c>
      <c r="AT100" s="25" t="s">
        <v>211</v>
      </c>
      <c r="AU100" s="25" t="s">
        <v>82</v>
      </c>
      <c r="AY100" s="25" t="s">
        <v>207</v>
      </c>
      <c r="BE100" s="215">
        <f>IF(N100="základní",J100,0)</f>
        <v>0</v>
      </c>
      <c r="BF100" s="215">
        <f>IF(N100="snížená",J100,0)</f>
        <v>0</v>
      </c>
      <c r="BG100" s="215">
        <f>IF(N100="zákl. přenesená",J100,0)</f>
        <v>0</v>
      </c>
      <c r="BH100" s="215">
        <f>IF(N100="sníž. přenesená",J100,0)</f>
        <v>0</v>
      </c>
      <c r="BI100" s="215">
        <f>IF(N100="nulová",J100,0)</f>
        <v>0</v>
      </c>
      <c r="BJ100" s="25" t="s">
        <v>80</v>
      </c>
      <c r="BK100" s="215">
        <f>ROUND(I100*H100,1)</f>
        <v>0</v>
      </c>
      <c r="BL100" s="25" t="s">
        <v>216</v>
      </c>
      <c r="BM100" s="25" t="s">
        <v>2572</v>
      </c>
    </row>
    <row r="101" spans="2:65" s="1" customFormat="1" ht="45.6" customHeight="1">
      <c r="B101" s="42"/>
      <c r="C101" s="204" t="s">
        <v>237</v>
      </c>
      <c r="D101" s="204" t="s">
        <v>211</v>
      </c>
      <c r="E101" s="205" t="s">
        <v>854</v>
      </c>
      <c r="F101" s="206" t="s">
        <v>855</v>
      </c>
      <c r="G101" s="207" t="s">
        <v>214</v>
      </c>
      <c r="H101" s="208">
        <v>21.756</v>
      </c>
      <c r="I101" s="209"/>
      <c r="J101" s="210">
        <f>ROUND(I101*H101,1)</f>
        <v>0</v>
      </c>
      <c r="K101" s="206" t="s">
        <v>215</v>
      </c>
      <c r="L101" s="62"/>
      <c r="M101" s="211" t="s">
        <v>23</v>
      </c>
      <c r="N101" s="212" t="s">
        <v>44</v>
      </c>
      <c r="O101" s="43"/>
      <c r="P101" s="213">
        <f>O101*H101</f>
        <v>0</v>
      </c>
      <c r="Q101" s="213">
        <v>0</v>
      </c>
      <c r="R101" s="213">
        <f>Q101*H101</f>
        <v>0</v>
      </c>
      <c r="S101" s="213">
        <v>0</v>
      </c>
      <c r="T101" s="214">
        <f>S101*H101</f>
        <v>0</v>
      </c>
      <c r="AR101" s="25" t="s">
        <v>216</v>
      </c>
      <c r="AT101" s="25" t="s">
        <v>211</v>
      </c>
      <c r="AU101" s="25" t="s">
        <v>82</v>
      </c>
      <c r="AY101" s="25" t="s">
        <v>207</v>
      </c>
      <c r="BE101" s="215">
        <f>IF(N101="základní",J101,0)</f>
        <v>0</v>
      </c>
      <c r="BF101" s="215">
        <f>IF(N101="snížená",J101,0)</f>
        <v>0</v>
      </c>
      <c r="BG101" s="215">
        <f>IF(N101="zákl. přenesená",J101,0)</f>
        <v>0</v>
      </c>
      <c r="BH101" s="215">
        <f>IF(N101="sníž. přenesená",J101,0)</f>
        <v>0</v>
      </c>
      <c r="BI101" s="215">
        <f>IF(N101="nulová",J101,0)</f>
        <v>0</v>
      </c>
      <c r="BJ101" s="25" t="s">
        <v>80</v>
      </c>
      <c r="BK101" s="215">
        <f>ROUND(I101*H101,1)</f>
        <v>0</v>
      </c>
      <c r="BL101" s="25" t="s">
        <v>216</v>
      </c>
      <c r="BM101" s="25" t="s">
        <v>2573</v>
      </c>
    </row>
    <row r="102" spans="2:65" s="12" customFormat="1" ht="12">
      <c r="B102" s="216"/>
      <c r="C102" s="217"/>
      <c r="D102" s="218" t="s">
        <v>218</v>
      </c>
      <c r="E102" s="219" t="s">
        <v>23</v>
      </c>
      <c r="F102" s="220" t="s">
        <v>2567</v>
      </c>
      <c r="G102" s="217"/>
      <c r="H102" s="221">
        <v>21.756</v>
      </c>
      <c r="I102" s="222"/>
      <c r="J102" s="217"/>
      <c r="K102" s="217"/>
      <c r="L102" s="223"/>
      <c r="M102" s="224"/>
      <c r="N102" s="225"/>
      <c r="O102" s="225"/>
      <c r="P102" s="225"/>
      <c r="Q102" s="225"/>
      <c r="R102" s="225"/>
      <c r="S102" s="225"/>
      <c r="T102" s="226"/>
      <c r="AT102" s="227" t="s">
        <v>218</v>
      </c>
      <c r="AU102" s="227" t="s">
        <v>82</v>
      </c>
      <c r="AV102" s="12" t="s">
        <v>82</v>
      </c>
      <c r="AW102" s="12" t="s">
        <v>36</v>
      </c>
      <c r="AX102" s="12" t="s">
        <v>80</v>
      </c>
      <c r="AY102" s="227" t="s">
        <v>207</v>
      </c>
    </row>
    <row r="103" spans="2:65" s="1" customFormat="1" ht="45.6" customHeight="1">
      <c r="B103" s="42"/>
      <c r="C103" s="204" t="s">
        <v>245</v>
      </c>
      <c r="D103" s="204" t="s">
        <v>211</v>
      </c>
      <c r="E103" s="205" t="s">
        <v>231</v>
      </c>
      <c r="F103" s="206" t="s">
        <v>232</v>
      </c>
      <c r="G103" s="207" t="s">
        <v>214</v>
      </c>
      <c r="H103" s="208">
        <v>21.756</v>
      </c>
      <c r="I103" s="209"/>
      <c r="J103" s="210">
        <f>ROUND(I103*H103,1)</f>
        <v>0</v>
      </c>
      <c r="K103" s="206" t="s">
        <v>215</v>
      </c>
      <c r="L103" s="62"/>
      <c r="M103" s="211" t="s">
        <v>23</v>
      </c>
      <c r="N103" s="212" t="s">
        <v>44</v>
      </c>
      <c r="O103" s="43"/>
      <c r="P103" s="213">
        <f>O103*H103</f>
        <v>0</v>
      </c>
      <c r="Q103" s="213">
        <v>0</v>
      </c>
      <c r="R103" s="213">
        <f>Q103*H103</f>
        <v>0</v>
      </c>
      <c r="S103" s="213">
        <v>0</v>
      </c>
      <c r="T103" s="214">
        <f>S103*H103</f>
        <v>0</v>
      </c>
      <c r="AR103" s="25" t="s">
        <v>216</v>
      </c>
      <c r="AT103" s="25" t="s">
        <v>211</v>
      </c>
      <c r="AU103" s="25" t="s">
        <v>82</v>
      </c>
      <c r="AY103" s="25" t="s">
        <v>207</v>
      </c>
      <c r="BE103" s="215">
        <f>IF(N103="základní",J103,0)</f>
        <v>0</v>
      </c>
      <c r="BF103" s="215">
        <f>IF(N103="snížená",J103,0)</f>
        <v>0</v>
      </c>
      <c r="BG103" s="215">
        <f>IF(N103="zákl. přenesená",J103,0)</f>
        <v>0</v>
      </c>
      <c r="BH103" s="215">
        <f>IF(N103="sníž. přenesená",J103,0)</f>
        <v>0</v>
      </c>
      <c r="BI103" s="215">
        <f>IF(N103="nulová",J103,0)</f>
        <v>0</v>
      </c>
      <c r="BJ103" s="25" t="s">
        <v>80</v>
      </c>
      <c r="BK103" s="215">
        <f>ROUND(I103*H103,1)</f>
        <v>0</v>
      </c>
      <c r="BL103" s="25" t="s">
        <v>216</v>
      </c>
      <c r="BM103" s="25" t="s">
        <v>2574</v>
      </c>
    </row>
    <row r="104" spans="2:65" s="1" customFormat="1" ht="34.200000000000003" customHeight="1">
      <c r="B104" s="42"/>
      <c r="C104" s="204" t="s">
        <v>257</v>
      </c>
      <c r="D104" s="204" t="s">
        <v>211</v>
      </c>
      <c r="E104" s="205" t="s">
        <v>238</v>
      </c>
      <c r="F104" s="206" t="s">
        <v>239</v>
      </c>
      <c r="G104" s="207" t="s">
        <v>240</v>
      </c>
      <c r="H104" s="208">
        <v>34.81</v>
      </c>
      <c r="I104" s="209"/>
      <c r="J104" s="210">
        <f>ROUND(I104*H104,1)</f>
        <v>0</v>
      </c>
      <c r="K104" s="206" t="s">
        <v>215</v>
      </c>
      <c r="L104" s="62"/>
      <c r="M104" s="211" t="s">
        <v>23</v>
      </c>
      <c r="N104" s="212" t="s">
        <v>44</v>
      </c>
      <c r="O104" s="43"/>
      <c r="P104" s="213">
        <f>O104*H104</f>
        <v>0</v>
      </c>
      <c r="Q104" s="213">
        <v>0</v>
      </c>
      <c r="R104" s="213">
        <f>Q104*H104</f>
        <v>0</v>
      </c>
      <c r="S104" s="213">
        <v>0</v>
      </c>
      <c r="T104" s="214">
        <f>S104*H104</f>
        <v>0</v>
      </c>
      <c r="AR104" s="25" t="s">
        <v>216</v>
      </c>
      <c r="AT104" s="25" t="s">
        <v>211</v>
      </c>
      <c r="AU104" s="25" t="s">
        <v>82</v>
      </c>
      <c r="AY104" s="25" t="s">
        <v>207</v>
      </c>
      <c r="BE104" s="215">
        <f>IF(N104="základní",J104,0)</f>
        <v>0</v>
      </c>
      <c r="BF104" s="215">
        <f>IF(N104="snížená",J104,0)</f>
        <v>0</v>
      </c>
      <c r="BG104" s="215">
        <f>IF(N104="zákl. přenesená",J104,0)</f>
        <v>0</v>
      </c>
      <c r="BH104" s="215">
        <f>IF(N104="sníž. přenesená",J104,0)</f>
        <v>0</v>
      </c>
      <c r="BI104" s="215">
        <f>IF(N104="nulová",J104,0)</f>
        <v>0</v>
      </c>
      <c r="BJ104" s="25" t="s">
        <v>80</v>
      </c>
      <c r="BK104" s="215">
        <f>ROUND(I104*H104,1)</f>
        <v>0</v>
      </c>
      <c r="BL104" s="25" t="s">
        <v>216</v>
      </c>
      <c r="BM104" s="25" t="s">
        <v>2575</v>
      </c>
    </row>
    <row r="105" spans="2:65" s="12" customFormat="1" ht="12">
      <c r="B105" s="216"/>
      <c r="C105" s="217"/>
      <c r="D105" s="218" t="s">
        <v>218</v>
      </c>
      <c r="E105" s="219" t="s">
        <v>23</v>
      </c>
      <c r="F105" s="220" t="s">
        <v>2576</v>
      </c>
      <c r="G105" s="217"/>
      <c r="H105" s="221">
        <v>34.81</v>
      </c>
      <c r="I105" s="222"/>
      <c r="J105" s="217"/>
      <c r="K105" s="217"/>
      <c r="L105" s="223"/>
      <c r="M105" s="224"/>
      <c r="N105" s="225"/>
      <c r="O105" s="225"/>
      <c r="P105" s="225"/>
      <c r="Q105" s="225"/>
      <c r="R105" s="225"/>
      <c r="S105" s="225"/>
      <c r="T105" s="226"/>
      <c r="AT105" s="227" t="s">
        <v>218</v>
      </c>
      <c r="AU105" s="227" t="s">
        <v>82</v>
      </c>
      <c r="AV105" s="12" t="s">
        <v>82</v>
      </c>
      <c r="AW105" s="12" t="s">
        <v>36</v>
      </c>
      <c r="AX105" s="12" t="s">
        <v>80</v>
      </c>
      <c r="AY105" s="227" t="s">
        <v>207</v>
      </c>
    </row>
    <row r="106" spans="2:65" s="1" customFormat="1" ht="34.200000000000003" customHeight="1">
      <c r="B106" s="42"/>
      <c r="C106" s="204" t="s">
        <v>262</v>
      </c>
      <c r="D106" s="204" t="s">
        <v>211</v>
      </c>
      <c r="E106" s="205" t="s">
        <v>246</v>
      </c>
      <c r="F106" s="206" t="s">
        <v>247</v>
      </c>
      <c r="G106" s="207" t="s">
        <v>214</v>
      </c>
      <c r="H106" s="208">
        <v>13.676</v>
      </c>
      <c r="I106" s="209"/>
      <c r="J106" s="210">
        <f>ROUND(I106*H106,1)</f>
        <v>0</v>
      </c>
      <c r="K106" s="206" t="s">
        <v>215</v>
      </c>
      <c r="L106" s="62"/>
      <c r="M106" s="211" t="s">
        <v>23</v>
      </c>
      <c r="N106" s="212" t="s">
        <v>44</v>
      </c>
      <c r="O106" s="43"/>
      <c r="P106" s="213">
        <f>O106*H106</f>
        <v>0</v>
      </c>
      <c r="Q106" s="213">
        <v>0</v>
      </c>
      <c r="R106" s="213">
        <f>Q106*H106</f>
        <v>0</v>
      </c>
      <c r="S106" s="213">
        <v>0</v>
      </c>
      <c r="T106" s="214">
        <f>S106*H106</f>
        <v>0</v>
      </c>
      <c r="AR106" s="25" t="s">
        <v>216</v>
      </c>
      <c r="AT106" s="25" t="s">
        <v>211</v>
      </c>
      <c r="AU106" s="25" t="s">
        <v>82</v>
      </c>
      <c r="AY106" s="25" t="s">
        <v>207</v>
      </c>
      <c r="BE106" s="215">
        <f>IF(N106="základní",J106,0)</f>
        <v>0</v>
      </c>
      <c r="BF106" s="215">
        <f>IF(N106="snížená",J106,0)</f>
        <v>0</v>
      </c>
      <c r="BG106" s="215">
        <f>IF(N106="zákl. přenesená",J106,0)</f>
        <v>0</v>
      </c>
      <c r="BH106" s="215">
        <f>IF(N106="sníž. přenesená",J106,0)</f>
        <v>0</v>
      </c>
      <c r="BI106" s="215">
        <f>IF(N106="nulová",J106,0)</f>
        <v>0</v>
      </c>
      <c r="BJ106" s="25" t="s">
        <v>80</v>
      </c>
      <c r="BK106" s="215">
        <f>ROUND(I106*H106,1)</f>
        <v>0</v>
      </c>
      <c r="BL106" s="25" t="s">
        <v>216</v>
      </c>
      <c r="BM106" s="25" t="s">
        <v>2577</v>
      </c>
    </row>
    <row r="107" spans="2:65" s="15" customFormat="1" ht="12">
      <c r="B107" s="250"/>
      <c r="C107" s="251"/>
      <c r="D107" s="218" t="s">
        <v>218</v>
      </c>
      <c r="E107" s="252" t="s">
        <v>23</v>
      </c>
      <c r="F107" s="253" t="s">
        <v>984</v>
      </c>
      <c r="G107" s="251"/>
      <c r="H107" s="252" t="s">
        <v>23</v>
      </c>
      <c r="I107" s="254"/>
      <c r="J107" s="251"/>
      <c r="K107" s="251"/>
      <c r="L107" s="255"/>
      <c r="M107" s="256"/>
      <c r="N107" s="257"/>
      <c r="O107" s="257"/>
      <c r="P107" s="257"/>
      <c r="Q107" s="257"/>
      <c r="R107" s="257"/>
      <c r="S107" s="257"/>
      <c r="T107" s="258"/>
      <c r="AT107" s="259" t="s">
        <v>218</v>
      </c>
      <c r="AU107" s="259" t="s">
        <v>82</v>
      </c>
      <c r="AV107" s="15" t="s">
        <v>80</v>
      </c>
      <c r="AW107" s="15" t="s">
        <v>36</v>
      </c>
      <c r="AX107" s="15" t="s">
        <v>73</v>
      </c>
      <c r="AY107" s="259" t="s">
        <v>207</v>
      </c>
    </row>
    <row r="108" spans="2:65" s="12" customFormat="1" ht="12">
      <c r="B108" s="216"/>
      <c r="C108" s="217"/>
      <c r="D108" s="218" t="s">
        <v>218</v>
      </c>
      <c r="E108" s="219" t="s">
        <v>23</v>
      </c>
      <c r="F108" s="220" t="s">
        <v>2578</v>
      </c>
      <c r="G108" s="217"/>
      <c r="H108" s="221">
        <v>21.756</v>
      </c>
      <c r="I108" s="222"/>
      <c r="J108" s="217"/>
      <c r="K108" s="217"/>
      <c r="L108" s="223"/>
      <c r="M108" s="224"/>
      <c r="N108" s="225"/>
      <c r="O108" s="225"/>
      <c r="P108" s="225"/>
      <c r="Q108" s="225"/>
      <c r="R108" s="225"/>
      <c r="S108" s="225"/>
      <c r="T108" s="226"/>
      <c r="AT108" s="227" t="s">
        <v>218</v>
      </c>
      <c r="AU108" s="227" t="s">
        <v>82</v>
      </c>
      <c r="AV108" s="12" t="s">
        <v>82</v>
      </c>
      <c r="AW108" s="12" t="s">
        <v>36</v>
      </c>
      <c r="AX108" s="12" t="s">
        <v>73</v>
      </c>
      <c r="AY108" s="227" t="s">
        <v>207</v>
      </c>
    </row>
    <row r="109" spans="2:65" s="14" customFormat="1" ht="12">
      <c r="B109" s="239"/>
      <c r="C109" s="240"/>
      <c r="D109" s="218" t="s">
        <v>218</v>
      </c>
      <c r="E109" s="241" t="s">
        <v>23</v>
      </c>
      <c r="F109" s="242" t="s">
        <v>840</v>
      </c>
      <c r="G109" s="240"/>
      <c r="H109" s="243">
        <v>21.756</v>
      </c>
      <c r="I109" s="244"/>
      <c r="J109" s="240"/>
      <c r="K109" s="240"/>
      <c r="L109" s="245"/>
      <c r="M109" s="246"/>
      <c r="N109" s="247"/>
      <c r="O109" s="247"/>
      <c r="P109" s="247"/>
      <c r="Q109" s="247"/>
      <c r="R109" s="247"/>
      <c r="S109" s="247"/>
      <c r="T109" s="248"/>
      <c r="AT109" s="249" t="s">
        <v>218</v>
      </c>
      <c r="AU109" s="249" t="s">
        <v>82</v>
      </c>
      <c r="AV109" s="14" t="s">
        <v>90</v>
      </c>
      <c r="AW109" s="14" t="s">
        <v>36</v>
      </c>
      <c r="AX109" s="14" t="s">
        <v>73</v>
      </c>
      <c r="AY109" s="249" t="s">
        <v>207</v>
      </c>
    </row>
    <row r="110" spans="2:65" s="15" customFormat="1" ht="12">
      <c r="B110" s="250"/>
      <c r="C110" s="251"/>
      <c r="D110" s="218" t="s">
        <v>218</v>
      </c>
      <c r="E110" s="252" t="s">
        <v>23</v>
      </c>
      <c r="F110" s="253" t="s">
        <v>2579</v>
      </c>
      <c r="G110" s="251"/>
      <c r="H110" s="252" t="s">
        <v>23</v>
      </c>
      <c r="I110" s="254"/>
      <c r="J110" s="251"/>
      <c r="K110" s="251"/>
      <c r="L110" s="255"/>
      <c r="M110" s="256"/>
      <c r="N110" s="257"/>
      <c r="O110" s="257"/>
      <c r="P110" s="257"/>
      <c r="Q110" s="257"/>
      <c r="R110" s="257"/>
      <c r="S110" s="257"/>
      <c r="T110" s="258"/>
      <c r="AT110" s="259" t="s">
        <v>218</v>
      </c>
      <c r="AU110" s="259" t="s">
        <v>82</v>
      </c>
      <c r="AV110" s="15" t="s">
        <v>80</v>
      </c>
      <c r="AW110" s="15" t="s">
        <v>36</v>
      </c>
      <c r="AX110" s="15" t="s">
        <v>73</v>
      </c>
      <c r="AY110" s="259" t="s">
        <v>207</v>
      </c>
    </row>
    <row r="111" spans="2:65" s="12" customFormat="1" ht="12">
      <c r="B111" s="216"/>
      <c r="C111" s="217"/>
      <c r="D111" s="218" t="s">
        <v>218</v>
      </c>
      <c r="E111" s="219" t="s">
        <v>23</v>
      </c>
      <c r="F111" s="220" t="s">
        <v>2580</v>
      </c>
      <c r="G111" s="217"/>
      <c r="H111" s="221">
        <v>-2.4900000000000002</v>
      </c>
      <c r="I111" s="222"/>
      <c r="J111" s="217"/>
      <c r="K111" s="217"/>
      <c r="L111" s="223"/>
      <c r="M111" s="224"/>
      <c r="N111" s="225"/>
      <c r="O111" s="225"/>
      <c r="P111" s="225"/>
      <c r="Q111" s="225"/>
      <c r="R111" s="225"/>
      <c r="S111" s="225"/>
      <c r="T111" s="226"/>
      <c r="AT111" s="227" t="s">
        <v>218</v>
      </c>
      <c r="AU111" s="227" t="s">
        <v>82</v>
      </c>
      <c r="AV111" s="12" t="s">
        <v>82</v>
      </c>
      <c r="AW111" s="12" t="s">
        <v>36</v>
      </c>
      <c r="AX111" s="12" t="s">
        <v>73</v>
      </c>
      <c r="AY111" s="227" t="s">
        <v>207</v>
      </c>
    </row>
    <row r="112" spans="2:65" s="15" customFormat="1" ht="12">
      <c r="B112" s="250"/>
      <c r="C112" s="251"/>
      <c r="D112" s="218" t="s">
        <v>218</v>
      </c>
      <c r="E112" s="252" t="s">
        <v>23</v>
      </c>
      <c r="F112" s="253" t="s">
        <v>2581</v>
      </c>
      <c r="G112" s="251"/>
      <c r="H112" s="252" t="s">
        <v>23</v>
      </c>
      <c r="I112" s="254"/>
      <c r="J112" s="251"/>
      <c r="K112" s="251"/>
      <c r="L112" s="255"/>
      <c r="M112" s="256"/>
      <c r="N112" s="257"/>
      <c r="O112" s="257"/>
      <c r="P112" s="257"/>
      <c r="Q112" s="257"/>
      <c r="R112" s="257"/>
      <c r="S112" s="257"/>
      <c r="T112" s="258"/>
      <c r="AT112" s="259" t="s">
        <v>218</v>
      </c>
      <c r="AU112" s="259" t="s">
        <v>82</v>
      </c>
      <c r="AV112" s="15" t="s">
        <v>80</v>
      </c>
      <c r="AW112" s="15" t="s">
        <v>36</v>
      </c>
      <c r="AX112" s="15" t="s">
        <v>73</v>
      </c>
      <c r="AY112" s="259" t="s">
        <v>207</v>
      </c>
    </row>
    <row r="113" spans="2:65" s="12" customFormat="1" ht="12">
      <c r="B113" s="216"/>
      <c r="C113" s="217"/>
      <c r="D113" s="218" t="s">
        <v>218</v>
      </c>
      <c r="E113" s="219" t="s">
        <v>23</v>
      </c>
      <c r="F113" s="220" t="s">
        <v>2582</v>
      </c>
      <c r="G113" s="217"/>
      <c r="H113" s="221">
        <v>-5.59</v>
      </c>
      <c r="I113" s="222"/>
      <c r="J113" s="217"/>
      <c r="K113" s="217"/>
      <c r="L113" s="223"/>
      <c r="M113" s="224"/>
      <c r="N113" s="225"/>
      <c r="O113" s="225"/>
      <c r="P113" s="225"/>
      <c r="Q113" s="225"/>
      <c r="R113" s="225"/>
      <c r="S113" s="225"/>
      <c r="T113" s="226"/>
      <c r="AT113" s="227" t="s">
        <v>218</v>
      </c>
      <c r="AU113" s="227" t="s">
        <v>82</v>
      </c>
      <c r="AV113" s="12" t="s">
        <v>82</v>
      </c>
      <c r="AW113" s="12" t="s">
        <v>36</v>
      </c>
      <c r="AX113" s="12" t="s">
        <v>73</v>
      </c>
      <c r="AY113" s="227" t="s">
        <v>207</v>
      </c>
    </row>
    <row r="114" spans="2:65" s="14" customFormat="1" ht="12">
      <c r="B114" s="239"/>
      <c r="C114" s="240"/>
      <c r="D114" s="218" t="s">
        <v>218</v>
      </c>
      <c r="E114" s="241" t="s">
        <v>23</v>
      </c>
      <c r="F114" s="242" t="s">
        <v>840</v>
      </c>
      <c r="G114" s="240"/>
      <c r="H114" s="243">
        <v>-8.08</v>
      </c>
      <c r="I114" s="244"/>
      <c r="J114" s="240"/>
      <c r="K114" s="240"/>
      <c r="L114" s="245"/>
      <c r="M114" s="246"/>
      <c r="N114" s="247"/>
      <c r="O114" s="247"/>
      <c r="P114" s="247"/>
      <c r="Q114" s="247"/>
      <c r="R114" s="247"/>
      <c r="S114" s="247"/>
      <c r="T114" s="248"/>
      <c r="AT114" s="249" t="s">
        <v>218</v>
      </c>
      <c r="AU114" s="249" t="s">
        <v>82</v>
      </c>
      <c r="AV114" s="14" t="s">
        <v>90</v>
      </c>
      <c r="AW114" s="14" t="s">
        <v>36</v>
      </c>
      <c r="AX114" s="14" t="s">
        <v>73</v>
      </c>
      <c r="AY114" s="249" t="s">
        <v>207</v>
      </c>
    </row>
    <row r="115" spans="2:65" s="13" customFormat="1" ht="12">
      <c r="B115" s="228"/>
      <c r="C115" s="229"/>
      <c r="D115" s="218" t="s">
        <v>218</v>
      </c>
      <c r="E115" s="230" t="s">
        <v>23</v>
      </c>
      <c r="F115" s="231" t="s">
        <v>236</v>
      </c>
      <c r="G115" s="229"/>
      <c r="H115" s="232">
        <v>13.676</v>
      </c>
      <c r="I115" s="233"/>
      <c r="J115" s="229"/>
      <c r="K115" s="229"/>
      <c r="L115" s="234"/>
      <c r="M115" s="235"/>
      <c r="N115" s="236"/>
      <c r="O115" s="236"/>
      <c r="P115" s="236"/>
      <c r="Q115" s="236"/>
      <c r="R115" s="236"/>
      <c r="S115" s="236"/>
      <c r="T115" s="237"/>
      <c r="AT115" s="238" t="s">
        <v>218</v>
      </c>
      <c r="AU115" s="238" t="s">
        <v>82</v>
      </c>
      <c r="AV115" s="13" t="s">
        <v>216</v>
      </c>
      <c r="AW115" s="13" t="s">
        <v>36</v>
      </c>
      <c r="AX115" s="13" t="s">
        <v>80</v>
      </c>
      <c r="AY115" s="238" t="s">
        <v>207</v>
      </c>
    </row>
    <row r="116" spans="2:65" s="1" customFormat="1" ht="14.4" customHeight="1">
      <c r="B116" s="42"/>
      <c r="C116" s="260" t="s">
        <v>267</v>
      </c>
      <c r="D116" s="260" t="s">
        <v>314</v>
      </c>
      <c r="E116" s="261" t="s">
        <v>867</v>
      </c>
      <c r="F116" s="262" t="s">
        <v>868</v>
      </c>
      <c r="G116" s="263" t="s">
        <v>240</v>
      </c>
      <c r="H116" s="264">
        <v>26.942</v>
      </c>
      <c r="I116" s="265"/>
      <c r="J116" s="266">
        <f>ROUND(I116*H116,1)</f>
        <v>0</v>
      </c>
      <c r="K116" s="262" t="s">
        <v>215</v>
      </c>
      <c r="L116" s="267"/>
      <c r="M116" s="268" t="s">
        <v>23</v>
      </c>
      <c r="N116" s="269" t="s">
        <v>44</v>
      </c>
      <c r="O116" s="43"/>
      <c r="P116" s="213">
        <f>O116*H116</f>
        <v>0</v>
      </c>
      <c r="Q116" s="213">
        <v>0</v>
      </c>
      <c r="R116" s="213">
        <f>Q116*H116</f>
        <v>0</v>
      </c>
      <c r="S116" s="213">
        <v>0</v>
      </c>
      <c r="T116" s="214">
        <f>S116*H116</f>
        <v>0</v>
      </c>
      <c r="AR116" s="25" t="s">
        <v>262</v>
      </c>
      <c r="AT116" s="25" t="s">
        <v>314</v>
      </c>
      <c r="AU116" s="25" t="s">
        <v>82</v>
      </c>
      <c r="AY116" s="25" t="s">
        <v>207</v>
      </c>
      <c r="BE116" s="215">
        <f>IF(N116="základní",J116,0)</f>
        <v>0</v>
      </c>
      <c r="BF116" s="215">
        <f>IF(N116="snížená",J116,0)</f>
        <v>0</v>
      </c>
      <c r="BG116" s="215">
        <f>IF(N116="zákl. přenesená",J116,0)</f>
        <v>0</v>
      </c>
      <c r="BH116" s="215">
        <f>IF(N116="sníž. přenesená",J116,0)</f>
        <v>0</v>
      </c>
      <c r="BI116" s="215">
        <f>IF(N116="nulová",J116,0)</f>
        <v>0</v>
      </c>
      <c r="BJ116" s="25" t="s">
        <v>80</v>
      </c>
      <c r="BK116" s="215">
        <f>ROUND(I116*H116,1)</f>
        <v>0</v>
      </c>
      <c r="BL116" s="25" t="s">
        <v>216</v>
      </c>
      <c r="BM116" s="25" t="s">
        <v>2583</v>
      </c>
    </row>
    <row r="117" spans="2:65" s="12" customFormat="1" ht="12">
      <c r="B117" s="216"/>
      <c r="C117" s="217"/>
      <c r="D117" s="218" t="s">
        <v>218</v>
      </c>
      <c r="E117" s="219" t="s">
        <v>23</v>
      </c>
      <c r="F117" s="220" t="s">
        <v>2584</v>
      </c>
      <c r="G117" s="217"/>
      <c r="H117" s="221">
        <v>26.942</v>
      </c>
      <c r="I117" s="222"/>
      <c r="J117" s="217"/>
      <c r="K117" s="217"/>
      <c r="L117" s="223"/>
      <c r="M117" s="224"/>
      <c r="N117" s="225"/>
      <c r="O117" s="225"/>
      <c r="P117" s="225"/>
      <c r="Q117" s="225"/>
      <c r="R117" s="225"/>
      <c r="S117" s="225"/>
      <c r="T117" s="226"/>
      <c r="AT117" s="227" t="s">
        <v>218</v>
      </c>
      <c r="AU117" s="227" t="s">
        <v>82</v>
      </c>
      <c r="AV117" s="12" t="s">
        <v>82</v>
      </c>
      <c r="AW117" s="12" t="s">
        <v>36</v>
      </c>
      <c r="AX117" s="12" t="s">
        <v>80</v>
      </c>
      <c r="AY117" s="227" t="s">
        <v>207</v>
      </c>
    </row>
    <row r="118" spans="2:65" s="1" customFormat="1" ht="45.6" customHeight="1">
      <c r="B118" s="42"/>
      <c r="C118" s="204" t="s">
        <v>272</v>
      </c>
      <c r="D118" s="204" t="s">
        <v>211</v>
      </c>
      <c r="E118" s="205" t="s">
        <v>871</v>
      </c>
      <c r="F118" s="206" t="s">
        <v>872</v>
      </c>
      <c r="G118" s="207" t="s">
        <v>214</v>
      </c>
      <c r="H118" s="208">
        <v>5.5940000000000003</v>
      </c>
      <c r="I118" s="209"/>
      <c r="J118" s="210">
        <f>ROUND(I118*H118,1)</f>
        <v>0</v>
      </c>
      <c r="K118" s="206" t="s">
        <v>215</v>
      </c>
      <c r="L118" s="62"/>
      <c r="M118" s="211" t="s">
        <v>23</v>
      </c>
      <c r="N118" s="212" t="s">
        <v>44</v>
      </c>
      <c r="O118" s="43"/>
      <c r="P118" s="213">
        <f>O118*H118</f>
        <v>0</v>
      </c>
      <c r="Q118" s="213">
        <v>0</v>
      </c>
      <c r="R118" s="213">
        <f>Q118*H118</f>
        <v>0</v>
      </c>
      <c r="S118" s="213">
        <v>0</v>
      </c>
      <c r="T118" s="214">
        <f>S118*H118</f>
        <v>0</v>
      </c>
      <c r="AR118" s="25" t="s">
        <v>216</v>
      </c>
      <c r="AT118" s="25" t="s">
        <v>211</v>
      </c>
      <c r="AU118" s="25" t="s">
        <v>82</v>
      </c>
      <c r="AY118" s="25" t="s">
        <v>207</v>
      </c>
      <c r="BE118" s="215">
        <f>IF(N118="základní",J118,0)</f>
        <v>0</v>
      </c>
      <c r="BF118" s="215">
        <f>IF(N118="snížená",J118,0)</f>
        <v>0</v>
      </c>
      <c r="BG118" s="215">
        <f>IF(N118="zákl. přenesená",J118,0)</f>
        <v>0</v>
      </c>
      <c r="BH118" s="215">
        <f>IF(N118="sníž. přenesená",J118,0)</f>
        <v>0</v>
      </c>
      <c r="BI118" s="215">
        <f>IF(N118="nulová",J118,0)</f>
        <v>0</v>
      </c>
      <c r="BJ118" s="25" t="s">
        <v>80</v>
      </c>
      <c r="BK118" s="215">
        <f>ROUND(I118*H118,1)</f>
        <v>0</v>
      </c>
      <c r="BL118" s="25" t="s">
        <v>216</v>
      </c>
      <c r="BM118" s="25" t="s">
        <v>2585</v>
      </c>
    </row>
    <row r="119" spans="2:65" s="12" customFormat="1" ht="12">
      <c r="B119" s="216"/>
      <c r="C119" s="217"/>
      <c r="D119" s="218" t="s">
        <v>218</v>
      </c>
      <c r="E119" s="219" t="s">
        <v>23</v>
      </c>
      <c r="F119" s="220" t="s">
        <v>2586</v>
      </c>
      <c r="G119" s="217"/>
      <c r="H119" s="221">
        <v>5.5940000000000003</v>
      </c>
      <c r="I119" s="222"/>
      <c r="J119" s="217"/>
      <c r="K119" s="217"/>
      <c r="L119" s="223"/>
      <c r="M119" s="224"/>
      <c r="N119" s="225"/>
      <c r="O119" s="225"/>
      <c r="P119" s="225"/>
      <c r="Q119" s="225"/>
      <c r="R119" s="225"/>
      <c r="S119" s="225"/>
      <c r="T119" s="226"/>
      <c r="AT119" s="227" t="s">
        <v>218</v>
      </c>
      <c r="AU119" s="227" t="s">
        <v>82</v>
      </c>
      <c r="AV119" s="12" t="s">
        <v>82</v>
      </c>
      <c r="AW119" s="12" t="s">
        <v>36</v>
      </c>
      <c r="AX119" s="12" t="s">
        <v>80</v>
      </c>
      <c r="AY119" s="227" t="s">
        <v>207</v>
      </c>
    </row>
    <row r="120" spans="2:65" s="1" customFormat="1" ht="14.4" customHeight="1">
      <c r="B120" s="42"/>
      <c r="C120" s="260" t="s">
        <v>277</v>
      </c>
      <c r="D120" s="260" t="s">
        <v>314</v>
      </c>
      <c r="E120" s="261" t="s">
        <v>877</v>
      </c>
      <c r="F120" s="262" t="s">
        <v>878</v>
      </c>
      <c r="G120" s="263" t="s">
        <v>240</v>
      </c>
      <c r="H120" s="264">
        <v>10.573</v>
      </c>
      <c r="I120" s="265"/>
      <c r="J120" s="266">
        <f>ROUND(I120*H120,1)</f>
        <v>0</v>
      </c>
      <c r="K120" s="262" t="s">
        <v>215</v>
      </c>
      <c r="L120" s="267"/>
      <c r="M120" s="268" t="s">
        <v>23</v>
      </c>
      <c r="N120" s="269" t="s">
        <v>44</v>
      </c>
      <c r="O120" s="43"/>
      <c r="P120" s="213">
        <f>O120*H120</f>
        <v>0</v>
      </c>
      <c r="Q120" s="213">
        <v>0</v>
      </c>
      <c r="R120" s="213">
        <f>Q120*H120</f>
        <v>0</v>
      </c>
      <c r="S120" s="213">
        <v>0</v>
      </c>
      <c r="T120" s="214">
        <f>S120*H120</f>
        <v>0</v>
      </c>
      <c r="AR120" s="25" t="s">
        <v>262</v>
      </c>
      <c r="AT120" s="25" t="s">
        <v>314</v>
      </c>
      <c r="AU120" s="25" t="s">
        <v>82</v>
      </c>
      <c r="AY120" s="25" t="s">
        <v>207</v>
      </c>
      <c r="BE120" s="215">
        <f>IF(N120="základní",J120,0)</f>
        <v>0</v>
      </c>
      <c r="BF120" s="215">
        <f>IF(N120="snížená",J120,0)</f>
        <v>0</v>
      </c>
      <c r="BG120" s="215">
        <f>IF(N120="zákl. přenesená",J120,0)</f>
        <v>0</v>
      </c>
      <c r="BH120" s="215">
        <f>IF(N120="sníž. přenesená",J120,0)</f>
        <v>0</v>
      </c>
      <c r="BI120" s="215">
        <f>IF(N120="nulová",J120,0)</f>
        <v>0</v>
      </c>
      <c r="BJ120" s="25" t="s">
        <v>80</v>
      </c>
      <c r="BK120" s="215">
        <f>ROUND(I120*H120,1)</f>
        <v>0</v>
      </c>
      <c r="BL120" s="25" t="s">
        <v>216</v>
      </c>
      <c r="BM120" s="25" t="s">
        <v>2587</v>
      </c>
    </row>
    <row r="121" spans="2:65" s="12" customFormat="1" ht="12">
      <c r="B121" s="216"/>
      <c r="C121" s="217"/>
      <c r="D121" s="218" t="s">
        <v>218</v>
      </c>
      <c r="E121" s="219" t="s">
        <v>23</v>
      </c>
      <c r="F121" s="220" t="s">
        <v>2588</v>
      </c>
      <c r="G121" s="217"/>
      <c r="H121" s="221">
        <v>10.573</v>
      </c>
      <c r="I121" s="222"/>
      <c r="J121" s="217"/>
      <c r="K121" s="217"/>
      <c r="L121" s="223"/>
      <c r="M121" s="224"/>
      <c r="N121" s="225"/>
      <c r="O121" s="225"/>
      <c r="P121" s="225"/>
      <c r="Q121" s="225"/>
      <c r="R121" s="225"/>
      <c r="S121" s="225"/>
      <c r="T121" s="226"/>
      <c r="AT121" s="227" t="s">
        <v>218</v>
      </c>
      <c r="AU121" s="227" t="s">
        <v>82</v>
      </c>
      <c r="AV121" s="12" t="s">
        <v>82</v>
      </c>
      <c r="AW121" s="12" t="s">
        <v>36</v>
      </c>
      <c r="AX121" s="12" t="s">
        <v>80</v>
      </c>
      <c r="AY121" s="227" t="s">
        <v>207</v>
      </c>
    </row>
    <row r="122" spans="2:65" s="11" customFormat="1" ht="29.85" customHeight="1">
      <c r="B122" s="188"/>
      <c r="C122" s="189"/>
      <c r="D122" s="190" t="s">
        <v>72</v>
      </c>
      <c r="E122" s="202" t="s">
        <v>436</v>
      </c>
      <c r="F122" s="202" t="s">
        <v>882</v>
      </c>
      <c r="G122" s="189"/>
      <c r="H122" s="189"/>
      <c r="I122" s="192"/>
      <c r="J122" s="203">
        <f>BK122</f>
        <v>0</v>
      </c>
      <c r="K122" s="189"/>
      <c r="L122" s="194"/>
      <c r="M122" s="195"/>
      <c r="N122" s="196"/>
      <c r="O122" s="196"/>
      <c r="P122" s="197">
        <f>SUM(P123:P124)</f>
        <v>0</v>
      </c>
      <c r="Q122" s="196"/>
      <c r="R122" s="197">
        <f>SUM(R123:R124)</f>
        <v>4.7004542200000001</v>
      </c>
      <c r="S122" s="196"/>
      <c r="T122" s="198">
        <f>SUM(T123:T124)</f>
        <v>0</v>
      </c>
      <c r="AR122" s="199" t="s">
        <v>80</v>
      </c>
      <c r="AT122" s="200" t="s">
        <v>72</v>
      </c>
      <c r="AU122" s="200" t="s">
        <v>80</v>
      </c>
      <c r="AY122" s="199" t="s">
        <v>207</v>
      </c>
      <c r="BK122" s="201">
        <f>SUM(BK123:BK124)</f>
        <v>0</v>
      </c>
    </row>
    <row r="123" spans="2:65" s="1" customFormat="1" ht="22.8" customHeight="1">
      <c r="B123" s="42"/>
      <c r="C123" s="204" t="s">
        <v>282</v>
      </c>
      <c r="D123" s="204" t="s">
        <v>211</v>
      </c>
      <c r="E123" s="205" t="s">
        <v>883</v>
      </c>
      <c r="F123" s="206" t="s">
        <v>884</v>
      </c>
      <c r="G123" s="207" t="s">
        <v>214</v>
      </c>
      <c r="H123" s="208">
        <v>2.4860000000000002</v>
      </c>
      <c r="I123" s="209"/>
      <c r="J123" s="210">
        <f>ROUND(I123*H123,1)</f>
        <v>0</v>
      </c>
      <c r="K123" s="206" t="s">
        <v>215</v>
      </c>
      <c r="L123" s="62"/>
      <c r="M123" s="211" t="s">
        <v>23</v>
      </c>
      <c r="N123" s="212" t="s">
        <v>44</v>
      </c>
      <c r="O123" s="43"/>
      <c r="P123" s="213">
        <f>O123*H123</f>
        <v>0</v>
      </c>
      <c r="Q123" s="213">
        <v>1.8907700000000001</v>
      </c>
      <c r="R123" s="213">
        <f>Q123*H123</f>
        <v>4.7004542200000001</v>
      </c>
      <c r="S123" s="213">
        <v>0</v>
      </c>
      <c r="T123" s="214">
        <f>S123*H123</f>
        <v>0</v>
      </c>
      <c r="AR123" s="25" t="s">
        <v>216</v>
      </c>
      <c r="AT123" s="25" t="s">
        <v>211</v>
      </c>
      <c r="AU123" s="25" t="s">
        <v>82</v>
      </c>
      <c r="AY123" s="25" t="s">
        <v>207</v>
      </c>
      <c r="BE123" s="215">
        <f>IF(N123="základní",J123,0)</f>
        <v>0</v>
      </c>
      <c r="BF123" s="215">
        <f>IF(N123="snížená",J123,0)</f>
        <v>0</v>
      </c>
      <c r="BG123" s="215">
        <f>IF(N123="zákl. přenesená",J123,0)</f>
        <v>0</v>
      </c>
      <c r="BH123" s="215">
        <f>IF(N123="sníž. přenesená",J123,0)</f>
        <v>0</v>
      </c>
      <c r="BI123" s="215">
        <f>IF(N123="nulová",J123,0)</f>
        <v>0</v>
      </c>
      <c r="BJ123" s="25" t="s">
        <v>80</v>
      </c>
      <c r="BK123" s="215">
        <f>ROUND(I123*H123,1)</f>
        <v>0</v>
      </c>
      <c r="BL123" s="25" t="s">
        <v>216</v>
      </c>
      <c r="BM123" s="25" t="s">
        <v>2589</v>
      </c>
    </row>
    <row r="124" spans="2:65" s="12" customFormat="1" ht="12">
      <c r="B124" s="216"/>
      <c r="C124" s="217"/>
      <c r="D124" s="218" t="s">
        <v>218</v>
      </c>
      <c r="E124" s="219" t="s">
        <v>23</v>
      </c>
      <c r="F124" s="220" t="s">
        <v>2590</v>
      </c>
      <c r="G124" s="217"/>
      <c r="H124" s="221">
        <v>2.4860000000000002</v>
      </c>
      <c r="I124" s="222"/>
      <c r="J124" s="217"/>
      <c r="K124" s="217"/>
      <c r="L124" s="223"/>
      <c r="M124" s="224"/>
      <c r="N124" s="225"/>
      <c r="O124" s="225"/>
      <c r="P124" s="225"/>
      <c r="Q124" s="225"/>
      <c r="R124" s="225"/>
      <c r="S124" s="225"/>
      <c r="T124" s="226"/>
      <c r="AT124" s="227" t="s">
        <v>218</v>
      </c>
      <c r="AU124" s="227" t="s">
        <v>82</v>
      </c>
      <c r="AV124" s="12" t="s">
        <v>82</v>
      </c>
      <c r="AW124" s="12" t="s">
        <v>36</v>
      </c>
      <c r="AX124" s="12" t="s">
        <v>80</v>
      </c>
      <c r="AY124" s="227" t="s">
        <v>207</v>
      </c>
    </row>
    <row r="125" spans="2:65" s="11" customFormat="1" ht="29.85" customHeight="1">
      <c r="B125" s="188"/>
      <c r="C125" s="189"/>
      <c r="D125" s="190" t="s">
        <v>72</v>
      </c>
      <c r="E125" s="202" t="s">
        <v>889</v>
      </c>
      <c r="F125" s="202" t="s">
        <v>2591</v>
      </c>
      <c r="G125" s="189"/>
      <c r="H125" s="189"/>
      <c r="I125" s="192"/>
      <c r="J125" s="203">
        <f>BK125</f>
        <v>0</v>
      </c>
      <c r="K125" s="189"/>
      <c r="L125" s="194"/>
      <c r="M125" s="195"/>
      <c r="N125" s="196"/>
      <c r="O125" s="196"/>
      <c r="P125" s="197">
        <f>SUM(P126:P131)</f>
        <v>0</v>
      </c>
      <c r="Q125" s="196"/>
      <c r="R125" s="197">
        <f>SUM(R126:R131)</f>
        <v>0.93063446999999999</v>
      </c>
      <c r="S125" s="196"/>
      <c r="T125" s="198">
        <f>SUM(T126:T131)</f>
        <v>0</v>
      </c>
      <c r="AR125" s="199" t="s">
        <v>80</v>
      </c>
      <c r="AT125" s="200" t="s">
        <v>72</v>
      </c>
      <c r="AU125" s="200" t="s">
        <v>80</v>
      </c>
      <c r="AY125" s="199" t="s">
        <v>207</v>
      </c>
      <c r="BK125" s="201">
        <f>SUM(BK126:BK131)</f>
        <v>0</v>
      </c>
    </row>
    <row r="126" spans="2:65" s="1" customFormat="1" ht="22.8" customHeight="1">
      <c r="B126" s="42"/>
      <c r="C126" s="204" t="s">
        <v>209</v>
      </c>
      <c r="D126" s="204" t="s">
        <v>211</v>
      </c>
      <c r="E126" s="205" t="s">
        <v>2592</v>
      </c>
      <c r="F126" s="206" t="s">
        <v>2593</v>
      </c>
      <c r="G126" s="207" t="s">
        <v>322</v>
      </c>
      <c r="H126" s="208">
        <v>10.36</v>
      </c>
      <c r="I126" s="209"/>
      <c r="J126" s="210">
        <f>ROUND(I126*H126,1)</f>
        <v>0</v>
      </c>
      <c r="K126" s="206" t="s">
        <v>215</v>
      </c>
      <c r="L126" s="62"/>
      <c r="M126" s="211" t="s">
        <v>23</v>
      </c>
      <c r="N126" s="212" t="s">
        <v>44</v>
      </c>
      <c r="O126" s="43"/>
      <c r="P126" s="213">
        <f>O126*H126</f>
        <v>0</v>
      </c>
      <c r="Q126" s="213">
        <v>1.0000000000000001E-5</v>
      </c>
      <c r="R126" s="213">
        <f>Q126*H126</f>
        <v>1.036E-4</v>
      </c>
      <c r="S126" s="213">
        <v>0</v>
      </c>
      <c r="T126" s="214">
        <f>S126*H126</f>
        <v>0</v>
      </c>
      <c r="AR126" s="25" t="s">
        <v>216</v>
      </c>
      <c r="AT126" s="25" t="s">
        <v>211</v>
      </c>
      <c r="AU126" s="25" t="s">
        <v>82</v>
      </c>
      <c r="AY126" s="25" t="s">
        <v>207</v>
      </c>
      <c r="BE126" s="215">
        <f>IF(N126="základní",J126,0)</f>
        <v>0</v>
      </c>
      <c r="BF126" s="215">
        <f>IF(N126="snížená",J126,0)</f>
        <v>0</v>
      </c>
      <c r="BG126" s="215">
        <f>IF(N126="zákl. přenesená",J126,0)</f>
        <v>0</v>
      </c>
      <c r="BH126" s="215">
        <f>IF(N126="sníž. přenesená",J126,0)</f>
        <v>0</v>
      </c>
      <c r="BI126" s="215">
        <f>IF(N126="nulová",J126,0)</f>
        <v>0</v>
      </c>
      <c r="BJ126" s="25" t="s">
        <v>80</v>
      </c>
      <c r="BK126" s="215">
        <f>ROUND(I126*H126,1)</f>
        <v>0</v>
      </c>
      <c r="BL126" s="25" t="s">
        <v>216</v>
      </c>
      <c r="BM126" s="25" t="s">
        <v>2594</v>
      </c>
    </row>
    <row r="127" spans="2:65" s="1" customFormat="1" ht="22.8" customHeight="1">
      <c r="B127" s="42"/>
      <c r="C127" s="260" t="s">
        <v>291</v>
      </c>
      <c r="D127" s="260" t="s">
        <v>314</v>
      </c>
      <c r="E127" s="261" t="s">
        <v>2595</v>
      </c>
      <c r="F127" s="262" t="s">
        <v>2596</v>
      </c>
      <c r="G127" s="263" t="s">
        <v>322</v>
      </c>
      <c r="H127" s="264">
        <v>10.670999999999999</v>
      </c>
      <c r="I127" s="265"/>
      <c r="J127" s="266">
        <f>ROUND(I127*H127,1)</f>
        <v>0</v>
      </c>
      <c r="K127" s="262" t="s">
        <v>215</v>
      </c>
      <c r="L127" s="267"/>
      <c r="M127" s="268" t="s">
        <v>23</v>
      </c>
      <c r="N127" s="269" t="s">
        <v>44</v>
      </c>
      <c r="O127" s="43"/>
      <c r="P127" s="213">
        <f>O127*H127</f>
        <v>0</v>
      </c>
      <c r="Q127" s="213">
        <v>9.7000000000000005E-4</v>
      </c>
      <c r="R127" s="213">
        <f>Q127*H127</f>
        <v>1.035087E-2</v>
      </c>
      <c r="S127" s="213">
        <v>0</v>
      </c>
      <c r="T127" s="214">
        <f>S127*H127</f>
        <v>0</v>
      </c>
      <c r="AR127" s="25" t="s">
        <v>262</v>
      </c>
      <c r="AT127" s="25" t="s">
        <v>314</v>
      </c>
      <c r="AU127" s="25" t="s">
        <v>82</v>
      </c>
      <c r="AY127" s="25" t="s">
        <v>207</v>
      </c>
      <c r="BE127" s="215">
        <f>IF(N127="základní",J127,0)</f>
        <v>0</v>
      </c>
      <c r="BF127" s="215">
        <f>IF(N127="snížená",J127,0)</f>
        <v>0</v>
      </c>
      <c r="BG127" s="215">
        <f>IF(N127="zákl. přenesená",J127,0)</f>
        <v>0</v>
      </c>
      <c r="BH127" s="215">
        <f>IF(N127="sníž. přenesená",J127,0)</f>
        <v>0</v>
      </c>
      <c r="BI127" s="215">
        <f>IF(N127="nulová",J127,0)</f>
        <v>0</v>
      </c>
      <c r="BJ127" s="25" t="s">
        <v>80</v>
      </c>
      <c r="BK127" s="215">
        <f>ROUND(I127*H127,1)</f>
        <v>0</v>
      </c>
      <c r="BL127" s="25" t="s">
        <v>216</v>
      </c>
      <c r="BM127" s="25" t="s">
        <v>2597</v>
      </c>
    </row>
    <row r="128" spans="2:65" s="12" customFormat="1" ht="12">
      <c r="B128" s="216"/>
      <c r="C128" s="217"/>
      <c r="D128" s="218" t="s">
        <v>218</v>
      </c>
      <c r="E128" s="219" t="s">
        <v>23</v>
      </c>
      <c r="F128" s="220" t="s">
        <v>2598</v>
      </c>
      <c r="G128" s="217"/>
      <c r="H128" s="221">
        <v>10.670999999999999</v>
      </c>
      <c r="I128" s="222"/>
      <c r="J128" s="217"/>
      <c r="K128" s="217"/>
      <c r="L128" s="223"/>
      <c r="M128" s="224"/>
      <c r="N128" s="225"/>
      <c r="O128" s="225"/>
      <c r="P128" s="225"/>
      <c r="Q128" s="225"/>
      <c r="R128" s="225"/>
      <c r="S128" s="225"/>
      <c r="T128" s="226"/>
      <c r="AT128" s="227" t="s">
        <v>218</v>
      </c>
      <c r="AU128" s="227" t="s">
        <v>82</v>
      </c>
      <c r="AV128" s="12" t="s">
        <v>82</v>
      </c>
      <c r="AW128" s="12" t="s">
        <v>36</v>
      </c>
      <c r="AX128" s="12" t="s">
        <v>80</v>
      </c>
      <c r="AY128" s="227" t="s">
        <v>207</v>
      </c>
    </row>
    <row r="129" spans="2:65" s="1" customFormat="1" ht="14.4" customHeight="1">
      <c r="B129" s="42"/>
      <c r="C129" s="204" t="s">
        <v>10</v>
      </c>
      <c r="D129" s="204" t="s">
        <v>211</v>
      </c>
      <c r="E129" s="205" t="s">
        <v>2599</v>
      </c>
      <c r="F129" s="206" t="s">
        <v>2600</v>
      </c>
      <c r="G129" s="207" t="s">
        <v>322</v>
      </c>
      <c r="H129" s="208">
        <v>10.36</v>
      </c>
      <c r="I129" s="209"/>
      <c r="J129" s="210">
        <f>ROUND(I129*H129,1)</f>
        <v>0</v>
      </c>
      <c r="K129" s="206" t="s">
        <v>215</v>
      </c>
      <c r="L129" s="62"/>
      <c r="M129" s="211" t="s">
        <v>23</v>
      </c>
      <c r="N129" s="212" t="s">
        <v>44</v>
      </c>
      <c r="O129" s="43"/>
      <c r="P129" s="213">
        <f>O129*H129</f>
        <v>0</v>
      </c>
      <c r="Q129" s="213">
        <v>0</v>
      </c>
      <c r="R129" s="213">
        <f>Q129*H129</f>
        <v>0</v>
      </c>
      <c r="S129" s="213">
        <v>0</v>
      </c>
      <c r="T129" s="214">
        <f>S129*H129</f>
        <v>0</v>
      </c>
      <c r="AR129" s="25" t="s">
        <v>216</v>
      </c>
      <c r="AT129" s="25" t="s">
        <v>211</v>
      </c>
      <c r="AU129" s="25" t="s">
        <v>82</v>
      </c>
      <c r="AY129" s="25" t="s">
        <v>207</v>
      </c>
      <c r="BE129" s="215">
        <f>IF(N129="základní",J129,0)</f>
        <v>0</v>
      </c>
      <c r="BF129" s="215">
        <f>IF(N129="snížená",J129,0)</f>
        <v>0</v>
      </c>
      <c r="BG129" s="215">
        <f>IF(N129="zákl. přenesená",J129,0)</f>
        <v>0</v>
      </c>
      <c r="BH129" s="215">
        <f>IF(N129="sníž. přenesená",J129,0)</f>
        <v>0</v>
      </c>
      <c r="BI129" s="215">
        <f>IF(N129="nulová",J129,0)</f>
        <v>0</v>
      </c>
      <c r="BJ129" s="25" t="s">
        <v>80</v>
      </c>
      <c r="BK129" s="215">
        <f>ROUND(I129*H129,1)</f>
        <v>0</v>
      </c>
      <c r="BL129" s="25" t="s">
        <v>216</v>
      </c>
      <c r="BM129" s="25" t="s">
        <v>2601</v>
      </c>
    </row>
    <row r="130" spans="2:65" s="1" customFormat="1" ht="22.8" customHeight="1">
      <c r="B130" s="42"/>
      <c r="C130" s="204" t="s">
        <v>226</v>
      </c>
      <c r="D130" s="204" t="s">
        <v>211</v>
      </c>
      <c r="E130" s="205" t="s">
        <v>911</v>
      </c>
      <c r="F130" s="206" t="s">
        <v>912</v>
      </c>
      <c r="G130" s="207" t="s">
        <v>317</v>
      </c>
      <c r="H130" s="208">
        <v>2</v>
      </c>
      <c r="I130" s="209"/>
      <c r="J130" s="210">
        <f>ROUND(I130*H130,1)</f>
        <v>0</v>
      </c>
      <c r="K130" s="206" t="s">
        <v>215</v>
      </c>
      <c r="L130" s="62"/>
      <c r="M130" s="211" t="s">
        <v>23</v>
      </c>
      <c r="N130" s="212" t="s">
        <v>44</v>
      </c>
      <c r="O130" s="43"/>
      <c r="P130" s="213">
        <f>O130*H130</f>
        <v>0</v>
      </c>
      <c r="Q130" s="213">
        <v>0.46009</v>
      </c>
      <c r="R130" s="213">
        <f>Q130*H130</f>
        <v>0.92018</v>
      </c>
      <c r="S130" s="213">
        <v>0</v>
      </c>
      <c r="T130" s="214">
        <f>S130*H130</f>
        <v>0</v>
      </c>
      <c r="AR130" s="25" t="s">
        <v>216</v>
      </c>
      <c r="AT130" s="25" t="s">
        <v>211</v>
      </c>
      <c r="AU130" s="25" t="s">
        <v>82</v>
      </c>
      <c r="AY130" s="25" t="s">
        <v>207</v>
      </c>
      <c r="BE130" s="215">
        <f>IF(N130="základní",J130,0)</f>
        <v>0</v>
      </c>
      <c r="BF130" s="215">
        <f>IF(N130="snížená",J130,0)</f>
        <v>0</v>
      </c>
      <c r="BG130" s="215">
        <f>IF(N130="zákl. přenesená",J130,0)</f>
        <v>0</v>
      </c>
      <c r="BH130" s="215">
        <f>IF(N130="sníž. přenesená",J130,0)</f>
        <v>0</v>
      </c>
      <c r="BI130" s="215">
        <f>IF(N130="nulová",J130,0)</f>
        <v>0</v>
      </c>
      <c r="BJ130" s="25" t="s">
        <v>80</v>
      </c>
      <c r="BK130" s="215">
        <f>ROUND(I130*H130,1)</f>
        <v>0</v>
      </c>
      <c r="BL130" s="25" t="s">
        <v>216</v>
      </c>
      <c r="BM130" s="25" t="s">
        <v>2602</v>
      </c>
    </row>
    <row r="131" spans="2:65" s="1" customFormat="1" ht="14.4" customHeight="1">
      <c r="B131" s="42"/>
      <c r="C131" s="204" t="s">
        <v>243</v>
      </c>
      <c r="D131" s="204" t="s">
        <v>211</v>
      </c>
      <c r="E131" s="205" t="s">
        <v>1039</v>
      </c>
      <c r="F131" s="206" t="s">
        <v>905</v>
      </c>
      <c r="G131" s="207" t="s">
        <v>317</v>
      </c>
      <c r="H131" s="208">
        <v>1</v>
      </c>
      <c r="I131" s="209"/>
      <c r="J131" s="210">
        <f>ROUND(I131*H131,1)</f>
        <v>0</v>
      </c>
      <c r="K131" s="206" t="s">
        <v>23</v>
      </c>
      <c r="L131" s="62"/>
      <c r="M131" s="211" t="s">
        <v>23</v>
      </c>
      <c r="N131" s="212" t="s">
        <v>44</v>
      </c>
      <c r="O131" s="43"/>
      <c r="P131" s="213">
        <f>O131*H131</f>
        <v>0</v>
      </c>
      <c r="Q131" s="213">
        <v>0</v>
      </c>
      <c r="R131" s="213">
        <f>Q131*H131</f>
        <v>0</v>
      </c>
      <c r="S131" s="213">
        <v>0</v>
      </c>
      <c r="T131" s="214">
        <f>S131*H131</f>
        <v>0</v>
      </c>
      <c r="AR131" s="25" t="s">
        <v>216</v>
      </c>
      <c r="AT131" s="25" t="s">
        <v>211</v>
      </c>
      <c r="AU131" s="25" t="s">
        <v>82</v>
      </c>
      <c r="AY131" s="25" t="s">
        <v>207</v>
      </c>
      <c r="BE131" s="215">
        <f>IF(N131="základní",J131,0)</f>
        <v>0</v>
      </c>
      <c r="BF131" s="215">
        <f>IF(N131="snížená",J131,0)</f>
        <v>0</v>
      </c>
      <c r="BG131" s="215">
        <f>IF(N131="zákl. přenesená",J131,0)</f>
        <v>0</v>
      </c>
      <c r="BH131" s="215">
        <f>IF(N131="sníž. přenesená",J131,0)</f>
        <v>0</v>
      </c>
      <c r="BI131" s="215">
        <f>IF(N131="nulová",J131,0)</f>
        <v>0</v>
      </c>
      <c r="BJ131" s="25" t="s">
        <v>80</v>
      </c>
      <c r="BK131" s="215">
        <f>ROUND(I131*H131,1)</f>
        <v>0</v>
      </c>
      <c r="BL131" s="25" t="s">
        <v>216</v>
      </c>
      <c r="BM131" s="25" t="s">
        <v>2603</v>
      </c>
    </row>
    <row r="132" spans="2:65" s="11" customFormat="1" ht="29.85" customHeight="1">
      <c r="B132" s="188"/>
      <c r="C132" s="189"/>
      <c r="D132" s="190" t="s">
        <v>72</v>
      </c>
      <c r="E132" s="202" t="s">
        <v>588</v>
      </c>
      <c r="F132" s="202" t="s">
        <v>589</v>
      </c>
      <c r="G132" s="189"/>
      <c r="H132" s="189"/>
      <c r="I132" s="192"/>
      <c r="J132" s="203">
        <f>BK132</f>
        <v>0</v>
      </c>
      <c r="K132" s="189"/>
      <c r="L132" s="194"/>
      <c r="M132" s="195"/>
      <c r="N132" s="196"/>
      <c r="O132" s="196"/>
      <c r="P132" s="197">
        <f>P133</f>
        <v>0</v>
      </c>
      <c r="Q132" s="196"/>
      <c r="R132" s="197">
        <f>R133</f>
        <v>0</v>
      </c>
      <c r="S132" s="196"/>
      <c r="T132" s="198">
        <f>T133</f>
        <v>0</v>
      </c>
      <c r="AR132" s="199" t="s">
        <v>80</v>
      </c>
      <c r="AT132" s="200" t="s">
        <v>72</v>
      </c>
      <c r="AU132" s="200" t="s">
        <v>80</v>
      </c>
      <c r="AY132" s="199" t="s">
        <v>207</v>
      </c>
      <c r="BK132" s="201">
        <f>BK133</f>
        <v>0</v>
      </c>
    </row>
    <row r="133" spans="2:65" s="1" customFormat="1" ht="34.200000000000003" customHeight="1">
      <c r="B133" s="42"/>
      <c r="C133" s="204" t="s">
        <v>308</v>
      </c>
      <c r="D133" s="204" t="s">
        <v>211</v>
      </c>
      <c r="E133" s="205" t="s">
        <v>926</v>
      </c>
      <c r="F133" s="206" t="s">
        <v>927</v>
      </c>
      <c r="G133" s="207" t="s">
        <v>240</v>
      </c>
      <c r="H133" s="208">
        <v>5.6619999999999999</v>
      </c>
      <c r="I133" s="209"/>
      <c r="J133" s="210">
        <f>ROUND(I133*H133,1)</f>
        <v>0</v>
      </c>
      <c r="K133" s="206" t="s">
        <v>215</v>
      </c>
      <c r="L133" s="62"/>
      <c r="M133" s="211" t="s">
        <v>23</v>
      </c>
      <c r="N133" s="271" t="s">
        <v>44</v>
      </c>
      <c r="O133" s="272"/>
      <c r="P133" s="273">
        <f>O133*H133</f>
        <v>0</v>
      </c>
      <c r="Q133" s="273">
        <v>0</v>
      </c>
      <c r="R133" s="273">
        <f>Q133*H133</f>
        <v>0</v>
      </c>
      <c r="S133" s="273">
        <v>0</v>
      </c>
      <c r="T133" s="274">
        <f>S133*H133</f>
        <v>0</v>
      </c>
      <c r="AR133" s="25" t="s">
        <v>216</v>
      </c>
      <c r="AT133" s="25" t="s">
        <v>211</v>
      </c>
      <c r="AU133" s="25" t="s">
        <v>82</v>
      </c>
      <c r="AY133" s="25" t="s">
        <v>207</v>
      </c>
      <c r="BE133" s="215">
        <f>IF(N133="základní",J133,0)</f>
        <v>0</v>
      </c>
      <c r="BF133" s="215">
        <f>IF(N133="snížená",J133,0)</f>
        <v>0</v>
      </c>
      <c r="BG133" s="215">
        <f>IF(N133="zákl. přenesená",J133,0)</f>
        <v>0</v>
      </c>
      <c r="BH133" s="215">
        <f>IF(N133="sníž. přenesená",J133,0)</f>
        <v>0</v>
      </c>
      <c r="BI133" s="215">
        <f>IF(N133="nulová",J133,0)</f>
        <v>0</v>
      </c>
      <c r="BJ133" s="25" t="s">
        <v>80</v>
      </c>
      <c r="BK133" s="215">
        <f>ROUND(I133*H133,1)</f>
        <v>0</v>
      </c>
      <c r="BL133" s="25" t="s">
        <v>216</v>
      </c>
      <c r="BM133" s="25" t="s">
        <v>2604</v>
      </c>
    </row>
    <row r="134" spans="2:65" s="1" customFormat="1" ht="6.9" customHeight="1">
      <c r="B134" s="57"/>
      <c r="C134" s="58"/>
      <c r="D134" s="58"/>
      <c r="E134" s="58"/>
      <c r="F134" s="58"/>
      <c r="G134" s="58"/>
      <c r="H134" s="58"/>
      <c r="I134" s="149"/>
      <c r="J134" s="58"/>
      <c r="K134" s="58"/>
      <c r="L134" s="62"/>
    </row>
  </sheetData>
  <sheetProtection algorithmName="SHA-512" hashValue="tPfTfD9zV241XEijdsPL8ESYgjBM+q6cCx5p/96iTAY9NT+idRIjHw6i9geWo8jPm3p79VmT3bUhWDLFUqVVPQ==" saltValue="wjArxfaKfxCRaNDgljYLL+9dovgUWNzySw+QOAompajcj0qXlln8DbvvSnlvyVTjFtcs07iaiIJuOe00tY4RkQ==" spinCount="100000" sheet="1" objects="1" scenarios="1" formatColumns="0" formatRows="0" autoFilter="0"/>
  <autoFilter ref="C86:K133"/>
  <mergeCells count="13">
    <mergeCell ref="E79:H79"/>
    <mergeCell ref="G1:H1"/>
    <mergeCell ref="L2:V2"/>
    <mergeCell ref="E49:H49"/>
    <mergeCell ref="E51:H51"/>
    <mergeCell ref="J55:J56"/>
    <mergeCell ref="E75:H75"/>
    <mergeCell ref="E77:H77"/>
    <mergeCell ref="E7:H7"/>
    <mergeCell ref="E9:H9"/>
    <mergeCell ref="E11:H11"/>
    <mergeCell ref="E26:H26"/>
    <mergeCell ref="E47:H47"/>
  </mergeCells>
  <hyperlinks>
    <hyperlink ref="F1:G1" location="C2" display="1) Krycí list soupisu"/>
    <hyperlink ref="G1:H1" location="C58" display="2) Rekapitulace"/>
    <hyperlink ref="J1" location="C86" display="3) Soupis prací"/>
    <hyperlink ref="L1:V1" location="'Rekapitulace stavby'!C2" display="Rekapitulace stavby"/>
  </hyperlinks>
  <pageMargins left="0.59055118110236227" right="0.59055118110236227" top="0.59055118110236227" bottom="0.59055118110236227" header="0" footer="0"/>
  <pageSetup paperSize="9" fitToHeight="100" orientation="landscape" r:id="rId1"/>
  <headerFooter>
    <oddFooter>&amp;CStrana &amp;P z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88"/>
  <sheetViews>
    <sheetView showGridLines="0" workbookViewId="0">
      <pane ySplit="1" topLeftCell="A97" activePane="bottomLeft" state="frozen"/>
      <selection pane="bottomLeft" activeCell="F114" sqref="F114"/>
    </sheetView>
  </sheetViews>
  <sheetFormatPr defaultRowHeight="14.4"/>
  <cols>
    <col min="1" max="1" width="7.140625" customWidth="1"/>
    <col min="2" max="2" width="1.42578125" customWidth="1"/>
    <col min="3" max="3" width="3.5703125" customWidth="1"/>
    <col min="4" max="4" width="3.7109375" customWidth="1"/>
    <col min="5" max="5" width="14.7109375" customWidth="1"/>
    <col min="6" max="6" width="92.7109375" customWidth="1"/>
    <col min="7" max="7" width="7.42578125" customWidth="1"/>
    <col min="8" max="8" width="12" customWidth="1"/>
    <col min="9" max="9" width="10.85546875" style="121" customWidth="1"/>
    <col min="10" max="10" width="20.140625" customWidth="1"/>
    <col min="11" max="11" width="15.5703125" customWidth="1"/>
    <col min="13" max="18" width="9.140625" hidden="1"/>
    <col min="19" max="19" width="7" hidden="1" customWidth="1"/>
    <col min="20" max="20" width="25.42578125" hidden="1" customWidth="1"/>
    <col min="21" max="21" width="14" hidden="1" customWidth="1"/>
    <col min="22" max="22" width="10.5703125" customWidth="1"/>
    <col min="23" max="23" width="14" customWidth="1"/>
    <col min="24" max="24" width="10.5703125" customWidth="1"/>
    <col min="25" max="25" width="12.85546875" customWidth="1"/>
    <col min="26" max="26" width="9.42578125" customWidth="1"/>
    <col min="27" max="27" width="12.85546875" customWidth="1"/>
    <col min="28" max="28" width="14" customWidth="1"/>
    <col min="29" max="29" width="9.42578125" customWidth="1"/>
    <col min="30" max="30" width="12.85546875" customWidth="1"/>
    <col min="31" max="31" width="14" customWidth="1"/>
    <col min="44" max="65" width="9.140625" hidden="1"/>
  </cols>
  <sheetData>
    <row r="1" spans="1:70" ht="21.75" customHeight="1">
      <c r="A1" s="22"/>
      <c r="B1" s="122"/>
      <c r="C1" s="122"/>
      <c r="D1" s="123" t="s">
        <v>1</v>
      </c>
      <c r="E1" s="122"/>
      <c r="F1" s="124" t="s">
        <v>154</v>
      </c>
      <c r="G1" s="410" t="s">
        <v>155</v>
      </c>
      <c r="H1" s="410"/>
      <c r="I1" s="125"/>
      <c r="J1" s="124" t="s">
        <v>156</v>
      </c>
      <c r="K1" s="123" t="s">
        <v>157</v>
      </c>
      <c r="L1" s="124" t="s">
        <v>158</v>
      </c>
      <c r="M1" s="124"/>
      <c r="N1" s="124"/>
      <c r="O1" s="124"/>
      <c r="P1" s="124"/>
      <c r="Q1" s="124"/>
      <c r="R1" s="124"/>
      <c r="S1" s="124"/>
      <c r="T1" s="124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spans="1:70" ht="36.9" customHeight="1"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AT2" s="25" t="s">
        <v>137</v>
      </c>
    </row>
    <row r="3" spans="1:70" ht="6.9" customHeight="1">
      <c r="B3" s="26"/>
      <c r="C3" s="27"/>
      <c r="D3" s="27"/>
      <c r="E3" s="27"/>
      <c r="F3" s="27"/>
      <c r="G3" s="27"/>
      <c r="H3" s="27"/>
      <c r="I3" s="126"/>
      <c r="J3" s="27"/>
      <c r="K3" s="28"/>
      <c r="AT3" s="25" t="s">
        <v>82</v>
      </c>
    </row>
    <row r="4" spans="1:70" ht="36.9" customHeight="1">
      <c r="B4" s="29"/>
      <c r="C4" s="30"/>
      <c r="D4" s="31" t="s">
        <v>159</v>
      </c>
      <c r="E4" s="30"/>
      <c r="F4" s="30"/>
      <c r="G4" s="30"/>
      <c r="H4" s="30"/>
      <c r="I4" s="127"/>
      <c r="J4" s="30"/>
      <c r="K4" s="32"/>
      <c r="M4" s="33" t="s">
        <v>12</v>
      </c>
      <c r="AT4" s="25" t="s">
        <v>6</v>
      </c>
    </row>
    <row r="5" spans="1:70" ht="6.9" customHeight="1">
      <c r="B5" s="29"/>
      <c r="C5" s="30"/>
      <c r="D5" s="30"/>
      <c r="E5" s="30"/>
      <c r="F5" s="30"/>
      <c r="G5" s="30"/>
      <c r="H5" s="30"/>
      <c r="I5" s="127"/>
      <c r="J5" s="30"/>
      <c r="K5" s="32"/>
    </row>
    <row r="6" spans="1:70" ht="13.2">
      <c r="B6" s="29"/>
      <c r="C6" s="30"/>
      <c r="D6" s="38" t="s">
        <v>18</v>
      </c>
      <c r="E6" s="30"/>
      <c r="F6" s="30"/>
      <c r="G6" s="30"/>
      <c r="H6" s="30"/>
      <c r="I6" s="127"/>
      <c r="J6" s="30"/>
      <c r="K6" s="32"/>
    </row>
    <row r="7" spans="1:70" ht="14.4" customHeight="1">
      <c r="B7" s="29"/>
      <c r="C7" s="30"/>
      <c r="D7" s="30"/>
      <c r="E7" s="400" t="str">
        <f>'Rekapitulace stavby'!K6</f>
        <v>Revitalizace návsi v obci Malšovice</v>
      </c>
      <c r="F7" s="401"/>
      <c r="G7" s="401"/>
      <c r="H7" s="401"/>
      <c r="I7" s="127"/>
      <c r="J7" s="30"/>
      <c r="K7" s="32"/>
    </row>
    <row r="8" spans="1:70" ht="13.2">
      <c r="B8" s="29"/>
      <c r="C8" s="30"/>
      <c r="D8" s="38" t="s">
        <v>160</v>
      </c>
      <c r="E8" s="30"/>
      <c r="F8" s="30"/>
      <c r="G8" s="30"/>
      <c r="H8" s="30"/>
      <c r="I8" s="127"/>
      <c r="J8" s="30"/>
      <c r="K8" s="32"/>
    </row>
    <row r="9" spans="1:70" s="1" customFormat="1" ht="14.4" customHeight="1">
      <c r="B9" s="42"/>
      <c r="C9" s="43"/>
      <c r="D9" s="43"/>
      <c r="E9" s="400" t="s">
        <v>2563</v>
      </c>
      <c r="F9" s="402"/>
      <c r="G9" s="402"/>
      <c r="H9" s="402"/>
      <c r="I9" s="128"/>
      <c r="J9" s="43"/>
      <c r="K9" s="46"/>
    </row>
    <row r="10" spans="1:70" s="1" customFormat="1" ht="13.2">
      <c r="B10" s="42"/>
      <c r="C10" s="43"/>
      <c r="D10" s="38" t="s">
        <v>162</v>
      </c>
      <c r="E10" s="43"/>
      <c r="F10" s="43"/>
      <c r="G10" s="43"/>
      <c r="H10" s="43"/>
      <c r="I10" s="128"/>
      <c r="J10" s="43"/>
      <c r="K10" s="46"/>
    </row>
    <row r="11" spans="1:70" s="1" customFormat="1" ht="36.9" customHeight="1">
      <c r="B11" s="42"/>
      <c r="C11" s="43"/>
      <c r="D11" s="43"/>
      <c r="E11" s="403" t="s">
        <v>2605</v>
      </c>
      <c r="F11" s="402"/>
      <c r="G11" s="402"/>
      <c r="H11" s="402"/>
      <c r="I11" s="128"/>
      <c r="J11" s="43"/>
      <c r="K11" s="46"/>
    </row>
    <row r="12" spans="1:70" s="1" customFormat="1" ht="12">
      <c r="B12" s="42"/>
      <c r="C12" s="43"/>
      <c r="D12" s="43"/>
      <c r="E12" s="43"/>
      <c r="F12" s="43"/>
      <c r="G12" s="43"/>
      <c r="H12" s="43"/>
      <c r="I12" s="128"/>
      <c r="J12" s="43"/>
      <c r="K12" s="46"/>
    </row>
    <row r="13" spans="1:70" s="1" customFormat="1" ht="14.4" customHeight="1">
      <c r="B13" s="42"/>
      <c r="C13" s="43"/>
      <c r="D13" s="38" t="s">
        <v>20</v>
      </c>
      <c r="E13" s="43"/>
      <c r="F13" s="36" t="s">
        <v>21</v>
      </c>
      <c r="G13" s="43"/>
      <c r="H13" s="43"/>
      <c r="I13" s="129" t="s">
        <v>22</v>
      </c>
      <c r="J13" s="36" t="s">
        <v>23</v>
      </c>
      <c r="K13" s="46"/>
    </row>
    <row r="14" spans="1:70" s="1" customFormat="1" ht="14.4" customHeight="1">
      <c r="B14" s="42"/>
      <c r="C14" s="43"/>
      <c r="D14" s="38" t="s">
        <v>24</v>
      </c>
      <c r="E14" s="43"/>
      <c r="F14" s="36" t="s">
        <v>25</v>
      </c>
      <c r="G14" s="43"/>
      <c r="H14" s="43"/>
      <c r="I14" s="129" t="s">
        <v>26</v>
      </c>
      <c r="J14" s="130" t="str">
        <f>'Rekapitulace stavby'!AN8</f>
        <v>10. 5. 2018</v>
      </c>
      <c r="K14" s="46"/>
    </row>
    <row r="15" spans="1:70" s="1" customFormat="1" ht="10.8" customHeight="1">
      <c r="B15" s="42"/>
      <c r="C15" s="43"/>
      <c r="D15" s="43"/>
      <c r="E15" s="43"/>
      <c r="F15" s="43"/>
      <c r="G15" s="43"/>
      <c r="H15" s="43"/>
      <c r="I15" s="128"/>
      <c r="J15" s="43"/>
      <c r="K15" s="46"/>
    </row>
    <row r="16" spans="1:70" s="1" customFormat="1" ht="14.4" customHeight="1">
      <c r="B16" s="42"/>
      <c r="C16" s="43"/>
      <c r="D16" s="38" t="s">
        <v>28</v>
      </c>
      <c r="E16" s="43"/>
      <c r="F16" s="43"/>
      <c r="G16" s="43"/>
      <c r="H16" s="43"/>
      <c r="I16" s="129" t="s">
        <v>29</v>
      </c>
      <c r="J16" s="36" t="s">
        <v>23</v>
      </c>
      <c r="K16" s="46"/>
    </row>
    <row r="17" spans="2:11" s="1" customFormat="1" ht="18" customHeight="1">
      <c r="B17" s="42"/>
      <c r="C17" s="43"/>
      <c r="D17" s="43"/>
      <c r="E17" s="36" t="s">
        <v>30</v>
      </c>
      <c r="F17" s="43"/>
      <c r="G17" s="43"/>
      <c r="H17" s="43"/>
      <c r="I17" s="129" t="s">
        <v>31</v>
      </c>
      <c r="J17" s="36" t="s">
        <v>23</v>
      </c>
      <c r="K17" s="46"/>
    </row>
    <row r="18" spans="2:11" s="1" customFormat="1" ht="6.9" customHeight="1">
      <c r="B18" s="42"/>
      <c r="C18" s="43"/>
      <c r="D18" s="43"/>
      <c r="E18" s="43"/>
      <c r="F18" s="43"/>
      <c r="G18" s="43"/>
      <c r="H18" s="43"/>
      <c r="I18" s="128"/>
      <c r="J18" s="43"/>
      <c r="K18" s="46"/>
    </row>
    <row r="19" spans="2:11" s="1" customFormat="1" ht="14.4" customHeight="1">
      <c r="B19" s="42"/>
      <c r="C19" s="43"/>
      <c r="D19" s="38" t="s">
        <v>32</v>
      </c>
      <c r="E19" s="43"/>
      <c r="F19" s="43"/>
      <c r="G19" s="43"/>
      <c r="H19" s="43"/>
      <c r="I19" s="129" t="s">
        <v>29</v>
      </c>
      <c r="J19" s="36" t="str">
        <f>IF('Rekapitulace stavby'!AN13="Vyplň údaj","",IF('Rekapitulace stavby'!AN13="","",'Rekapitulace stavby'!AN13))</f>
        <v/>
      </c>
      <c r="K19" s="46"/>
    </row>
    <row r="20" spans="2:11" s="1" customFormat="1" ht="18" customHeight="1">
      <c r="B20" s="42"/>
      <c r="C20" s="43"/>
      <c r="D20" s="43"/>
      <c r="E20" s="36" t="str">
        <f>IF('Rekapitulace stavby'!E14="Vyplň údaj","",IF('Rekapitulace stavby'!E14="","",'Rekapitulace stavby'!E14))</f>
        <v/>
      </c>
      <c r="F20" s="43"/>
      <c r="G20" s="43"/>
      <c r="H20" s="43"/>
      <c r="I20" s="129" t="s">
        <v>31</v>
      </c>
      <c r="J20" s="36" t="str">
        <f>IF('Rekapitulace stavby'!AN14="Vyplň údaj","",IF('Rekapitulace stavby'!AN14="","",'Rekapitulace stavby'!AN14))</f>
        <v/>
      </c>
      <c r="K20" s="46"/>
    </row>
    <row r="21" spans="2:11" s="1" customFormat="1" ht="6.9" customHeight="1">
      <c r="B21" s="42"/>
      <c r="C21" s="43"/>
      <c r="D21" s="43"/>
      <c r="E21" s="43"/>
      <c r="F21" s="43"/>
      <c r="G21" s="43"/>
      <c r="H21" s="43"/>
      <c r="I21" s="128"/>
      <c r="J21" s="43"/>
      <c r="K21" s="46"/>
    </row>
    <row r="22" spans="2:11" s="1" customFormat="1" ht="14.4" customHeight="1">
      <c r="B22" s="42"/>
      <c r="C22" s="43"/>
      <c r="D22" s="38" t="s">
        <v>34</v>
      </c>
      <c r="E22" s="43"/>
      <c r="F22" s="43"/>
      <c r="G22" s="43"/>
      <c r="H22" s="43"/>
      <c r="I22" s="129" t="s">
        <v>29</v>
      </c>
      <c r="J22" s="36" t="s">
        <v>23</v>
      </c>
      <c r="K22" s="46"/>
    </row>
    <row r="23" spans="2:11" s="1" customFormat="1" ht="18" customHeight="1">
      <c r="B23" s="42"/>
      <c r="C23" s="43"/>
      <c r="D23" s="43"/>
      <c r="E23" s="36" t="s">
        <v>828</v>
      </c>
      <c r="F23" s="43"/>
      <c r="G23" s="43"/>
      <c r="H23" s="43"/>
      <c r="I23" s="129" t="s">
        <v>31</v>
      </c>
      <c r="J23" s="36" t="s">
        <v>23</v>
      </c>
      <c r="K23" s="46"/>
    </row>
    <row r="24" spans="2:11" s="1" customFormat="1" ht="6.9" customHeight="1">
      <c r="B24" s="42"/>
      <c r="C24" s="43"/>
      <c r="D24" s="43"/>
      <c r="E24" s="43"/>
      <c r="F24" s="43"/>
      <c r="G24" s="43"/>
      <c r="H24" s="43"/>
      <c r="I24" s="128"/>
      <c r="J24" s="43"/>
      <c r="K24" s="46"/>
    </row>
    <row r="25" spans="2:11" s="1" customFormat="1" ht="14.4" customHeight="1">
      <c r="B25" s="42"/>
      <c r="C25" s="43"/>
      <c r="D25" s="38" t="s">
        <v>37</v>
      </c>
      <c r="E25" s="43"/>
      <c r="F25" s="43"/>
      <c r="G25" s="43"/>
      <c r="H25" s="43"/>
      <c r="I25" s="128"/>
      <c r="J25" s="43"/>
      <c r="K25" s="46"/>
    </row>
    <row r="26" spans="2:11" s="7" customFormat="1" ht="100.8" customHeight="1">
      <c r="B26" s="131"/>
      <c r="C26" s="132"/>
      <c r="D26" s="132"/>
      <c r="E26" s="364" t="s">
        <v>829</v>
      </c>
      <c r="F26" s="364"/>
      <c r="G26" s="364"/>
      <c r="H26" s="364"/>
      <c r="I26" s="133"/>
      <c r="J26" s="132"/>
      <c r="K26" s="134"/>
    </row>
    <row r="27" spans="2:11" s="1" customFormat="1" ht="6.9" customHeight="1">
      <c r="B27" s="42"/>
      <c r="C27" s="43"/>
      <c r="D27" s="43"/>
      <c r="E27" s="43"/>
      <c r="F27" s="43"/>
      <c r="G27" s="43"/>
      <c r="H27" s="43"/>
      <c r="I27" s="128"/>
      <c r="J27" s="43"/>
      <c r="K27" s="46"/>
    </row>
    <row r="28" spans="2:11" s="1" customFormat="1" ht="6.9" customHeight="1">
      <c r="B28" s="42"/>
      <c r="C28" s="43"/>
      <c r="D28" s="86"/>
      <c r="E28" s="86"/>
      <c r="F28" s="86"/>
      <c r="G28" s="86"/>
      <c r="H28" s="86"/>
      <c r="I28" s="135"/>
      <c r="J28" s="86"/>
      <c r="K28" s="136"/>
    </row>
    <row r="29" spans="2:11" s="1" customFormat="1" ht="25.35" customHeight="1">
      <c r="B29" s="42"/>
      <c r="C29" s="43"/>
      <c r="D29" s="137" t="s">
        <v>39</v>
      </c>
      <c r="E29" s="43"/>
      <c r="F29" s="43"/>
      <c r="G29" s="43"/>
      <c r="H29" s="43"/>
      <c r="I29" s="128"/>
      <c r="J29" s="138">
        <f>ROUND(J91,1)</f>
        <v>0</v>
      </c>
      <c r="K29" s="46"/>
    </row>
    <row r="30" spans="2:11" s="1" customFormat="1" ht="6.9" customHeight="1">
      <c r="B30" s="42"/>
      <c r="C30" s="43"/>
      <c r="D30" s="86"/>
      <c r="E30" s="86"/>
      <c r="F30" s="86"/>
      <c r="G30" s="86"/>
      <c r="H30" s="86"/>
      <c r="I30" s="135"/>
      <c r="J30" s="86"/>
      <c r="K30" s="136"/>
    </row>
    <row r="31" spans="2:11" s="1" customFormat="1" ht="14.4" customHeight="1">
      <c r="B31" s="42"/>
      <c r="C31" s="43"/>
      <c r="D31" s="43"/>
      <c r="E31" s="43"/>
      <c r="F31" s="47" t="s">
        <v>41</v>
      </c>
      <c r="G31" s="43"/>
      <c r="H31" s="43"/>
      <c r="I31" s="139" t="s">
        <v>40</v>
      </c>
      <c r="J31" s="47" t="s">
        <v>42</v>
      </c>
      <c r="K31" s="46"/>
    </row>
    <row r="32" spans="2:11" s="1" customFormat="1" ht="14.4" customHeight="1">
      <c r="B32" s="42"/>
      <c r="C32" s="43"/>
      <c r="D32" s="50" t="s">
        <v>43</v>
      </c>
      <c r="E32" s="50" t="s">
        <v>44</v>
      </c>
      <c r="F32" s="140">
        <f>ROUND(SUM(BE91:BE187), 1)</f>
        <v>0</v>
      </c>
      <c r="G32" s="43"/>
      <c r="H32" s="43"/>
      <c r="I32" s="141">
        <v>0.21</v>
      </c>
      <c r="J32" s="140">
        <f>ROUND(ROUND((SUM(BE91:BE187)), 1)*I32, 1)</f>
        <v>0</v>
      </c>
      <c r="K32" s="46"/>
    </row>
    <row r="33" spans="2:11" s="1" customFormat="1" ht="14.4" customHeight="1">
      <c r="B33" s="42"/>
      <c r="C33" s="43"/>
      <c r="D33" s="43"/>
      <c r="E33" s="50" t="s">
        <v>45</v>
      </c>
      <c r="F33" s="140">
        <f>ROUND(SUM(BF91:BF187), 1)</f>
        <v>0</v>
      </c>
      <c r="G33" s="43"/>
      <c r="H33" s="43"/>
      <c r="I33" s="141">
        <v>0.15</v>
      </c>
      <c r="J33" s="140">
        <f>ROUND(ROUND((SUM(BF91:BF187)), 1)*I33, 1)</f>
        <v>0</v>
      </c>
      <c r="K33" s="46"/>
    </row>
    <row r="34" spans="2:11" s="1" customFormat="1" ht="14.4" hidden="1" customHeight="1">
      <c r="B34" s="42"/>
      <c r="C34" s="43"/>
      <c r="D34" s="43"/>
      <c r="E34" s="50" t="s">
        <v>46</v>
      </c>
      <c r="F34" s="140">
        <f>ROUND(SUM(BG91:BG187), 1)</f>
        <v>0</v>
      </c>
      <c r="G34" s="43"/>
      <c r="H34" s="43"/>
      <c r="I34" s="141">
        <v>0.21</v>
      </c>
      <c r="J34" s="140">
        <v>0</v>
      </c>
      <c r="K34" s="46"/>
    </row>
    <row r="35" spans="2:11" s="1" customFormat="1" ht="14.4" hidden="1" customHeight="1">
      <c r="B35" s="42"/>
      <c r="C35" s="43"/>
      <c r="D35" s="43"/>
      <c r="E35" s="50" t="s">
        <v>47</v>
      </c>
      <c r="F35" s="140">
        <f>ROUND(SUM(BH91:BH187), 1)</f>
        <v>0</v>
      </c>
      <c r="G35" s="43"/>
      <c r="H35" s="43"/>
      <c r="I35" s="141">
        <v>0.15</v>
      </c>
      <c r="J35" s="140">
        <v>0</v>
      </c>
      <c r="K35" s="46"/>
    </row>
    <row r="36" spans="2:11" s="1" customFormat="1" ht="14.4" hidden="1" customHeight="1">
      <c r="B36" s="42"/>
      <c r="C36" s="43"/>
      <c r="D36" s="43"/>
      <c r="E36" s="50" t="s">
        <v>48</v>
      </c>
      <c r="F36" s="140">
        <f>ROUND(SUM(BI91:BI187), 1)</f>
        <v>0</v>
      </c>
      <c r="G36" s="43"/>
      <c r="H36" s="43"/>
      <c r="I36" s="141">
        <v>0</v>
      </c>
      <c r="J36" s="140">
        <v>0</v>
      </c>
      <c r="K36" s="46"/>
    </row>
    <row r="37" spans="2:11" s="1" customFormat="1" ht="6.9" customHeight="1">
      <c r="B37" s="42"/>
      <c r="C37" s="43"/>
      <c r="D37" s="43"/>
      <c r="E37" s="43"/>
      <c r="F37" s="43"/>
      <c r="G37" s="43"/>
      <c r="H37" s="43"/>
      <c r="I37" s="128"/>
      <c r="J37" s="43"/>
      <c r="K37" s="46"/>
    </row>
    <row r="38" spans="2:11" s="1" customFormat="1" ht="25.35" customHeight="1">
      <c r="B38" s="42"/>
      <c r="C38" s="142"/>
      <c r="D38" s="143" t="s">
        <v>49</v>
      </c>
      <c r="E38" s="80"/>
      <c r="F38" s="80"/>
      <c r="G38" s="144" t="s">
        <v>50</v>
      </c>
      <c r="H38" s="145" t="s">
        <v>51</v>
      </c>
      <c r="I38" s="146"/>
      <c r="J38" s="147">
        <f>SUM(J29:J36)</f>
        <v>0</v>
      </c>
      <c r="K38" s="148"/>
    </row>
    <row r="39" spans="2:11" s="1" customFormat="1" ht="14.4" customHeight="1">
      <c r="B39" s="57"/>
      <c r="C39" s="58"/>
      <c r="D39" s="58"/>
      <c r="E39" s="58"/>
      <c r="F39" s="58"/>
      <c r="G39" s="58"/>
      <c r="H39" s="58"/>
      <c r="I39" s="149"/>
      <c r="J39" s="58"/>
      <c r="K39" s="59"/>
    </row>
    <row r="43" spans="2:11" s="1" customFormat="1" ht="6.9" customHeight="1">
      <c r="B43" s="150"/>
      <c r="C43" s="151"/>
      <c r="D43" s="151"/>
      <c r="E43" s="151"/>
      <c r="F43" s="151"/>
      <c r="G43" s="151"/>
      <c r="H43" s="151"/>
      <c r="I43" s="152"/>
      <c r="J43" s="151"/>
      <c r="K43" s="153"/>
    </row>
    <row r="44" spans="2:11" s="1" customFormat="1" ht="36.9" customHeight="1">
      <c r="B44" s="42"/>
      <c r="C44" s="31" t="s">
        <v>166</v>
      </c>
      <c r="D44" s="43"/>
      <c r="E44" s="43"/>
      <c r="F44" s="43"/>
      <c r="G44" s="43"/>
      <c r="H44" s="43"/>
      <c r="I44" s="128"/>
      <c r="J44" s="43"/>
      <c r="K44" s="46"/>
    </row>
    <row r="45" spans="2:11" s="1" customFormat="1" ht="6.9" customHeight="1">
      <c r="B45" s="42"/>
      <c r="C45" s="43"/>
      <c r="D45" s="43"/>
      <c r="E45" s="43"/>
      <c r="F45" s="43"/>
      <c r="G45" s="43"/>
      <c r="H45" s="43"/>
      <c r="I45" s="128"/>
      <c r="J45" s="43"/>
      <c r="K45" s="46"/>
    </row>
    <row r="46" spans="2:11" s="1" customFormat="1" ht="14.4" customHeight="1">
      <c r="B46" s="42"/>
      <c r="C46" s="38" t="s">
        <v>18</v>
      </c>
      <c r="D46" s="43"/>
      <c r="E46" s="43"/>
      <c r="F46" s="43"/>
      <c r="G46" s="43"/>
      <c r="H46" s="43"/>
      <c r="I46" s="128"/>
      <c r="J46" s="43"/>
      <c r="K46" s="46"/>
    </row>
    <row r="47" spans="2:11" s="1" customFormat="1" ht="14.4" customHeight="1">
      <c r="B47" s="42"/>
      <c r="C47" s="43"/>
      <c r="D47" s="43"/>
      <c r="E47" s="400" t="str">
        <f>E7</f>
        <v>Revitalizace návsi v obci Malšovice</v>
      </c>
      <c r="F47" s="401"/>
      <c r="G47" s="401"/>
      <c r="H47" s="401"/>
      <c r="I47" s="128"/>
      <c r="J47" s="43"/>
      <c r="K47" s="46"/>
    </row>
    <row r="48" spans="2:11" ht="13.2">
      <c r="B48" s="29"/>
      <c r="C48" s="38" t="s">
        <v>160</v>
      </c>
      <c r="D48" s="30"/>
      <c r="E48" s="30"/>
      <c r="F48" s="30"/>
      <c r="G48" s="30"/>
      <c r="H48" s="30"/>
      <c r="I48" s="127"/>
      <c r="J48" s="30"/>
      <c r="K48" s="32"/>
    </row>
    <row r="49" spans="2:47" s="1" customFormat="1" ht="14.4" customHeight="1">
      <c r="B49" s="42"/>
      <c r="C49" s="43"/>
      <c r="D49" s="43"/>
      <c r="E49" s="400" t="s">
        <v>2563</v>
      </c>
      <c r="F49" s="402"/>
      <c r="G49" s="402"/>
      <c r="H49" s="402"/>
      <c r="I49" s="128"/>
      <c r="J49" s="43"/>
      <c r="K49" s="46"/>
    </row>
    <row r="50" spans="2:47" s="1" customFormat="1" ht="14.4" customHeight="1">
      <c r="B50" s="42"/>
      <c r="C50" s="38" t="s">
        <v>162</v>
      </c>
      <c r="D50" s="43"/>
      <c r="E50" s="43"/>
      <c r="F50" s="43"/>
      <c r="G50" s="43"/>
      <c r="H50" s="43"/>
      <c r="I50" s="128"/>
      <c r="J50" s="43"/>
      <c r="K50" s="46"/>
    </row>
    <row r="51" spans="2:47" s="1" customFormat="1" ht="16.2" customHeight="1">
      <c r="B51" s="42"/>
      <c r="C51" s="43"/>
      <c r="D51" s="43"/>
      <c r="E51" s="403" t="str">
        <f>E11</f>
        <v>SO04.2 - SPLAŠKOVÁ KANALIZACE PRO NAPOJENÍ OBJEKTU STODOLY</v>
      </c>
      <c r="F51" s="402"/>
      <c r="G51" s="402"/>
      <c r="H51" s="402"/>
      <c r="I51" s="128"/>
      <c r="J51" s="43"/>
      <c r="K51" s="46"/>
    </row>
    <row r="52" spans="2:47" s="1" customFormat="1" ht="6.9" customHeight="1">
      <c r="B52" s="42"/>
      <c r="C52" s="43"/>
      <c r="D52" s="43"/>
      <c r="E52" s="43"/>
      <c r="F52" s="43"/>
      <c r="G52" s="43"/>
      <c r="H52" s="43"/>
      <c r="I52" s="128"/>
      <c r="J52" s="43"/>
      <c r="K52" s="46"/>
    </row>
    <row r="53" spans="2:47" s="1" customFormat="1" ht="18" customHeight="1">
      <c r="B53" s="42"/>
      <c r="C53" s="38" t="s">
        <v>24</v>
      </c>
      <c r="D53" s="43"/>
      <c r="E53" s="43"/>
      <c r="F53" s="36" t="str">
        <f>F14</f>
        <v xml:space="preserve">MALŠOVICE </v>
      </c>
      <c r="G53" s="43"/>
      <c r="H53" s="43"/>
      <c r="I53" s="129" t="s">
        <v>26</v>
      </c>
      <c r="J53" s="130" t="str">
        <f>IF(J14="","",J14)</f>
        <v>10. 5. 2018</v>
      </c>
      <c r="K53" s="46"/>
    </row>
    <row r="54" spans="2:47" s="1" customFormat="1" ht="6.9" customHeight="1">
      <c r="B54" s="42"/>
      <c r="C54" s="43"/>
      <c r="D54" s="43"/>
      <c r="E54" s="43"/>
      <c r="F54" s="43"/>
      <c r="G54" s="43"/>
      <c r="H54" s="43"/>
      <c r="I54" s="128"/>
      <c r="J54" s="43"/>
      <c r="K54" s="46"/>
    </row>
    <row r="55" spans="2:47" s="1" customFormat="1" ht="13.2">
      <c r="B55" s="42"/>
      <c r="C55" s="38" t="s">
        <v>28</v>
      </c>
      <c r="D55" s="43"/>
      <c r="E55" s="43"/>
      <c r="F55" s="36" t="str">
        <f>E17</f>
        <v>OBEC MALŠOVICE, Malšovice 16</v>
      </c>
      <c r="G55" s="43"/>
      <c r="H55" s="43"/>
      <c r="I55" s="129" t="s">
        <v>34</v>
      </c>
      <c r="J55" s="364" t="str">
        <f>E23</f>
        <v>Ing. Miloslav Kašpárek Ústí n.L.</v>
      </c>
      <c r="K55" s="46"/>
    </row>
    <row r="56" spans="2:47" s="1" customFormat="1" ht="14.4" customHeight="1">
      <c r="B56" s="42"/>
      <c r="C56" s="38" t="s">
        <v>32</v>
      </c>
      <c r="D56" s="43"/>
      <c r="E56" s="43"/>
      <c r="F56" s="36" t="str">
        <f>IF(E20="","",E20)</f>
        <v/>
      </c>
      <c r="G56" s="43"/>
      <c r="H56" s="43"/>
      <c r="I56" s="128"/>
      <c r="J56" s="404"/>
      <c r="K56" s="46"/>
    </row>
    <row r="57" spans="2:47" s="1" customFormat="1" ht="10.35" customHeight="1">
      <c r="B57" s="42"/>
      <c r="C57" s="43"/>
      <c r="D57" s="43"/>
      <c r="E57" s="43"/>
      <c r="F57" s="43"/>
      <c r="G57" s="43"/>
      <c r="H57" s="43"/>
      <c r="I57" s="128"/>
      <c r="J57" s="43"/>
      <c r="K57" s="46"/>
    </row>
    <row r="58" spans="2:47" s="1" customFormat="1" ht="29.25" customHeight="1">
      <c r="B58" s="42"/>
      <c r="C58" s="154" t="s">
        <v>167</v>
      </c>
      <c r="D58" s="142"/>
      <c r="E58" s="142"/>
      <c r="F58" s="142"/>
      <c r="G58" s="142"/>
      <c r="H58" s="142"/>
      <c r="I58" s="155"/>
      <c r="J58" s="156" t="s">
        <v>168</v>
      </c>
      <c r="K58" s="157"/>
    </row>
    <row r="59" spans="2:47" s="1" customFormat="1" ht="10.35" customHeight="1">
      <c r="B59" s="42"/>
      <c r="C59" s="43"/>
      <c r="D59" s="43"/>
      <c r="E59" s="43"/>
      <c r="F59" s="43"/>
      <c r="G59" s="43"/>
      <c r="H59" s="43"/>
      <c r="I59" s="128"/>
      <c r="J59" s="43"/>
      <c r="K59" s="46"/>
    </row>
    <row r="60" spans="2:47" s="1" customFormat="1" ht="29.25" customHeight="1">
      <c r="B60" s="42"/>
      <c r="C60" s="158" t="s">
        <v>169</v>
      </c>
      <c r="D60" s="43"/>
      <c r="E60" s="43"/>
      <c r="F60" s="43"/>
      <c r="G60" s="43"/>
      <c r="H60" s="43"/>
      <c r="I60" s="128"/>
      <c r="J60" s="138">
        <f>J91</f>
        <v>0</v>
      </c>
      <c r="K60" s="46"/>
      <c r="AU60" s="25" t="s">
        <v>170</v>
      </c>
    </row>
    <row r="61" spans="2:47" s="8" customFormat="1" ht="24.9" customHeight="1">
      <c r="B61" s="159"/>
      <c r="C61" s="160"/>
      <c r="D61" s="161" t="s">
        <v>171</v>
      </c>
      <c r="E61" s="162"/>
      <c r="F61" s="162"/>
      <c r="G61" s="162"/>
      <c r="H61" s="162"/>
      <c r="I61" s="163"/>
      <c r="J61" s="164">
        <f>J92</f>
        <v>0</v>
      </c>
      <c r="K61" s="165"/>
    </row>
    <row r="62" spans="2:47" s="9" customFormat="1" ht="19.95" customHeight="1">
      <c r="B62" s="166"/>
      <c r="C62" s="167"/>
      <c r="D62" s="168" t="s">
        <v>172</v>
      </c>
      <c r="E62" s="169"/>
      <c r="F62" s="169"/>
      <c r="G62" s="169"/>
      <c r="H62" s="169"/>
      <c r="I62" s="170"/>
      <c r="J62" s="171">
        <f>J93</f>
        <v>0</v>
      </c>
      <c r="K62" s="172"/>
    </row>
    <row r="63" spans="2:47" s="9" customFormat="1" ht="19.95" customHeight="1">
      <c r="B63" s="166"/>
      <c r="C63" s="167"/>
      <c r="D63" s="168" t="s">
        <v>960</v>
      </c>
      <c r="E63" s="169"/>
      <c r="F63" s="169"/>
      <c r="G63" s="169"/>
      <c r="H63" s="169"/>
      <c r="I63" s="170"/>
      <c r="J63" s="171">
        <f>J151</f>
        <v>0</v>
      </c>
      <c r="K63" s="172"/>
    </row>
    <row r="64" spans="2:47" s="9" customFormat="1" ht="19.95" customHeight="1">
      <c r="B64" s="166"/>
      <c r="C64" s="167"/>
      <c r="D64" s="168" t="s">
        <v>2565</v>
      </c>
      <c r="E64" s="169"/>
      <c r="F64" s="169"/>
      <c r="G64" s="169"/>
      <c r="H64" s="169"/>
      <c r="I64" s="170"/>
      <c r="J64" s="171">
        <f>J157</f>
        <v>0</v>
      </c>
      <c r="K64" s="172"/>
    </row>
    <row r="65" spans="2:12" s="9" customFormat="1" ht="19.95" customHeight="1">
      <c r="B65" s="166"/>
      <c r="C65" s="167"/>
      <c r="D65" s="168" t="s">
        <v>2606</v>
      </c>
      <c r="E65" s="169"/>
      <c r="F65" s="169"/>
      <c r="G65" s="169"/>
      <c r="H65" s="169"/>
      <c r="I65" s="170"/>
      <c r="J65" s="171">
        <f>J164</f>
        <v>0</v>
      </c>
      <c r="K65" s="172"/>
    </row>
    <row r="66" spans="2:12" s="9" customFormat="1" ht="19.95" customHeight="1">
      <c r="B66" s="166"/>
      <c r="C66" s="167"/>
      <c r="D66" s="168" t="s">
        <v>184</v>
      </c>
      <c r="E66" s="169"/>
      <c r="F66" s="169"/>
      <c r="G66" s="169"/>
      <c r="H66" s="169"/>
      <c r="I66" s="170"/>
      <c r="J66" s="171">
        <f>J174</f>
        <v>0</v>
      </c>
      <c r="K66" s="172"/>
    </row>
    <row r="67" spans="2:12" s="9" customFormat="1" ht="14.85" customHeight="1">
      <c r="B67" s="166"/>
      <c r="C67" s="167"/>
      <c r="D67" s="168" t="s">
        <v>186</v>
      </c>
      <c r="E67" s="169"/>
      <c r="F67" s="169"/>
      <c r="G67" s="169"/>
      <c r="H67" s="169"/>
      <c r="I67" s="170"/>
      <c r="J67" s="171">
        <f>J175</f>
        <v>0</v>
      </c>
      <c r="K67" s="172"/>
    </row>
    <row r="68" spans="2:12" s="9" customFormat="1" ht="19.95" customHeight="1">
      <c r="B68" s="166"/>
      <c r="C68" s="167"/>
      <c r="D68" s="168" t="s">
        <v>187</v>
      </c>
      <c r="E68" s="169"/>
      <c r="F68" s="169"/>
      <c r="G68" s="169"/>
      <c r="H68" s="169"/>
      <c r="I68" s="170"/>
      <c r="J68" s="171">
        <f>J181</f>
        <v>0</v>
      </c>
      <c r="K68" s="172"/>
    </row>
    <row r="69" spans="2:12" s="9" customFormat="1" ht="19.95" customHeight="1">
      <c r="B69" s="166"/>
      <c r="C69" s="167"/>
      <c r="D69" s="168" t="s">
        <v>188</v>
      </c>
      <c r="E69" s="169"/>
      <c r="F69" s="169"/>
      <c r="G69" s="169"/>
      <c r="H69" s="169"/>
      <c r="I69" s="170"/>
      <c r="J69" s="171">
        <f>J186</f>
        <v>0</v>
      </c>
      <c r="K69" s="172"/>
    </row>
    <row r="70" spans="2:12" s="1" customFormat="1" ht="21.75" customHeight="1">
      <c r="B70" s="42"/>
      <c r="C70" s="43"/>
      <c r="D70" s="43"/>
      <c r="E70" s="43"/>
      <c r="F70" s="43"/>
      <c r="G70" s="43"/>
      <c r="H70" s="43"/>
      <c r="I70" s="128"/>
      <c r="J70" s="43"/>
      <c r="K70" s="46"/>
    </row>
    <row r="71" spans="2:12" s="1" customFormat="1" ht="6.9" customHeight="1">
      <c r="B71" s="57"/>
      <c r="C71" s="58"/>
      <c r="D71" s="58"/>
      <c r="E71" s="58"/>
      <c r="F71" s="58"/>
      <c r="G71" s="58"/>
      <c r="H71" s="58"/>
      <c r="I71" s="149"/>
      <c r="J71" s="58"/>
      <c r="K71" s="59"/>
    </row>
    <row r="75" spans="2:12" s="1" customFormat="1" ht="6.9" customHeight="1">
      <c r="B75" s="60"/>
      <c r="C75" s="61"/>
      <c r="D75" s="61"/>
      <c r="E75" s="61"/>
      <c r="F75" s="61"/>
      <c r="G75" s="61"/>
      <c r="H75" s="61"/>
      <c r="I75" s="152"/>
      <c r="J75" s="61"/>
      <c r="K75" s="61"/>
      <c r="L75" s="62"/>
    </row>
    <row r="76" spans="2:12" s="1" customFormat="1" ht="36.9" customHeight="1">
      <c r="B76" s="42"/>
      <c r="C76" s="63" t="s">
        <v>191</v>
      </c>
      <c r="D76" s="64"/>
      <c r="E76" s="64"/>
      <c r="F76" s="64"/>
      <c r="G76" s="64"/>
      <c r="H76" s="64"/>
      <c r="I76" s="173"/>
      <c r="J76" s="64"/>
      <c r="K76" s="64"/>
      <c r="L76" s="62"/>
    </row>
    <row r="77" spans="2:12" s="1" customFormat="1" ht="6.9" customHeight="1">
      <c r="B77" s="42"/>
      <c r="C77" s="64"/>
      <c r="D77" s="64"/>
      <c r="E77" s="64"/>
      <c r="F77" s="64"/>
      <c r="G77" s="64"/>
      <c r="H77" s="64"/>
      <c r="I77" s="173"/>
      <c r="J77" s="64"/>
      <c r="K77" s="64"/>
      <c r="L77" s="62"/>
    </row>
    <row r="78" spans="2:12" s="1" customFormat="1" ht="14.4" customHeight="1">
      <c r="B78" s="42"/>
      <c r="C78" s="66" t="s">
        <v>18</v>
      </c>
      <c r="D78" s="64"/>
      <c r="E78" s="64"/>
      <c r="F78" s="64"/>
      <c r="G78" s="64"/>
      <c r="H78" s="64"/>
      <c r="I78" s="173"/>
      <c r="J78" s="64"/>
      <c r="K78" s="64"/>
      <c r="L78" s="62"/>
    </row>
    <row r="79" spans="2:12" s="1" customFormat="1" ht="14.4" customHeight="1">
      <c r="B79" s="42"/>
      <c r="C79" s="64"/>
      <c r="D79" s="64"/>
      <c r="E79" s="405" t="str">
        <f>E7</f>
        <v>Revitalizace návsi v obci Malšovice</v>
      </c>
      <c r="F79" s="406"/>
      <c r="G79" s="406"/>
      <c r="H79" s="406"/>
      <c r="I79" s="173"/>
      <c r="J79" s="64"/>
      <c r="K79" s="64"/>
      <c r="L79" s="62"/>
    </row>
    <row r="80" spans="2:12" ht="13.2">
      <c r="B80" s="29"/>
      <c r="C80" s="66" t="s">
        <v>160</v>
      </c>
      <c r="D80" s="174"/>
      <c r="E80" s="174"/>
      <c r="F80" s="174"/>
      <c r="G80" s="174"/>
      <c r="H80" s="174"/>
      <c r="J80" s="174"/>
      <c r="K80" s="174"/>
      <c r="L80" s="175"/>
    </row>
    <row r="81" spans="2:65" s="1" customFormat="1" ht="14.4" customHeight="1">
      <c r="B81" s="42"/>
      <c r="C81" s="64"/>
      <c r="D81" s="64"/>
      <c r="E81" s="405" t="s">
        <v>2563</v>
      </c>
      <c r="F81" s="408"/>
      <c r="G81" s="408"/>
      <c r="H81" s="408"/>
      <c r="I81" s="173"/>
      <c r="J81" s="64"/>
      <c r="K81" s="64"/>
      <c r="L81" s="62"/>
    </row>
    <row r="82" spans="2:65" s="1" customFormat="1" ht="14.4" customHeight="1">
      <c r="B82" s="42"/>
      <c r="C82" s="66" t="s">
        <v>162</v>
      </c>
      <c r="D82" s="64"/>
      <c r="E82" s="64"/>
      <c r="F82" s="64"/>
      <c r="G82" s="64"/>
      <c r="H82" s="64"/>
      <c r="I82" s="173"/>
      <c r="J82" s="64"/>
      <c r="K82" s="64"/>
      <c r="L82" s="62"/>
    </row>
    <row r="83" spans="2:65" s="1" customFormat="1" ht="16.2" customHeight="1">
      <c r="B83" s="42"/>
      <c r="C83" s="64"/>
      <c r="D83" s="64"/>
      <c r="E83" s="375" t="str">
        <f>E11</f>
        <v>SO04.2 - SPLAŠKOVÁ KANALIZACE PRO NAPOJENÍ OBJEKTU STODOLY</v>
      </c>
      <c r="F83" s="408"/>
      <c r="G83" s="408"/>
      <c r="H83" s="408"/>
      <c r="I83" s="173"/>
      <c r="J83" s="64"/>
      <c r="K83" s="64"/>
      <c r="L83" s="62"/>
    </row>
    <row r="84" spans="2:65" s="1" customFormat="1" ht="6.9" customHeight="1">
      <c r="B84" s="42"/>
      <c r="C84" s="64"/>
      <c r="D84" s="64"/>
      <c r="E84" s="64"/>
      <c r="F84" s="64"/>
      <c r="G84" s="64"/>
      <c r="H84" s="64"/>
      <c r="I84" s="173"/>
      <c r="J84" s="64"/>
      <c r="K84" s="64"/>
      <c r="L84" s="62"/>
    </row>
    <row r="85" spans="2:65" s="1" customFormat="1" ht="18" customHeight="1">
      <c r="B85" s="42"/>
      <c r="C85" s="66" t="s">
        <v>24</v>
      </c>
      <c r="D85" s="64"/>
      <c r="E85" s="64"/>
      <c r="F85" s="176" t="str">
        <f>F14</f>
        <v xml:space="preserve">MALŠOVICE </v>
      </c>
      <c r="G85" s="64"/>
      <c r="H85" s="64"/>
      <c r="I85" s="177" t="s">
        <v>26</v>
      </c>
      <c r="J85" s="74" t="str">
        <f>IF(J14="","",J14)</f>
        <v>10. 5. 2018</v>
      </c>
      <c r="K85" s="64"/>
      <c r="L85" s="62"/>
    </row>
    <row r="86" spans="2:65" s="1" customFormat="1" ht="6.9" customHeight="1">
      <c r="B86" s="42"/>
      <c r="C86" s="64"/>
      <c r="D86" s="64"/>
      <c r="E86" s="64"/>
      <c r="F86" s="64"/>
      <c r="G86" s="64"/>
      <c r="H86" s="64"/>
      <c r="I86" s="173"/>
      <c r="J86" s="64"/>
      <c r="K86" s="64"/>
      <c r="L86" s="62"/>
    </row>
    <row r="87" spans="2:65" s="1" customFormat="1" ht="13.2">
      <c r="B87" s="42"/>
      <c r="C87" s="66" t="s">
        <v>28</v>
      </c>
      <c r="D87" s="64"/>
      <c r="E87" s="64"/>
      <c r="F87" s="176" t="str">
        <f>E17</f>
        <v>OBEC MALŠOVICE, Malšovice 16</v>
      </c>
      <c r="G87" s="64"/>
      <c r="H87" s="64"/>
      <c r="I87" s="177" t="s">
        <v>34</v>
      </c>
      <c r="J87" s="176" t="str">
        <f>E23</f>
        <v>Ing. Miloslav Kašpárek Ústí n.L.</v>
      </c>
      <c r="K87" s="64"/>
      <c r="L87" s="62"/>
    </row>
    <row r="88" spans="2:65" s="1" customFormat="1" ht="14.4" customHeight="1">
      <c r="B88" s="42"/>
      <c r="C88" s="66" t="s">
        <v>32</v>
      </c>
      <c r="D88" s="64"/>
      <c r="E88" s="64"/>
      <c r="F88" s="176" t="str">
        <f>IF(E20="","",E20)</f>
        <v/>
      </c>
      <c r="G88" s="64"/>
      <c r="H88" s="64"/>
      <c r="I88" s="173"/>
      <c r="J88" s="64"/>
      <c r="K88" s="64"/>
      <c r="L88" s="62"/>
    </row>
    <row r="89" spans="2:65" s="1" customFormat="1" ht="10.35" customHeight="1">
      <c r="B89" s="42"/>
      <c r="C89" s="64"/>
      <c r="D89" s="64"/>
      <c r="E89" s="64"/>
      <c r="F89" s="64"/>
      <c r="G89" s="64"/>
      <c r="H89" s="64"/>
      <c r="I89" s="173"/>
      <c r="J89" s="64"/>
      <c r="K89" s="64"/>
      <c r="L89" s="62"/>
    </row>
    <row r="90" spans="2:65" s="10" customFormat="1" ht="29.25" customHeight="1">
      <c r="B90" s="178"/>
      <c r="C90" s="179" t="s">
        <v>192</v>
      </c>
      <c r="D90" s="180" t="s">
        <v>58</v>
      </c>
      <c r="E90" s="180" t="s">
        <v>54</v>
      </c>
      <c r="F90" s="180" t="s">
        <v>193</v>
      </c>
      <c r="G90" s="180" t="s">
        <v>194</v>
      </c>
      <c r="H90" s="180" t="s">
        <v>195</v>
      </c>
      <c r="I90" s="181" t="s">
        <v>196</v>
      </c>
      <c r="J90" s="180" t="s">
        <v>168</v>
      </c>
      <c r="K90" s="182" t="s">
        <v>197</v>
      </c>
      <c r="L90" s="183"/>
      <c r="M90" s="82" t="s">
        <v>198</v>
      </c>
      <c r="N90" s="83" t="s">
        <v>43</v>
      </c>
      <c r="O90" s="83" t="s">
        <v>199</v>
      </c>
      <c r="P90" s="83" t="s">
        <v>200</v>
      </c>
      <c r="Q90" s="83" t="s">
        <v>201</v>
      </c>
      <c r="R90" s="83" t="s">
        <v>202</v>
      </c>
      <c r="S90" s="83" t="s">
        <v>203</v>
      </c>
      <c r="T90" s="84" t="s">
        <v>204</v>
      </c>
    </row>
    <row r="91" spans="2:65" s="1" customFormat="1" ht="29.25" customHeight="1">
      <c r="B91" s="42"/>
      <c r="C91" s="88" t="s">
        <v>169</v>
      </c>
      <c r="D91" s="64"/>
      <c r="E91" s="64"/>
      <c r="F91" s="64"/>
      <c r="G91" s="64"/>
      <c r="H91" s="64"/>
      <c r="I91" s="173"/>
      <c r="J91" s="184">
        <f>BK91</f>
        <v>0</v>
      </c>
      <c r="K91" s="64"/>
      <c r="L91" s="62"/>
      <c r="M91" s="85"/>
      <c r="N91" s="86"/>
      <c r="O91" s="86"/>
      <c r="P91" s="185">
        <f>P92</f>
        <v>0</v>
      </c>
      <c r="Q91" s="86"/>
      <c r="R91" s="185">
        <f>R92</f>
        <v>51.268453260000001</v>
      </c>
      <c r="S91" s="86"/>
      <c r="T91" s="186">
        <f>T92</f>
        <v>2.0458000000000003</v>
      </c>
      <c r="AT91" s="25" t="s">
        <v>72</v>
      </c>
      <c r="AU91" s="25" t="s">
        <v>170</v>
      </c>
      <c r="BK91" s="187">
        <f>BK92</f>
        <v>0</v>
      </c>
    </row>
    <row r="92" spans="2:65" s="11" customFormat="1" ht="37.35" customHeight="1">
      <c r="B92" s="188"/>
      <c r="C92" s="189"/>
      <c r="D92" s="190" t="s">
        <v>72</v>
      </c>
      <c r="E92" s="191" t="s">
        <v>205</v>
      </c>
      <c r="F92" s="191" t="s">
        <v>206</v>
      </c>
      <c r="G92" s="189"/>
      <c r="H92" s="189"/>
      <c r="I92" s="192"/>
      <c r="J92" s="193">
        <f>BK92</f>
        <v>0</v>
      </c>
      <c r="K92" s="189"/>
      <c r="L92" s="194"/>
      <c r="M92" s="195"/>
      <c r="N92" s="196"/>
      <c r="O92" s="196"/>
      <c r="P92" s="197">
        <f>P93+P151+P157+P164+P174+P181+P186</f>
        <v>0</v>
      </c>
      <c r="Q92" s="196"/>
      <c r="R92" s="197">
        <f>R93+R151+R157+R164+R174+R181+R186</f>
        <v>51.268453260000001</v>
      </c>
      <c r="S92" s="196"/>
      <c r="T92" s="198">
        <f>T93+T151+T157+T164+T174+T181+T186</f>
        <v>2.0458000000000003</v>
      </c>
      <c r="AR92" s="199" t="s">
        <v>80</v>
      </c>
      <c r="AT92" s="200" t="s">
        <v>72</v>
      </c>
      <c r="AU92" s="200" t="s">
        <v>73</v>
      </c>
      <c r="AY92" s="199" t="s">
        <v>207</v>
      </c>
      <c r="BK92" s="201">
        <f>BK93+BK151+BK157+BK164+BK174+BK181+BK186</f>
        <v>0</v>
      </c>
    </row>
    <row r="93" spans="2:65" s="11" customFormat="1" ht="19.95" customHeight="1">
      <c r="B93" s="188"/>
      <c r="C93" s="189"/>
      <c r="D93" s="190" t="s">
        <v>72</v>
      </c>
      <c r="E93" s="202" t="s">
        <v>80</v>
      </c>
      <c r="F93" s="202" t="s">
        <v>208</v>
      </c>
      <c r="G93" s="189"/>
      <c r="H93" s="189"/>
      <c r="I93" s="192"/>
      <c r="J93" s="203">
        <f>BK93</f>
        <v>0</v>
      </c>
      <c r="K93" s="189"/>
      <c r="L93" s="194"/>
      <c r="M93" s="195"/>
      <c r="N93" s="196"/>
      <c r="O93" s="196"/>
      <c r="P93" s="197">
        <f>SUM(P94:P150)</f>
        <v>0</v>
      </c>
      <c r="Q93" s="196"/>
      <c r="R93" s="197">
        <f>SUM(R94:R150)</f>
        <v>0.30093144999999999</v>
      </c>
      <c r="S93" s="196"/>
      <c r="T93" s="198">
        <f>SUM(T94:T150)</f>
        <v>0</v>
      </c>
      <c r="AR93" s="199" t="s">
        <v>80</v>
      </c>
      <c r="AT93" s="200" t="s">
        <v>72</v>
      </c>
      <c r="AU93" s="200" t="s">
        <v>80</v>
      </c>
      <c r="AY93" s="199" t="s">
        <v>207</v>
      </c>
      <c r="BK93" s="201">
        <f>SUM(BK94:BK150)</f>
        <v>0</v>
      </c>
    </row>
    <row r="94" spans="2:65" s="1" customFormat="1" ht="34.200000000000003" customHeight="1">
      <c r="B94" s="42"/>
      <c r="C94" s="204" t="s">
        <v>80</v>
      </c>
      <c r="D94" s="204" t="s">
        <v>211</v>
      </c>
      <c r="E94" s="205" t="s">
        <v>2607</v>
      </c>
      <c r="F94" s="206" t="s">
        <v>2608</v>
      </c>
      <c r="G94" s="207" t="s">
        <v>214</v>
      </c>
      <c r="H94" s="208">
        <v>106.211</v>
      </c>
      <c r="I94" s="209"/>
      <c r="J94" s="210">
        <f>ROUND(I94*H94,1)</f>
        <v>0</v>
      </c>
      <c r="K94" s="206" t="s">
        <v>215</v>
      </c>
      <c r="L94" s="62"/>
      <c r="M94" s="211" t="s">
        <v>23</v>
      </c>
      <c r="N94" s="212" t="s">
        <v>44</v>
      </c>
      <c r="O94" s="43"/>
      <c r="P94" s="213">
        <f>O94*H94</f>
        <v>0</v>
      </c>
      <c r="Q94" s="213">
        <v>0</v>
      </c>
      <c r="R94" s="213">
        <f>Q94*H94</f>
        <v>0</v>
      </c>
      <c r="S94" s="213">
        <v>0</v>
      </c>
      <c r="T94" s="214">
        <f>S94*H94</f>
        <v>0</v>
      </c>
      <c r="AR94" s="25" t="s">
        <v>216</v>
      </c>
      <c r="AT94" s="25" t="s">
        <v>211</v>
      </c>
      <c r="AU94" s="25" t="s">
        <v>82</v>
      </c>
      <c r="AY94" s="25" t="s">
        <v>207</v>
      </c>
      <c r="BE94" s="215">
        <f>IF(N94="základní",J94,0)</f>
        <v>0</v>
      </c>
      <c r="BF94" s="215">
        <f>IF(N94="snížená",J94,0)</f>
        <v>0</v>
      </c>
      <c r="BG94" s="215">
        <f>IF(N94="zákl. přenesená",J94,0)</f>
        <v>0</v>
      </c>
      <c r="BH94" s="215">
        <f>IF(N94="sníž. přenesená",J94,0)</f>
        <v>0</v>
      </c>
      <c r="BI94" s="215">
        <f>IF(N94="nulová",J94,0)</f>
        <v>0</v>
      </c>
      <c r="BJ94" s="25" t="s">
        <v>80</v>
      </c>
      <c r="BK94" s="215">
        <f>ROUND(I94*H94,1)</f>
        <v>0</v>
      </c>
      <c r="BL94" s="25" t="s">
        <v>216</v>
      </c>
      <c r="BM94" s="25" t="s">
        <v>2609</v>
      </c>
    </row>
    <row r="95" spans="2:65" s="12" customFormat="1" ht="12">
      <c r="B95" s="216"/>
      <c r="C95" s="217"/>
      <c r="D95" s="218" t="s">
        <v>218</v>
      </c>
      <c r="E95" s="219" t="s">
        <v>23</v>
      </c>
      <c r="F95" s="220" t="s">
        <v>2610</v>
      </c>
      <c r="G95" s="217"/>
      <c r="H95" s="221">
        <v>76.006</v>
      </c>
      <c r="I95" s="222"/>
      <c r="J95" s="217"/>
      <c r="K95" s="217"/>
      <c r="L95" s="223"/>
      <c r="M95" s="224"/>
      <c r="N95" s="225"/>
      <c r="O95" s="225"/>
      <c r="P95" s="225"/>
      <c r="Q95" s="225"/>
      <c r="R95" s="225"/>
      <c r="S95" s="225"/>
      <c r="T95" s="226"/>
      <c r="AT95" s="227" t="s">
        <v>218</v>
      </c>
      <c r="AU95" s="227" t="s">
        <v>82</v>
      </c>
      <c r="AV95" s="12" t="s">
        <v>82</v>
      </c>
      <c r="AW95" s="12" t="s">
        <v>36</v>
      </c>
      <c r="AX95" s="12" t="s">
        <v>73</v>
      </c>
      <c r="AY95" s="227" t="s">
        <v>207</v>
      </c>
    </row>
    <row r="96" spans="2:65" s="12" customFormat="1" ht="12">
      <c r="B96" s="216"/>
      <c r="C96" s="217"/>
      <c r="D96" s="218" t="s">
        <v>218</v>
      </c>
      <c r="E96" s="219" t="s">
        <v>23</v>
      </c>
      <c r="F96" s="220" t="s">
        <v>2611</v>
      </c>
      <c r="G96" s="217"/>
      <c r="H96" s="221">
        <v>120</v>
      </c>
      <c r="I96" s="222"/>
      <c r="J96" s="217"/>
      <c r="K96" s="217"/>
      <c r="L96" s="223"/>
      <c r="M96" s="224"/>
      <c r="N96" s="225"/>
      <c r="O96" s="225"/>
      <c r="P96" s="225"/>
      <c r="Q96" s="225"/>
      <c r="R96" s="225"/>
      <c r="S96" s="225"/>
      <c r="T96" s="226"/>
      <c r="AT96" s="227" t="s">
        <v>218</v>
      </c>
      <c r="AU96" s="227" t="s">
        <v>82</v>
      </c>
      <c r="AV96" s="12" t="s">
        <v>82</v>
      </c>
      <c r="AW96" s="12" t="s">
        <v>36</v>
      </c>
      <c r="AX96" s="12" t="s">
        <v>73</v>
      </c>
      <c r="AY96" s="227" t="s">
        <v>207</v>
      </c>
    </row>
    <row r="97" spans="2:65" s="15" customFormat="1" ht="12">
      <c r="B97" s="250"/>
      <c r="C97" s="251"/>
      <c r="D97" s="218" t="s">
        <v>218</v>
      </c>
      <c r="E97" s="252" t="s">
        <v>23</v>
      </c>
      <c r="F97" s="253" t="s">
        <v>2612</v>
      </c>
      <c r="G97" s="251"/>
      <c r="H97" s="252" t="s">
        <v>23</v>
      </c>
      <c r="I97" s="254"/>
      <c r="J97" s="251"/>
      <c r="K97" s="251"/>
      <c r="L97" s="255"/>
      <c r="M97" s="256"/>
      <c r="N97" s="257"/>
      <c r="O97" s="257"/>
      <c r="P97" s="257"/>
      <c r="Q97" s="257"/>
      <c r="R97" s="257"/>
      <c r="S97" s="257"/>
      <c r="T97" s="258"/>
      <c r="AT97" s="259" t="s">
        <v>218</v>
      </c>
      <c r="AU97" s="259" t="s">
        <v>82</v>
      </c>
      <c r="AV97" s="15" t="s">
        <v>80</v>
      </c>
      <c r="AW97" s="15" t="s">
        <v>36</v>
      </c>
      <c r="AX97" s="15" t="s">
        <v>73</v>
      </c>
      <c r="AY97" s="259" t="s">
        <v>207</v>
      </c>
    </row>
    <row r="98" spans="2:65" s="12" customFormat="1" ht="12">
      <c r="B98" s="216"/>
      <c r="C98" s="217"/>
      <c r="D98" s="218" t="s">
        <v>218</v>
      </c>
      <c r="E98" s="219" t="s">
        <v>23</v>
      </c>
      <c r="F98" s="220" t="s">
        <v>2613</v>
      </c>
      <c r="G98" s="217"/>
      <c r="H98" s="221">
        <v>16.416</v>
      </c>
      <c r="I98" s="222"/>
      <c r="J98" s="217"/>
      <c r="K98" s="217"/>
      <c r="L98" s="223"/>
      <c r="M98" s="224"/>
      <c r="N98" s="225"/>
      <c r="O98" s="225"/>
      <c r="P98" s="225"/>
      <c r="Q98" s="225"/>
      <c r="R98" s="225"/>
      <c r="S98" s="225"/>
      <c r="T98" s="226"/>
      <c r="AT98" s="227" t="s">
        <v>218</v>
      </c>
      <c r="AU98" s="227" t="s">
        <v>82</v>
      </c>
      <c r="AV98" s="12" t="s">
        <v>82</v>
      </c>
      <c r="AW98" s="12" t="s">
        <v>36</v>
      </c>
      <c r="AX98" s="12" t="s">
        <v>73</v>
      </c>
      <c r="AY98" s="227" t="s">
        <v>207</v>
      </c>
    </row>
    <row r="99" spans="2:65" s="14" customFormat="1" ht="12">
      <c r="B99" s="239"/>
      <c r="C99" s="240"/>
      <c r="D99" s="218" t="s">
        <v>218</v>
      </c>
      <c r="E99" s="241" t="s">
        <v>23</v>
      </c>
      <c r="F99" s="242" t="s">
        <v>840</v>
      </c>
      <c r="G99" s="240"/>
      <c r="H99" s="243">
        <v>212.422</v>
      </c>
      <c r="I99" s="244"/>
      <c r="J99" s="240"/>
      <c r="K99" s="240"/>
      <c r="L99" s="245"/>
      <c r="M99" s="246"/>
      <c r="N99" s="247"/>
      <c r="O99" s="247"/>
      <c r="P99" s="247"/>
      <c r="Q99" s="247"/>
      <c r="R99" s="247"/>
      <c r="S99" s="247"/>
      <c r="T99" s="248"/>
      <c r="AT99" s="249" t="s">
        <v>218</v>
      </c>
      <c r="AU99" s="249" t="s">
        <v>82</v>
      </c>
      <c r="AV99" s="14" t="s">
        <v>90</v>
      </c>
      <c r="AW99" s="14" t="s">
        <v>36</v>
      </c>
      <c r="AX99" s="14" t="s">
        <v>73</v>
      </c>
      <c r="AY99" s="249" t="s">
        <v>207</v>
      </c>
    </row>
    <row r="100" spans="2:65" s="12" customFormat="1" ht="12">
      <c r="B100" s="216"/>
      <c r="C100" s="217"/>
      <c r="D100" s="218" t="s">
        <v>218</v>
      </c>
      <c r="E100" s="219" t="s">
        <v>23</v>
      </c>
      <c r="F100" s="220" t="s">
        <v>2614</v>
      </c>
      <c r="G100" s="217"/>
      <c r="H100" s="221">
        <v>106.211</v>
      </c>
      <c r="I100" s="222"/>
      <c r="J100" s="217"/>
      <c r="K100" s="217"/>
      <c r="L100" s="223"/>
      <c r="M100" s="224"/>
      <c r="N100" s="225"/>
      <c r="O100" s="225"/>
      <c r="P100" s="225"/>
      <c r="Q100" s="225"/>
      <c r="R100" s="225"/>
      <c r="S100" s="225"/>
      <c r="T100" s="226"/>
      <c r="AT100" s="227" t="s">
        <v>218</v>
      </c>
      <c r="AU100" s="227" t="s">
        <v>82</v>
      </c>
      <c r="AV100" s="12" t="s">
        <v>82</v>
      </c>
      <c r="AW100" s="12" t="s">
        <v>36</v>
      </c>
      <c r="AX100" s="12" t="s">
        <v>80</v>
      </c>
      <c r="AY100" s="227" t="s">
        <v>207</v>
      </c>
    </row>
    <row r="101" spans="2:65" s="1" customFormat="1" ht="34.200000000000003" customHeight="1">
      <c r="B101" s="42"/>
      <c r="C101" s="204" t="s">
        <v>82</v>
      </c>
      <c r="D101" s="204" t="s">
        <v>211</v>
      </c>
      <c r="E101" s="205" t="s">
        <v>2615</v>
      </c>
      <c r="F101" s="206" t="s">
        <v>2616</v>
      </c>
      <c r="G101" s="207" t="s">
        <v>214</v>
      </c>
      <c r="H101" s="208">
        <v>106.211</v>
      </c>
      <c r="I101" s="209"/>
      <c r="J101" s="210">
        <f>ROUND(I101*H101,1)</f>
        <v>0</v>
      </c>
      <c r="K101" s="206" t="s">
        <v>215</v>
      </c>
      <c r="L101" s="62"/>
      <c r="M101" s="211" t="s">
        <v>23</v>
      </c>
      <c r="N101" s="212" t="s">
        <v>44</v>
      </c>
      <c r="O101" s="43"/>
      <c r="P101" s="213">
        <f>O101*H101</f>
        <v>0</v>
      </c>
      <c r="Q101" s="213">
        <v>0</v>
      </c>
      <c r="R101" s="213">
        <f>Q101*H101</f>
        <v>0</v>
      </c>
      <c r="S101" s="213">
        <v>0</v>
      </c>
      <c r="T101" s="214">
        <f>S101*H101</f>
        <v>0</v>
      </c>
      <c r="AR101" s="25" t="s">
        <v>216</v>
      </c>
      <c r="AT101" s="25" t="s">
        <v>211</v>
      </c>
      <c r="AU101" s="25" t="s">
        <v>82</v>
      </c>
      <c r="AY101" s="25" t="s">
        <v>207</v>
      </c>
      <c r="BE101" s="215">
        <f>IF(N101="základní",J101,0)</f>
        <v>0</v>
      </c>
      <c r="BF101" s="215">
        <f>IF(N101="snížená",J101,0)</f>
        <v>0</v>
      </c>
      <c r="BG101" s="215">
        <f>IF(N101="zákl. přenesená",J101,0)</f>
        <v>0</v>
      </c>
      <c r="BH101" s="215">
        <f>IF(N101="sníž. přenesená",J101,0)</f>
        <v>0</v>
      </c>
      <c r="BI101" s="215">
        <f>IF(N101="nulová",J101,0)</f>
        <v>0</v>
      </c>
      <c r="BJ101" s="25" t="s">
        <v>80</v>
      </c>
      <c r="BK101" s="215">
        <f>ROUND(I101*H101,1)</f>
        <v>0</v>
      </c>
      <c r="BL101" s="25" t="s">
        <v>216</v>
      </c>
      <c r="BM101" s="25" t="s">
        <v>2617</v>
      </c>
    </row>
    <row r="102" spans="2:65" s="12" customFormat="1" ht="12">
      <c r="B102" s="216"/>
      <c r="C102" s="217"/>
      <c r="D102" s="218" t="s">
        <v>218</v>
      </c>
      <c r="E102" s="219" t="s">
        <v>23</v>
      </c>
      <c r="F102" s="220" t="s">
        <v>2610</v>
      </c>
      <c r="G102" s="217"/>
      <c r="H102" s="221">
        <v>76.006</v>
      </c>
      <c r="I102" s="222"/>
      <c r="J102" s="217"/>
      <c r="K102" s="217"/>
      <c r="L102" s="223"/>
      <c r="M102" s="224"/>
      <c r="N102" s="225"/>
      <c r="O102" s="225"/>
      <c r="P102" s="225"/>
      <c r="Q102" s="225"/>
      <c r="R102" s="225"/>
      <c r="S102" s="225"/>
      <c r="T102" s="226"/>
      <c r="AT102" s="227" t="s">
        <v>218</v>
      </c>
      <c r="AU102" s="227" t="s">
        <v>82</v>
      </c>
      <c r="AV102" s="12" t="s">
        <v>82</v>
      </c>
      <c r="AW102" s="12" t="s">
        <v>36</v>
      </c>
      <c r="AX102" s="12" t="s">
        <v>73</v>
      </c>
      <c r="AY102" s="227" t="s">
        <v>207</v>
      </c>
    </row>
    <row r="103" spans="2:65" s="12" customFormat="1" ht="12">
      <c r="B103" s="216"/>
      <c r="C103" s="217"/>
      <c r="D103" s="218" t="s">
        <v>218</v>
      </c>
      <c r="E103" s="219" t="s">
        <v>23</v>
      </c>
      <c r="F103" s="220" t="s">
        <v>2611</v>
      </c>
      <c r="G103" s="217"/>
      <c r="H103" s="221">
        <v>120</v>
      </c>
      <c r="I103" s="222"/>
      <c r="J103" s="217"/>
      <c r="K103" s="217"/>
      <c r="L103" s="223"/>
      <c r="M103" s="224"/>
      <c r="N103" s="225"/>
      <c r="O103" s="225"/>
      <c r="P103" s="225"/>
      <c r="Q103" s="225"/>
      <c r="R103" s="225"/>
      <c r="S103" s="225"/>
      <c r="T103" s="226"/>
      <c r="AT103" s="227" t="s">
        <v>218</v>
      </c>
      <c r="AU103" s="227" t="s">
        <v>82</v>
      </c>
      <c r="AV103" s="12" t="s">
        <v>82</v>
      </c>
      <c r="AW103" s="12" t="s">
        <v>36</v>
      </c>
      <c r="AX103" s="12" t="s">
        <v>73</v>
      </c>
      <c r="AY103" s="227" t="s">
        <v>207</v>
      </c>
    </row>
    <row r="104" spans="2:65" s="15" customFormat="1" ht="12">
      <c r="B104" s="250"/>
      <c r="C104" s="251"/>
      <c r="D104" s="218" t="s">
        <v>218</v>
      </c>
      <c r="E104" s="252" t="s">
        <v>23</v>
      </c>
      <c r="F104" s="253" t="s">
        <v>2612</v>
      </c>
      <c r="G104" s="251"/>
      <c r="H104" s="252" t="s">
        <v>23</v>
      </c>
      <c r="I104" s="254"/>
      <c r="J104" s="251"/>
      <c r="K104" s="251"/>
      <c r="L104" s="255"/>
      <c r="M104" s="256"/>
      <c r="N104" s="257"/>
      <c r="O104" s="257"/>
      <c r="P104" s="257"/>
      <c r="Q104" s="257"/>
      <c r="R104" s="257"/>
      <c r="S104" s="257"/>
      <c r="T104" s="258"/>
      <c r="AT104" s="259" t="s">
        <v>218</v>
      </c>
      <c r="AU104" s="259" t="s">
        <v>82</v>
      </c>
      <c r="AV104" s="15" t="s">
        <v>80</v>
      </c>
      <c r="AW104" s="15" t="s">
        <v>36</v>
      </c>
      <c r="AX104" s="15" t="s">
        <v>73</v>
      </c>
      <c r="AY104" s="259" t="s">
        <v>207</v>
      </c>
    </row>
    <row r="105" spans="2:65" s="12" customFormat="1" ht="12">
      <c r="B105" s="216"/>
      <c r="C105" s="217"/>
      <c r="D105" s="218" t="s">
        <v>218</v>
      </c>
      <c r="E105" s="219" t="s">
        <v>23</v>
      </c>
      <c r="F105" s="220" t="s">
        <v>2613</v>
      </c>
      <c r="G105" s="217"/>
      <c r="H105" s="221">
        <v>16.416</v>
      </c>
      <c r="I105" s="222"/>
      <c r="J105" s="217"/>
      <c r="K105" s="217"/>
      <c r="L105" s="223"/>
      <c r="M105" s="224"/>
      <c r="N105" s="225"/>
      <c r="O105" s="225"/>
      <c r="P105" s="225"/>
      <c r="Q105" s="225"/>
      <c r="R105" s="225"/>
      <c r="S105" s="225"/>
      <c r="T105" s="226"/>
      <c r="AT105" s="227" t="s">
        <v>218</v>
      </c>
      <c r="AU105" s="227" t="s">
        <v>82</v>
      </c>
      <c r="AV105" s="12" t="s">
        <v>82</v>
      </c>
      <c r="AW105" s="12" t="s">
        <v>36</v>
      </c>
      <c r="AX105" s="12" t="s">
        <v>73</v>
      </c>
      <c r="AY105" s="227" t="s">
        <v>207</v>
      </c>
    </row>
    <row r="106" spans="2:65" s="14" customFormat="1" ht="12">
      <c r="B106" s="239"/>
      <c r="C106" s="240"/>
      <c r="D106" s="218" t="s">
        <v>218</v>
      </c>
      <c r="E106" s="241" t="s">
        <v>23</v>
      </c>
      <c r="F106" s="242" t="s">
        <v>840</v>
      </c>
      <c r="G106" s="240"/>
      <c r="H106" s="243">
        <v>212.422</v>
      </c>
      <c r="I106" s="244"/>
      <c r="J106" s="240"/>
      <c r="K106" s="240"/>
      <c r="L106" s="245"/>
      <c r="M106" s="246"/>
      <c r="N106" s="247"/>
      <c r="O106" s="247"/>
      <c r="P106" s="247"/>
      <c r="Q106" s="247"/>
      <c r="R106" s="247"/>
      <c r="S106" s="247"/>
      <c r="T106" s="248"/>
      <c r="AT106" s="249" t="s">
        <v>218</v>
      </c>
      <c r="AU106" s="249" t="s">
        <v>82</v>
      </c>
      <c r="AV106" s="14" t="s">
        <v>90</v>
      </c>
      <c r="AW106" s="14" t="s">
        <v>36</v>
      </c>
      <c r="AX106" s="14" t="s">
        <v>73</v>
      </c>
      <c r="AY106" s="249" t="s">
        <v>207</v>
      </c>
    </row>
    <row r="107" spans="2:65" s="12" customFormat="1" ht="12">
      <c r="B107" s="216"/>
      <c r="C107" s="217"/>
      <c r="D107" s="218" t="s">
        <v>218</v>
      </c>
      <c r="E107" s="219" t="s">
        <v>23</v>
      </c>
      <c r="F107" s="220" t="s">
        <v>2614</v>
      </c>
      <c r="G107" s="217"/>
      <c r="H107" s="221">
        <v>106.211</v>
      </c>
      <c r="I107" s="222"/>
      <c r="J107" s="217"/>
      <c r="K107" s="217"/>
      <c r="L107" s="223"/>
      <c r="M107" s="224"/>
      <c r="N107" s="225"/>
      <c r="O107" s="225"/>
      <c r="P107" s="225"/>
      <c r="Q107" s="225"/>
      <c r="R107" s="225"/>
      <c r="S107" s="225"/>
      <c r="T107" s="226"/>
      <c r="AT107" s="227" t="s">
        <v>218</v>
      </c>
      <c r="AU107" s="227" t="s">
        <v>82</v>
      </c>
      <c r="AV107" s="12" t="s">
        <v>82</v>
      </c>
      <c r="AW107" s="12" t="s">
        <v>36</v>
      </c>
      <c r="AX107" s="12" t="s">
        <v>80</v>
      </c>
      <c r="AY107" s="227" t="s">
        <v>207</v>
      </c>
    </row>
    <row r="108" spans="2:65" s="1" customFormat="1" ht="34.200000000000003" customHeight="1">
      <c r="B108" s="42"/>
      <c r="C108" s="204" t="s">
        <v>90</v>
      </c>
      <c r="D108" s="204" t="s">
        <v>211</v>
      </c>
      <c r="E108" s="205" t="s">
        <v>846</v>
      </c>
      <c r="F108" s="206" t="s">
        <v>847</v>
      </c>
      <c r="G108" s="207" t="s">
        <v>285</v>
      </c>
      <c r="H108" s="208">
        <v>354.03699999999998</v>
      </c>
      <c r="I108" s="209"/>
      <c r="J108" s="210">
        <f>ROUND(I108*H108,1)</f>
        <v>0</v>
      </c>
      <c r="K108" s="206" t="s">
        <v>215</v>
      </c>
      <c r="L108" s="62"/>
      <c r="M108" s="211" t="s">
        <v>23</v>
      </c>
      <c r="N108" s="212" t="s">
        <v>44</v>
      </c>
      <c r="O108" s="43"/>
      <c r="P108" s="213">
        <f>O108*H108</f>
        <v>0</v>
      </c>
      <c r="Q108" s="213">
        <v>8.4999999999999995E-4</v>
      </c>
      <c r="R108" s="213">
        <f>Q108*H108</f>
        <v>0.30093144999999999</v>
      </c>
      <c r="S108" s="213">
        <v>0</v>
      </c>
      <c r="T108" s="214">
        <f>S108*H108</f>
        <v>0</v>
      </c>
      <c r="AR108" s="25" t="s">
        <v>216</v>
      </c>
      <c r="AT108" s="25" t="s">
        <v>211</v>
      </c>
      <c r="AU108" s="25" t="s">
        <v>82</v>
      </c>
      <c r="AY108" s="25" t="s">
        <v>207</v>
      </c>
      <c r="BE108" s="215">
        <f>IF(N108="základní",J108,0)</f>
        <v>0</v>
      </c>
      <c r="BF108" s="215">
        <f>IF(N108="snížená",J108,0)</f>
        <v>0</v>
      </c>
      <c r="BG108" s="215">
        <f>IF(N108="zákl. přenesená",J108,0)</f>
        <v>0</v>
      </c>
      <c r="BH108" s="215">
        <f>IF(N108="sníž. přenesená",J108,0)</f>
        <v>0</v>
      </c>
      <c r="BI108" s="215">
        <f>IF(N108="nulová",J108,0)</f>
        <v>0</v>
      </c>
      <c r="BJ108" s="25" t="s">
        <v>80</v>
      </c>
      <c r="BK108" s="215">
        <f>ROUND(I108*H108,1)</f>
        <v>0</v>
      </c>
      <c r="BL108" s="25" t="s">
        <v>216</v>
      </c>
      <c r="BM108" s="25" t="s">
        <v>2618</v>
      </c>
    </row>
    <row r="109" spans="2:65" s="12" customFormat="1" ht="12">
      <c r="B109" s="216"/>
      <c r="C109" s="217"/>
      <c r="D109" s="218" t="s">
        <v>218</v>
      </c>
      <c r="E109" s="219" t="s">
        <v>23</v>
      </c>
      <c r="F109" s="220" t="s">
        <v>2619</v>
      </c>
      <c r="G109" s="217"/>
      <c r="H109" s="221">
        <v>126.67700000000001</v>
      </c>
      <c r="I109" s="222"/>
      <c r="J109" s="217"/>
      <c r="K109" s="217"/>
      <c r="L109" s="223"/>
      <c r="M109" s="224"/>
      <c r="N109" s="225"/>
      <c r="O109" s="225"/>
      <c r="P109" s="225"/>
      <c r="Q109" s="225"/>
      <c r="R109" s="225"/>
      <c r="S109" s="225"/>
      <c r="T109" s="226"/>
      <c r="AT109" s="227" t="s">
        <v>218</v>
      </c>
      <c r="AU109" s="227" t="s">
        <v>82</v>
      </c>
      <c r="AV109" s="12" t="s">
        <v>82</v>
      </c>
      <c r="AW109" s="12" t="s">
        <v>36</v>
      </c>
      <c r="AX109" s="12" t="s">
        <v>73</v>
      </c>
      <c r="AY109" s="227" t="s">
        <v>207</v>
      </c>
    </row>
    <row r="110" spans="2:65" s="12" customFormat="1" ht="12">
      <c r="B110" s="216"/>
      <c r="C110" s="217"/>
      <c r="D110" s="218" t="s">
        <v>218</v>
      </c>
      <c r="E110" s="219" t="s">
        <v>23</v>
      </c>
      <c r="F110" s="220" t="s">
        <v>2620</v>
      </c>
      <c r="G110" s="217"/>
      <c r="H110" s="221">
        <v>200</v>
      </c>
      <c r="I110" s="222"/>
      <c r="J110" s="217"/>
      <c r="K110" s="217"/>
      <c r="L110" s="223"/>
      <c r="M110" s="224"/>
      <c r="N110" s="225"/>
      <c r="O110" s="225"/>
      <c r="P110" s="225"/>
      <c r="Q110" s="225"/>
      <c r="R110" s="225"/>
      <c r="S110" s="225"/>
      <c r="T110" s="226"/>
      <c r="AT110" s="227" t="s">
        <v>218</v>
      </c>
      <c r="AU110" s="227" t="s">
        <v>82</v>
      </c>
      <c r="AV110" s="12" t="s">
        <v>82</v>
      </c>
      <c r="AW110" s="12" t="s">
        <v>36</v>
      </c>
      <c r="AX110" s="12" t="s">
        <v>73</v>
      </c>
      <c r="AY110" s="227" t="s">
        <v>207</v>
      </c>
    </row>
    <row r="111" spans="2:65" s="15" customFormat="1" ht="12">
      <c r="B111" s="250"/>
      <c r="C111" s="251"/>
      <c r="D111" s="218" t="s">
        <v>218</v>
      </c>
      <c r="E111" s="252" t="s">
        <v>23</v>
      </c>
      <c r="F111" s="253" t="s">
        <v>2612</v>
      </c>
      <c r="G111" s="251"/>
      <c r="H111" s="252" t="s">
        <v>23</v>
      </c>
      <c r="I111" s="254"/>
      <c r="J111" s="251"/>
      <c r="K111" s="251"/>
      <c r="L111" s="255"/>
      <c r="M111" s="256"/>
      <c r="N111" s="257"/>
      <c r="O111" s="257"/>
      <c r="P111" s="257"/>
      <c r="Q111" s="257"/>
      <c r="R111" s="257"/>
      <c r="S111" s="257"/>
      <c r="T111" s="258"/>
      <c r="AT111" s="259" t="s">
        <v>218</v>
      </c>
      <c r="AU111" s="259" t="s">
        <v>82</v>
      </c>
      <c r="AV111" s="15" t="s">
        <v>80</v>
      </c>
      <c r="AW111" s="15" t="s">
        <v>36</v>
      </c>
      <c r="AX111" s="15" t="s">
        <v>73</v>
      </c>
      <c r="AY111" s="259" t="s">
        <v>207</v>
      </c>
    </row>
    <row r="112" spans="2:65" s="12" customFormat="1" ht="12">
      <c r="B112" s="216"/>
      <c r="C112" s="217"/>
      <c r="D112" s="218" t="s">
        <v>218</v>
      </c>
      <c r="E112" s="219" t="s">
        <v>23</v>
      </c>
      <c r="F112" s="220" t="s">
        <v>2621</v>
      </c>
      <c r="G112" s="217"/>
      <c r="H112" s="221">
        <v>27.36</v>
      </c>
      <c r="I112" s="222"/>
      <c r="J112" s="217"/>
      <c r="K112" s="217"/>
      <c r="L112" s="223"/>
      <c r="M112" s="224"/>
      <c r="N112" s="225"/>
      <c r="O112" s="225"/>
      <c r="P112" s="225"/>
      <c r="Q112" s="225"/>
      <c r="R112" s="225"/>
      <c r="S112" s="225"/>
      <c r="T112" s="226"/>
      <c r="AT112" s="227" t="s">
        <v>218</v>
      </c>
      <c r="AU112" s="227" t="s">
        <v>82</v>
      </c>
      <c r="AV112" s="12" t="s">
        <v>82</v>
      </c>
      <c r="AW112" s="12" t="s">
        <v>36</v>
      </c>
      <c r="AX112" s="12" t="s">
        <v>73</v>
      </c>
      <c r="AY112" s="227" t="s">
        <v>207</v>
      </c>
    </row>
    <row r="113" spans="2:65" s="13" customFormat="1" ht="12">
      <c r="B113" s="228"/>
      <c r="C113" s="229"/>
      <c r="D113" s="218" t="s">
        <v>218</v>
      </c>
      <c r="E113" s="230" t="s">
        <v>23</v>
      </c>
      <c r="F113" s="231" t="s">
        <v>236</v>
      </c>
      <c r="G113" s="229"/>
      <c r="H113" s="232">
        <v>354.03699999999998</v>
      </c>
      <c r="I113" s="233"/>
      <c r="J113" s="229"/>
      <c r="K113" s="229"/>
      <c r="L113" s="234"/>
      <c r="M113" s="235"/>
      <c r="N113" s="236"/>
      <c r="O113" s="236"/>
      <c r="P113" s="236"/>
      <c r="Q113" s="236"/>
      <c r="R113" s="236"/>
      <c r="S113" s="236"/>
      <c r="T113" s="237"/>
      <c r="AT113" s="238" t="s">
        <v>218</v>
      </c>
      <c r="AU113" s="238" t="s">
        <v>82</v>
      </c>
      <c r="AV113" s="13" t="s">
        <v>216</v>
      </c>
      <c r="AW113" s="13" t="s">
        <v>36</v>
      </c>
      <c r="AX113" s="13" t="s">
        <v>80</v>
      </c>
      <c r="AY113" s="238" t="s">
        <v>207</v>
      </c>
    </row>
    <row r="114" spans="2:65" s="1" customFormat="1" ht="34.200000000000003" customHeight="1">
      <c r="B114" s="42"/>
      <c r="C114" s="204" t="s">
        <v>216</v>
      </c>
      <c r="D114" s="204" t="s">
        <v>211</v>
      </c>
      <c r="E114" s="205" t="s">
        <v>851</v>
      </c>
      <c r="F114" s="206" t="s">
        <v>852</v>
      </c>
      <c r="G114" s="207" t="s">
        <v>285</v>
      </c>
      <c r="H114" s="208">
        <v>354.03699999999998</v>
      </c>
      <c r="I114" s="209"/>
      <c r="J114" s="210">
        <f>ROUND(I114*H114,1)</f>
        <v>0</v>
      </c>
      <c r="K114" s="206" t="s">
        <v>215</v>
      </c>
      <c r="L114" s="62"/>
      <c r="M114" s="211" t="s">
        <v>23</v>
      </c>
      <c r="N114" s="212" t="s">
        <v>44</v>
      </c>
      <c r="O114" s="43"/>
      <c r="P114" s="213">
        <f>O114*H114</f>
        <v>0</v>
      </c>
      <c r="Q114" s="213">
        <v>0</v>
      </c>
      <c r="R114" s="213">
        <f>Q114*H114</f>
        <v>0</v>
      </c>
      <c r="S114" s="213">
        <v>0</v>
      </c>
      <c r="T114" s="214">
        <f>S114*H114</f>
        <v>0</v>
      </c>
      <c r="AR114" s="25" t="s">
        <v>216</v>
      </c>
      <c r="AT114" s="25" t="s">
        <v>211</v>
      </c>
      <c r="AU114" s="25" t="s">
        <v>82</v>
      </c>
      <c r="AY114" s="25" t="s">
        <v>207</v>
      </c>
      <c r="BE114" s="215">
        <f>IF(N114="základní",J114,0)</f>
        <v>0</v>
      </c>
      <c r="BF114" s="215">
        <f>IF(N114="snížená",J114,0)</f>
        <v>0</v>
      </c>
      <c r="BG114" s="215">
        <f>IF(N114="zákl. přenesená",J114,0)</f>
        <v>0</v>
      </c>
      <c r="BH114" s="215">
        <f>IF(N114="sníž. přenesená",J114,0)</f>
        <v>0</v>
      </c>
      <c r="BI114" s="215">
        <f>IF(N114="nulová",J114,0)</f>
        <v>0</v>
      </c>
      <c r="BJ114" s="25" t="s">
        <v>80</v>
      </c>
      <c r="BK114" s="215">
        <f>ROUND(I114*H114,1)</f>
        <v>0</v>
      </c>
      <c r="BL114" s="25" t="s">
        <v>216</v>
      </c>
      <c r="BM114" s="25" t="s">
        <v>2622</v>
      </c>
    </row>
    <row r="115" spans="2:65" s="12" customFormat="1" ht="12">
      <c r="B115" s="216"/>
      <c r="C115" s="217"/>
      <c r="D115" s="218" t="s">
        <v>218</v>
      </c>
      <c r="E115" s="219" t="s">
        <v>23</v>
      </c>
      <c r="F115" s="220" t="s">
        <v>2619</v>
      </c>
      <c r="G115" s="217"/>
      <c r="H115" s="221">
        <v>126.67700000000001</v>
      </c>
      <c r="I115" s="222"/>
      <c r="J115" s="217"/>
      <c r="K115" s="217"/>
      <c r="L115" s="223"/>
      <c r="M115" s="224"/>
      <c r="N115" s="225"/>
      <c r="O115" s="225"/>
      <c r="P115" s="225"/>
      <c r="Q115" s="225"/>
      <c r="R115" s="225"/>
      <c r="S115" s="225"/>
      <c r="T115" s="226"/>
      <c r="AT115" s="227" t="s">
        <v>218</v>
      </c>
      <c r="AU115" s="227" t="s">
        <v>82</v>
      </c>
      <c r="AV115" s="12" t="s">
        <v>82</v>
      </c>
      <c r="AW115" s="12" t="s">
        <v>36</v>
      </c>
      <c r="AX115" s="12" t="s">
        <v>73</v>
      </c>
      <c r="AY115" s="227" t="s">
        <v>207</v>
      </c>
    </row>
    <row r="116" spans="2:65" s="12" customFormat="1" ht="12">
      <c r="B116" s="216"/>
      <c r="C116" s="217"/>
      <c r="D116" s="218" t="s">
        <v>218</v>
      </c>
      <c r="E116" s="219" t="s">
        <v>23</v>
      </c>
      <c r="F116" s="220" t="s">
        <v>2620</v>
      </c>
      <c r="G116" s="217"/>
      <c r="H116" s="221">
        <v>200</v>
      </c>
      <c r="I116" s="222"/>
      <c r="J116" s="217"/>
      <c r="K116" s="217"/>
      <c r="L116" s="223"/>
      <c r="M116" s="224"/>
      <c r="N116" s="225"/>
      <c r="O116" s="225"/>
      <c r="P116" s="225"/>
      <c r="Q116" s="225"/>
      <c r="R116" s="225"/>
      <c r="S116" s="225"/>
      <c r="T116" s="226"/>
      <c r="AT116" s="227" t="s">
        <v>218</v>
      </c>
      <c r="AU116" s="227" t="s">
        <v>82</v>
      </c>
      <c r="AV116" s="12" t="s">
        <v>82</v>
      </c>
      <c r="AW116" s="12" t="s">
        <v>36</v>
      </c>
      <c r="AX116" s="12" t="s">
        <v>73</v>
      </c>
      <c r="AY116" s="227" t="s">
        <v>207</v>
      </c>
    </row>
    <row r="117" spans="2:65" s="15" customFormat="1" ht="12">
      <c r="B117" s="250"/>
      <c r="C117" s="251"/>
      <c r="D117" s="218" t="s">
        <v>218</v>
      </c>
      <c r="E117" s="252" t="s">
        <v>23</v>
      </c>
      <c r="F117" s="253" t="s">
        <v>2612</v>
      </c>
      <c r="G117" s="251"/>
      <c r="H117" s="252" t="s">
        <v>23</v>
      </c>
      <c r="I117" s="254"/>
      <c r="J117" s="251"/>
      <c r="K117" s="251"/>
      <c r="L117" s="255"/>
      <c r="M117" s="256"/>
      <c r="N117" s="257"/>
      <c r="O117" s="257"/>
      <c r="P117" s="257"/>
      <c r="Q117" s="257"/>
      <c r="R117" s="257"/>
      <c r="S117" s="257"/>
      <c r="T117" s="258"/>
      <c r="AT117" s="259" t="s">
        <v>218</v>
      </c>
      <c r="AU117" s="259" t="s">
        <v>82</v>
      </c>
      <c r="AV117" s="15" t="s">
        <v>80</v>
      </c>
      <c r="AW117" s="15" t="s">
        <v>36</v>
      </c>
      <c r="AX117" s="15" t="s">
        <v>73</v>
      </c>
      <c r="AY117" s="259" t="s">
        <v>207</v>
      </c>
    </row>
    <row r="118" spans="2:65" s="12" customFormat="1" ht="12">
      <c r="B118" s="216"/>
      <c r="C118" s="217"/>
      <c r="D118" s="218" t="s">
        <v>218</v>
      </c>
      <c r="E118" s="219" t="s">
        <v>23</v>
      </c>
      <c r="F118" s="220" t="s">
        <v>2621</v>
      </c>
      <c r="G118" s="217"/>
      <c r="H118" s="221">
        <v>27.36</v>
      </c>
      <c r="I118" s="222"/>
      <c r="J118" s="217"/>
      <c r="K118" s="217"/>
      <c r="L118" s="223"/>
      <c r="M118" s="224"/>
      <c r="N118" s="225"/>
      <c r="O118" s="225"/>
      <c r="P118" s="225"/>
      <c r="Q118" s="225"/>
      <c r="R118" s="225"/>
      <c r="S118" s="225"/>
      <c r="T118" s="226"/>
      <c r="AT118" s="227" t="s">
        <v>218</v>
      </c>
      <c r="AU118" s="227" t="s">
        <v>82</v>
      </c>
      <c r="AV118" s="12" t="s">
        <v>82</v>
      </c>
      <c r="AW118" s="12" t="s">
        <v>36</v>
      </c>
      <c r="AX118" s="12" t="s">
        <v>73</v>
      </c>
      <c r="AY118" s="227" t="s">
        <v>207</v>
      </c>
    </row>
    <row r="119" spans="2:65" s="13" customFormat="1" ht="12">
      <c r="B119" s="228"/>
      <c r="C119" s="229"/>
      <c r="D119" s="218" t="s">
        <v>218</v>
      </c>
      <c r="E119" s="230" t="s">
        <v>23</v>
      </c>
      <c r="F119" s="231" t="s">
        <v>236</v>
      </c>
      <c r="G119" s="229"/>
      <c r="H119" s="232">
        <v>354.03699999999998</v>
      </c>
      <c r="I119" s="233"/>
      <c r="J119" s="229"/>
      <c r="K119" s="229"/>
      <c r="L119" s="234"/>
      <c r="M119" s="235"/>
      <c r="N119" s="236"/>
      <c r="O119" s="236"/>
      <c r="P119" s="236"/>
      <c r="Q119" s="236"/>
      <c r="R119" s="236"/>
      <c r="S119" s="236"/>
      <c r="T119" s="237"/>
      <c r="AT119" s="238" t="s">
        <v>218</v>
      </c>
      <c r="AU119" s="238" t="s">
        <v>82</v>
      </c>
      <c r="AV119" s="13" t="s">
        <v>216</v>
      </c>
      <c r="AW119" s="13" t="s">
        <v>36</v>
      </c>
      <c r="AX119" s="13" t="s">
        <v>80</v>
      </c>
      <c r="AY119" s="238" t="s">
        <v>207</v>
      </c>
    </row>
    <row r="120" spans="2:65" s="1" customFormat="1" ht="45.6" customHeight="1">
      <c r="B120" s="42"/>
      <c r="C120" s="204" t="s">
        <v>237</v>
      </c>
      <c r="D120" s="204" t="s">
        <v>211</v>
      </c>
      <c r="E120" s="205" t="s">
        <v>854</v>
      </c>
      <c r="F120" s="206" t="s">
        <v>855</v>
      </c>
      <c r="G120" s="207" t="s">
        <v>214</v>
      </c>
      <c r="H120" s="208">
        <v>116.83199999999999</v>
      </c>
      <c r="I120" s="209"/>
      <c r="J120" s="210">
        <f>ROUND(I120*H120,1)</f>
        <v>0</v>
      </c>
      <c r="K120" s="206" t="s">
        <v>215</v>
      </c>
      <c r="L120" s="62"/>
      <c r="M120" s="211" t="s">
        <v>23</v>
      </c>
      <c r="N120" s="212" t="s">
        <v>44</v>
      </c>
      <c r="O120" s="43"/>
      <c r="P120" s="213">
        <f>O120*H120</f>
        <v>0</v>
      </c>
      <c r="Q120" s="213">
        <v>0</v>
      </c>
      <c r="R120" s="213">
        <f>Q120*H120</f>
        <v>0</v>
      </c>
      <c r="S120" s="213">
        <v>0</v>
      </c>
      <c r="T120" s="214">
        <f>S120*H120</f>
        <v>0</v>
      </c>
      <c r="AR120" s="25" t="s">
        <v>216</v>
      </c>
      <c r="AT120" s="25" t="s">
        <v>211</v>
      </c>
      <c r="AU120" s="25" t="s">
        <v>82</v>
      </c>
      <c r="AY120" s="25" t="s">
        <v>207</v>
      </c>
      <c r="BE120" s="215">
        <f>IF(N120="základní",J120,0)</f>
        <v>0</v>
      </c>
      <c r="BF120" s="215">
        <f>IF(N120="snížená",J120,0)</f>
        <v>0</v>
      </c>
      <c r="BG120" s="215">
        <f>IF(N120="zákl. přenesená",J120,0)</f>
        <v>0</v>
      </c>
      <c r="BH120" s="215">
        <f>IF(N120="sníž. přenesená",J120,0)</f>
        <v>0</v>
      </c>
      <c r="BI120" s="215">
        <f>IF(N120="nulová",J120,0)</f>
        <v>0</v>
      </c>
      <c r="BJ120" s="25" t="s">
        <v>80</v>
      </c>
      <c r="BK120" s="215">
        <f>ROUND(I120*H120,1)</f>
        <v>0</v>
      </c>
      <c r="BL120" s="25" t="s">
        <v>216</v>
      </c>
      <c r="BM120" s="25" t="s">
        <v>2623</v>
      </c>
    </row>
    <row r="121" spans="2:65" s="12" customFormat="1" ht="12">
      <c r="B121" s="216"/>
      <c r="C121" s="217"/>
      <c r="D121" s="218" t="s">
        <v>218</v>
      </c>
      <c r="E121" s="219" t="s">
        <v>23</v>
      </c>
      <c r="F121" s="220" t="s">
        <v>2624</v>
      </c>
      <c r="G121" s="217"/>
      <c r="H121" s="221">
        <v>116.83199999999999</v>
      </c>
      <c r="I121" s="222"/>
      <c r="J121" s="217"/>
      <c r="K121" s="217"/>
      <c r="L121" s="223"/>
      <c r="M121" s="224"/>
      <c r="N121" s="225"/>
      <c r="O121" s="225"/>
      <c r="P121" s="225"/>
      <c r="Q121" s="225"/>
      <c r="R121" s="225"/>
      <c r="S121" s="225"/>
      <c r="T121" s="226"/>
      <c r="AT121" s="227" t="s">
        <v>218</v>
      </c>
      <c r="AU121" s="227" t="s">
        <v>82</v>
      </c>
      <c r="AV121" s="12" t="s">
        <v>82</v>
      </c>
      <c r="AW121" s="12" t="s">
        <v>36</v>
      </c>
      <c r="AX121" s="12" t="s">
        <v>80</v>
      </c>
      <c r="AY121" s="227" t="s">
        <v>207</v>
      </c>
    </row>
    <row r="122" spans="2:65" s="1" customFormat="1" ht="45.6" customHeight="1">
      <c r="B122" s="42"/>
      <c r="C122" s="204" t="s">
        <v>245</v>
      </c>
      <c r="D122" s="204" t="s">
        <v>211</v>
      </c>
      <c r="E122" s="205" t="s">
        <v>231</v>
      </c>
      <c r="F122" s="206" t="s">
        <v>232</v>
      </c>
      <c r="G122" s="207" t="s">
        <v>214</v>
      </c>
      <c r="H122" s="208">
        <v>212.422</v>
      </c>
      <c r="I122" s="209"/>
      <c r="J122" s="210">
        <f>ROUND(I122*H122,1)</f>
        <v>0</v>
      </c>
      <c r="K122" s="206" t="s">
        <v>215</v>
      </c>
      <c r="L122" s="62"/>
      <c r="M122" s="211" t="s">
        <v>23</v>
      </c>
      <c r="N122" s="212" t="s">
        <v>44</v>
      </c>
      <c r="O122" s="43"/>
      <c r="P122" s="213">
        <f>O122*H122</f>
        <v>0</v>
      </c>
      <c r="Q122" s="213">
        <v>0</v>
      </c>
      <c r="R122" s="213">
        <f>Q122*H122</f>
        <v>0</v>
      </c>
      <c r="S122" s="213">
        <v>0</v>
      </c>
      <c r="T122" s="214">
        <f>S122*H122</f>
        <v>0</v>
      </c>
      <c r="AR122" s="25" t="s">
        <v>216</v>
      </c>
      <c r="AT122" s="25" t="s">
        <v>211</v>
      </c>
      <c r="AU122" s="25" t="s">
        <v>82</v>
      </c>
      <c r="AY122" s="25" t="s">
        <v>207</v>
      </c>
      <c r="BE122" s="215">
        <f>IF(N122="základní",J122,0)</f>
        <v>0</v>
      </c>
      <c r="BF122" s="215">
        <f>IF(N122="snížená",J122,0)</f>
        <v>0</v>
      </c>
      <c r="BG122" s="215">
        <f>IF(N122="zákl. přenesená",J122,0)</f>
        <v>0</v>
      </c>
      <c r="BH122" s="215">
        <f>IF(N122="sníž. přenesená",J122,0)</f>
        <v>0</v>
      </c>
      <c r="BI122" s="215">
        <f>IF(N122="nulová",J122,0)</f>
        <v>0</v>
      </c>
      <c r="BJ122" s="25" t="s">
        <v>80</v>
      </c>
      <c r="BK122" s="215">
        <f>ROUND(I122*H122,1)</f>
        <v>0</v>
      </c>
      <c r="BL122" s="25" t="s">
        <v>216</v>
      </c>
      <c r="BM122" s="25" t="s">
        <v>2625</v>
      </c>
    </row>
    <row r="123" spans="2:65" s="12" customFormat="1" ht="12">
      <c r="B123" s="216"/>
      <c r="C123" s="217"/>
      <c r="D123" s="218" t="s">
        <v>218</v>
      </c>
      <c r="E123" s="219" t="s">
        <v>23</v>
      </c>
      <c r="F123" s="220" t="s">
        <v>2610</v>
      </c>
      <c r="G123" s="217"/>
      <c r="H123" s="221">
        <v>76.006</v>
      </c>
      <c r="I123" s="222"/>
      <c r="J123" s="217"/>
      <c r="K123" s="217"/>
      <c r="L123" s="223"/>
      <c r="M123" s="224"/>
      <c r="N123" s="225"/>
      <c r="O123" s="225"/>
      <c r="P123" s="225"/>
      <c r="Q123" s="225"/>
      <c r="R123" s="225"/>
      <c r="S123" s="225"/>
      <c r="T123" s="226"/>
      <c r="AT123" s="227" t="s">
        <v>218</v>
      </c>
      <c r="AU123" s="227" t="s">
        <v>82</v>
      </c>
      <c r="AV123" s="12" t="s">
        <v>82</v>
      </c>
      <c r="AW123" s="12" t="s">
        <v>36</v>
      </c>
      <c r="AX123" s="12" t="s">
        <v>73</v>
      </c>
      <c r="AY123" s="227" t="s">
        <v>207</v>
      </c>
    </row>
    <row r="124" spans="2:65" s="12" customFormat="1" ht="12">
      <c r="B124" s="216"/>
      <c r="C124" s="217"/>
      <c r="D124" s="218" t="s">
        <v>218</v>
      </c>
      <c r="E124" s="219" t="s">
        <v>23</v>
      </c>
      <c r="F124" s="220" t="s">
        <v>2611</v>
      </c>
      <c r="G124" s="217"/>
      <c r="H124" s="221">
        <v>120</v>
      </c>
      <c r="I124" s="222"/>
      <c r="J124" s="217"/>
      <c r="K124" s="217"/>
      <c r="L124" s="223"/>
      <c r="M124" s="224"/>
      <c r="N124" s="225"/>
      <c r="O124" s="225"/>
      <c r="P124" s="225"/>
      <c r="Q124" s="225"/>
      <c r="R124" s="225"/>
      <c r="S124" s="225"/>
      <c r="T124" s="226"/>
      <c r="AT124" s="227" t="s">
        <v>218</v>
      </c>
      <c r="AU124" s="227" t="s">
        <v>82</v>
      </c>
      <c r="AV124" s="12" t="s">
        <v>82</v>
      </c>
      <c r="AW124" s="12" t="s">
        <v>36</v>
      </c>
      <c r="AX124" s="12" t="s">
        <v>73</v>
      </c>
      <c r="AY124" s="227" t="s">
        <v>207</v>
      </c>
    </row>
    <row r="125" spans="2:65" s="15" customFormat="1" ht="12">
      <c r="B125" s="250"/>
      <c r="C125" s="251"/>
      <c r="D125" s="218" t="s">
        <v>218</v>
      </c>
      <c r="E125" s="252" t="s">
        <v>23</v>
      </c>
      <c r="F125" s="253" t="s">
        <v>2612</v>
      </c>
      <c r="G125" s="251"/>
      <c r="H125" s="252" t="s">
        <v>23</v>
      </c>
      <c r="I125" s="254"/>
      <c r="J125" s="251"/>
      <c r="K125" s="251"/>
      <c r="L125" s="255"/>
      <c r="M125" s="256"/>
      <c r="N125" s="257"/>
      <c r="O125" s="257"/>
      <c r="P125" s="257"/>
      <c r="Q125" s="257"/>
      <c r="R125" s="257"/>
      <c r="S125" s="257"/>
      <c r="T125" s="258"/>
      <c r="AT125" s="259" t="s">
        <v>218</v>
      </c>
      <c r="AU125" s="259" t="s">
        <v>82</v>
      </c>
      <c r="AV125" s="15" t="s">
        <v>80</v>
      </c>
      <c r="AW125" s="15" t="s">
        <v>36</v>
      </c>
      <c r="AX125" s="15" t="s">
        <v>73</v>
      </c>
      <c r="AY125" s="259" t="s">
        <v>207</v>
      </c>
    </row>
    <row r="126" spans="2:65" s="12" customFormat="1" ht="12">
      <c r="B126" s="216"/>
      <c r="C126" s="217"/>
      <c r="D126" s="218" t="s">
        <v>218</v>
      </c>
      <c r="E126" s="219" t="s">
        <v>23</v>
      </c>
      <c r="F126" s="220" t="s">
        <v>2613</v>
      </c>
      <c r="G126" s="217"/>
      <c r="H126" s="221">
        <v>16.416</v>
      </c>
      <c r="I126" s="222"/>
      <c r="J126" s="217"/>
      <c r="K126" s="217"/>
      <c r="L126" s="223"/>
      <c r="M126" s="224"/>
      <c r="N126" s="225"/>
      <c r="O126" s="225"/>
      <c r="P126" s="225"/>
      <c r="Q126" s="225"/>
      <c r="R126" s="225"/>
      <c r="S126" s="225"/>
      <c r="T126" s="226"/>
      <c r="AT126" s="227" t="s">
        <v>218</v>
      </c>
      <c r="AU126" s="227" t="s">
        <v>82</v>
      </c>
      <c r="AV126" s="12" t="s">
        <v>82</v>
      </c>
      <c r="AW126" s="12" t="s">
        <v>36</v>
      </c>
      <c r="AX126" s="12" t="s">
        <v>73</v>
      </c>
      <c r="AY126" s="227" t="s">
        <v>207</v>
      </c>
    </row>
    <row r="127" spans="2:65" s="13" customFormat="1" ht="12">
      <c r="B127" s="228"/>
      <c r="C127" s="229"/>
      <c r="D127" s="218" t="s">
        <v>218</v>
      </c>
      <c r="E127" s="230" t="s">
        <v>23</v>
      </c>
      <c r="F127" s="231" t="s">
        <v>236</v>
      </c>
      <c r="G127" s="229"/>
      <c r="H127" s="232">
        <v>212.422</v>
      </c>
      <c r="I127" s="233"/>
      <c r="J127" s="229"/>
      <c r="K127" s="229"/>
      <c r="L127" s="234"/>
      <c r="M127" s="235"/>
      <c r="N127" s="236"/>
      <c r="O127" s="236"/>
      <c r="P127" s="236"/>
      <c r="Q127" s="236"/>
      <c r="R127" s="236"/>
      <c r="S127" s="236"/>
      <c r="T127" s="237"/>
      <c r="AT127" s="238" t="s">
        <v>218</v>
      </c>
      <c r="AU127" s="238" t="s">
        <v>82</v>
      </c>
      <c r="AV127" s="13" t="s">
        <v>216</v>
      </c>
      <c r="AW127" s="13" t="s">
        <v>36</v>
      </c>
      <c r="AX127" s="13" t="s">
        <v>80</v>
      </c>
      <c r="AY127" s="238" t="s">
        <v>207</v>
      </c>
    </row>
    <row r="128" spans="2:65" s="1" customFormat="1" ht="34.200000000000003" customHeight="1">
      <c r="B128" s="42"/>
      <c r="C128" s="204" t="s">
        <v>257</v>
      </c>
      <c r="D128" s="204" t="s">
        <v>211</v>
      </c>
      <c r="E128" s="205" t="s">
        <v>238</v>
      </c>
      <c r="F128" s="206" t="s">
        <v>239</v>
      </c>
      <c r="G128" s="207" t="s">
        <v>240</v>
      </c>
      <c r="H128" s="208">
        <v>339.875</v>
      </c>
      <c r="I128" s="209"/>
      <c r="J128" s="210">
        <f>ROUND(I128*H128,1)</f>
        <v>0</v>
      </c>
      <c r="K128" s="206" t="s">
        <v>215</v>
      </c>
      <c r="L128" s="62"/>
      <c r="M128" s="211" t="s">
        <v>23</v>
      </c>
      <c r="N128" s="212" t="s">
        <v>44</v>
      </c>
      <c r="O128" s="43"/>
      <c r="P128" s="213">
        <f>O128*H128</f>
        <v>0</v>
      </c>
      <c r="Q128" s="213">
        <v>0</v>
      </c>
      <c r="R128" s="213">
        <f>Q128*H128</f>
        <v>0</v>
      </c>
      <c r="S128" s="213">
        <v>0</v>
      </c>
      <c r="T128" s="214">
        <f>S128*H128</f>
        <v>0</v>
      </c>
      <c r="AR128" s="25" t="s">
        <v>216</v>
      </c>
      <c r="AT128" s="25" t="s">
        <v>211</v>
      </c>
      <c r="AU128" s="25" t="s">
        <v>82</v>
      </c>
      <c r="AY128" s="25" t="s">
        <v>207</v>
      </c>
      <c r="BE128" s="215">
        <f>IF(N128="základní",J128,0)</f>
        <v>0</v>
      </c>
      <c r="BF128" s="215">
        <f>IF(N128="snížená",J128,0)</f>
        <v>0</v>
      </c>
      <c r="BG128" s="215">
        <f>IF(N128="zákl. přenesená",J128,0)</f>
        <v>0</v>
      </c>
      <c r="BH128" s="215">
        <f>IF(N128="sníž. přenesená",J128,0)</f>
        <v>0</v>
      </c>
      <c r="BI128" s="215">
        <f>IF(N128="nulová",J128,0)</f>
        <v>0</v>
      </c>
      <c r="BJ128" s="25" t="s">
        <v>80</v>
      </c>
      <c r="BK128" s="215">
        <f>ROUND(I128*H128,1)</f>
        <v>0</v>
      </c>
      <c r="BL128" s="25" t="s">
        <v>216</v>
      </c>
      <c r="BM128" s="25" t="s">
        <v>2626</v>
      </c>
    </row>
    <row r="129" spans="2:65" s="12" customFormat="1" ht="12">
      <c r="B129" s="216"/>
      <c r="C129" s="217"/>
      <c r="D129" s="218" t="s">
        <v>218</v>
      </c>
      <c r="E129" s="219" t="s">
        <v>23</v>
      </c>
      <c r="F129" s="220" t="s">
        <v>2627</v>
      </c>
      <c r="G129" s="217"/>
      <c r="H129" s="221">
        <v>339.875</v>
      </c>
      <c r="I129" s="222"/>
      <c r="J129" s="217"/>
      <c r="K129" s="217"/>
      <c r="L129" s="223"/>
      <c r="M129" s="224"/>
      <c r="N129" s="225"/>
      <c r="O129" s="225"/>
      <c r="P129" s="225"/>
      <c r="Q129" s="225"/>
      <c r="R129" s="225"/>
      <c r="S129" s="225"/>
      <c r="T129" s="226"/>
      <c r="AT129" s="227" t="s">
        <v>218</v>
      </c>
      <c r="AU129" s="227" t="s">
        <v>82</v>
      </c>
      <c r="AV129" s="12" t="s">
        <v>82</v>
      </c>
      <c r="AW129" s="12" t="s">
        <v>36</v>
      </c>
      <c r="AX129" s="12" t="s">
        <v>80</v>
      </c>
      <c r="AY129" s="227" t="s">
        <v>207</v>
      </c>
    </row>
    <row r="130" spans="2:65" s="1" customFormat="1" ht="34.200000000000003" customHeight="1">
      <c r="B130" s="42"/>
      <c r="C130" s="204" t="s">
        <v>262</v>
      </c>
      <c r="D130" s="204" t="s">
        <v>211</v>
      </c>
      <c r="E130" s="205" t="s">
        <v>246</v>
      </c>
      <c r="F130" s="206" t="s">
        <v>247</v>
      </c>
      <c r="G130" s="207" t="s">
        <v>214</v>
      </c>
      <c r="H130" s="208">
        <v>109.91200000000001</v>
      </c>
      <c r="I130" s="209"/>
      <c r="J130" s="210">
        <f>ROUND(I130*H130,1)</f>
        <v>0</v>
      </c>
      <c r="K130" s="206" t="s">
        <v>215</v>
      </c>
      <c r="L130" s="62"/>
      <c r="M130" s="211" t="s">
        <v>23</v>
      </c>
      <c r="N130" s="212" t="s">
        <v>44</v>
      </c>
      <c r="O130" s="43"/>
      <c r="P130" s="213">
        <f>O130*H130</f>
        <v>0</v>
      </c>
      <c r="Q130" s="213">
        <v>0</v>
      </c>
      <c r="R130" s="213">
        <f>Q130*H130</f>
        <v>0</v>
      </c>
      <c r="S130" s="213">
        <v>0</v>
      </c>
      <c r="T130" s="214">
        <f>S130*H130</f>
        <v>0</v>
      </c>
      <c r="AR130" s="25" t="s">
        <v>216</v>
      </c>
      <c r="AT130" s="25" t="s">
        <v>211</v>
      </c>
      <c r="AU130" s="25" t="s">
        <v>82</v>
      </c>
      <c r="AY130" s="25" t="s">
        <v>207</v>
      </c>
      <c r="BE130" s="215">
        <f>IF(N130="základní",J130,0)</f>
        <v>0</v>
      </c>
      <c r="BF130" s="215">
        <f>IF(N130="snížená",J130,0)</f>
        <v>0</v>
      </c>
      <c r="BG130" s="215">
        <f>IF(N130="zákl. přenesená",J130,0)</f>
        <v>0</v>
      </c>
      <c r="BH130" s="215">
        <f>IF(N130="sníž. přenesená",J130,0)</f>
        <v>0</v>
      </c>
      <c r="BI130" s="215">
        <f>IF(N130="nulová",J130,0)</f>
        <v>0</v>
      </c>
      <c r="BJ130" s="25" t="s">
        <v>80</v>
      </c>
      <c r="BK130" s="215">
        <f>ROUND(I130*H130,1)</f>
        <v>0</v>
      </c>
      <c r="BL130" s="25" t="s">
        <v>216</v>
      </c>
      <c r="BM130" s="25" t="s">
        <v>2628</v>
      </c>
    </row>
    <row r="131" spans="2:65" s="15" customFormat="1" ht="12">
      <c r="B131" s="250"/>
      <c r="C131" s="251"/>
      <c r="D131" s="218" t="s">
        <v>218</v>
      </c>
      <c r="E131" s="252" t="s">
        <v>23</v>
      </c>
      <c r="F131" s="253" t="s">
        <v>984</v>
      </c>
      <c r="G131" s="251"/>
      <c r="H131" s="252" t="s">
        <v>23</v>
      </c>
      <c r="I131" s="254"/>
      <c r="J131" s="251"/>
      <c r="K131" s="251"/>
      <c r="L131" s="255"/>
      <c r="M131" s="256"/>
      <c r="N131" s="257"/>
      <c r="O131" s="257"/>
      <c r="P131" s="257"/>
      <c r="Q131" s="257"/>
      <c r="R131" s="257"/>
      <c r="S131" s="257"/>
      <c r="T131" s="258"/>
      <c r="AT131" s="259" t="s">
        <v>218</v>
      </c>
      <c r="AU131" s="259" t="s">
        <v>82</v>
      </c>
      <c r="AV131" s="15" t="s">
        <v>80</v>
      </c>
      <c r="AW131" s="15" t="s">
        <v>36</v>
      </c>
      <c r="AX131" s="15" t="s">
        <v>73</v>
      </c>
      <c r="AY131" s="259" t="s">
        <v>207</v>
      </c>
    </row>
    <row r="132" spans="2:65" s="12" customFormat="1" ht="12">
      <c r="B132" s="216"/>
      <c r="C132" s="217"/>
      <c r="D132" s="218" t="s">
        <v>218</v>
      </c>
      <c r="E132" s="219" t="s">
        <v>23</v>
      </c>
      <c r="F132" s="220" t="s">
        <v>2629</v>
      </c>
      <c r="G132" s="217"/>
      <c r="H132" s="221">
        <v>212.422</v>
      </c>
      <c r="I132" s="222"/>
      <c r="J132" s="217"/>
      <c r="K132" s="217"/>
      <c r="L132" s="223"/>
      <c r="M132" s="224"/>
      <c r="N132" s="225"/>
      <c r="O132" s="225"/>
      <c r="P132" s="225"/>
      <c r="Q132" s="225"/>
      <c r="R132" s="225"/>
      <c r="S132" s="225"/>
      <c r="T132" s="226"/>
      <c r="AT132" s="227" t="s">
        <v>218</v>
      </c>
      <c r="AU132" s="227" t="s">
        <v>82</v>
      </c>
      <c r="AV132" s="12" t="s">
        <v>82</v>
      </c>
      <c r="AW132" s="12" t="s">
        <v>36</v>
      </c>
      <c r="AX132" s="12" t="s">
        <v>73</v>
      </c>
      <c r="AY132" s="227" t="s">
        <v>207</v>
      </c>
    </row>
    <row r="133" spans="2:65" s="14" customFormat="1" ht="12">
      <c r="B133" s="239"/>
      <c r="C133" s="240"/>
      <c r="D133" s="218" t="s">
        <v>218</v>
      </c>
      <c r="E133" s="241" t="s">
        <v>23</v>
      </c>
      <c r="F133" s="242" t="s">
        <v>840</v>
      </c>
      <c r="G133" s="240"/>
      <c r="H133" s="243">
        <v>212.422</v>
      </c>
      <c r="I133" s="244"/>
      <c r="J133" s="240"/>
      <c r="K133" s="240"/>
      <c r="L133" s="245"/>
      <c r="M133" s="246"/>
      <c r="N133" s="247"/>
      <c r="O133" s="247"/>
      <c r="P133" s="247"/>
      <c r="Q133" s="247"/>
      <c r="R133" s="247"/>
      <c r="S133" s="247"/>
      <c r="T133" s="248"/>
      <c r="AT133" s="249" t="s">
        <v>218</v>
      </c>
      <c r="AU133" s="249" t="s">
        <v>82</v>
      </c>
      <c r="AV133" s="14" t="s">
        <v>90</v>
      </c>
      <c r="AW133" s="14" t="s">
        <v>36</v>
      </c>
      <c r="AX133" s="14" t="s">
        <v>73</v>
      </c>
      <c r="AY133" s="249" t="s">
        <v>207</v>
      </c>
    </row>
    <row r="134" spans="2:65" s="15" customFormat="1" ht="12">
      <c r="B134" s="250"/>
      <c r="C134" s="251"/>
      <c r="D134" s="218" t="s">
        <v>218</v>
      </c>
      <c r="E134" s="252" t="s">
        <v>23</v>
      </c>
      <c r="F134" s="253" t="s">
        <v>2579</v>
      </c>
      <c r="G134" s="251"/>
      <c r="H134" s="252" t="s">
        <v>23</v>
      </c>
      <c r="I134" s="254"/>
      <c r="J134" s="251"/>
      <c r="K134" s="251"/>
      <c r="L134" s="255"/>
      <c r="M134" s="256"/>
      <c r="N134" s="257"/>
      <c r="O134" s="257"/>
      <c r="P134" s="257"/>
      <c r="Q134" s="257"/>
      <c r="R134" s="257"/>
      <c r="S134" s="257"/>
      <c r="T134" s="258"/>
      <c r="AT134" s="259" t="s">
        <v>218</v>
      </c>
      <c r="AU134" s="259" t="s">
        <v>82</v>
      </c>
      <c r="AV134" s="15" t="s">
        <v>80</v>
      </c>
      <c r="AW134" s="15" t="s">
        <v>36</v>
      </c>
      <c r="AX134" s="15" t="s">
        <v>73</v>
      </c>
      <c r="AY134" s="259" t="s">
        <v>207</v>
      </c>
    </row>
    <row r="135" spans="2:65" s="12" customFormat="1" ht="12">
      <c r="B135" s="216"/>
      <c r="C135" s="217"/>
      <c r="D135" s="218" t="s">
        <v>218</v>
      </c>
      <c r="E135" s="219" t="s">
        <v>23</v>
      </c>
      <c r="F135" s="220" t="s">
        <v>2630</v>
      </c>
      <c r="G135" s="217"/>
      <c r="H135" s="221">
        <v>-20.561</v>
      </c>
      <c r="I135" s="222"/>
      <c r="J135" s="217"/>
      <c r="K135" s="217"/>
      <c r="L135" s="223"/>
      <c r="M135" s="224"/>
      <c r="N135" s="225"/>
      <c r="O135" s="225"/>
      <c r="P135" s="225"/>
      <c r="Q135" s="225"/>
      <c r="R135" s="225"/>
      <c r="S135" s="225"/>
      <c r="T135" s="226"/>
      <c r="AT135" s="227" t="s">
        <v>218</v>
      </c>
      <c r="AU135" s="227" t="s">
        <v>82</v>
      </c>
      <c r="AV135" s="12" t="s">
        <v>82</v>
      </c>
      <c r="AW135" s="12" t="s">
        <v>36</v>
      </c>
      <c r="AX135" s="12" t="s">
        <v>73</v>
      </c>
      <c r="AY135" s="227" t="s">
        <v>207</v>
      </c>
    </row>
    <row r="136" spans="2:65" s="15" customFormat="1" ht="12">
      <c r="B136" s="250"/>
      <c r="C136" s="251"/>
      <c r="D136" s="218" t="s">
        <v>218</v>
      </c>
      <c r="E136" s="252" t="s">
        <v>23</v>
      </c>
      <c r="F136" s="253" t="s">
        <v>2581</v>
      </c>
      <c r="G136" s="251"/>
      <c r="H136" s="252" t="s">
        <v>23</v>
      </c>
      <c r="I136" s="254"/>
      <c r="J136" s="251"/>
      <c r="K136" s="251"/>
      <c r="L136" s="255"/>
      <c r="M136" s="256"/>
      <c r="N136" s="257"/>
      <c r="O136" s="257"/>
      <c r="P136" s="257"/>
      <c r="Q136" s="257"/>
      <c r="R136" s="257"/>
      <c r="S136" s="257"/>
      <c r="T136" s="258"/>
      <c r="AT136" s="259" t="s">
        <v>218</v>
      </c>
      <c r="AU136" s="259" t="s">
        <v>82</v>
      </c>
      <c r="AV136" s="15" t="s">
        <v>80</v>
      </c>
      <c r="AW136" s="15" t="s">
        <v>36</v>
      </c>
      <c r="AX136" s="15" t="s">
        <v>73</v>
      </c>
      <c r="AY136" s="259" t="s">
        <v>207</v>
      </c>
    </row>
    <row r="137" spans="2:65" s="12" customFormat="1" ht="12">
      <c r="B137" s="216"/>
      <c r="C137" s="217"/>
      <c r="D137" s="218" t="s">
        <v>218</v>
      </c>
      <c r="E137" s="219" t="s">
        <v>23</v>
      </c>
      <c r="F137" s="220" t="s">
        <v>2631</v>
      </c>
      <c r="G137" s="217"/>
      <c r="H137" s="221">
        <v>-75.506</v>
      </c>
      <c r="I137" s="222"/>
      <c r="J137" s="217"/>
      <c r="K137" s="217"/>
      <c r="L137" s="223"/>
      <c r="M137" s="224"/>
      <c r="N137" s="225"/>
      <c r="O137" s="225"/>
      <c r="P137" s="225"/>
      <c r="Q137" s="225"/>
      <c r="R137" s="225"/>
      <c r="S137" s="225"/>
      <c r="T137" s="226"/>
      <c r="AT137" s="227" t="s">
        <v>218</v>
      </c>
      <c r="AU137" s="227" t="s">
        <v>82</v>
      </c>
      <c r="AV137" s="12" t="s">
        <v>82</v>
      </c>
      <c r="AW137" s="12" t="s">
        <v>36</v>
      </c>
      <c r="AX137" s="12" t="s">
        <v>73</v>
      </c>
      <c r="AY137" s="227" t="s">
        <v>207</v>
      </c>
    </row>
    <row r="138" spans="2:65" s="15" customFormat="1" ht="12">
      <c r="B138" s="250"/>
      <c r="C138" s="251"/>
      <c r="D138" s="218" t="s">
        <v>218</v>
      </c>
      <c r="E138" s="252" t="s">
        <v>23</v>
      </c>
      <c r="F138" s="253" t="s">
        <v>991</v>
      </c>
      <c r="G138" s="251"/>
      <c r="H138" s="252" t="s">
        <v>23</v>
      </c>
      <c r="I138" s="254"/>
      <c r="J138" s="251"/>
      <c r="K138" s="251"/>
      <c r="L138" s="255"/>
      <c r="M138" s="256"/>
      <c r="N138" s="257"/>
      <c r="O138" s="257"/>
      <c r="P138" s="257"/>
      <c r="Q138" s="257"/>
      <c r="R138" s="257"/>
      <c r="S138" s="257"/>
      <c r="T138" s="258"/>
      <c r="AT138" s="259" t="s">
        <v>218</v>
      </c>
      <c r="AU138" s="259" t="s">
        <v>82</v>
      </c>
      <c r="AV138" s="15" t="s">
        <v>80</v>
      </c>
      <c r="AW138" s="15" t="s">
        <v>36</v>
      </c>
      <c r="AX138" s="15" t="s">
        <v>73</v>
      </c>
      <c r="AY138" s="259" t="s">
        <v>207</v>
      </c>
    </row>
    <row r="139" spans="2:65" s="12" customFormat="1" ht="12">
      <c r="B139" s="216"/>
      <c r="C139" s="217"/>
      <c r="D139" s="218" t="s">
        <v>218</v>
      </c>
      <c r="E139" s="219" t="s">
        <v>23</v>
      </c>
      <c r="F139" s="220" t="s">
        <v>2632</v>
      </c>
      <c r="G139" s="217"/>
      <c r="H139" s="221">
        <v>-6.4429999999999996</v>
      </c>
      <c r="I139" s="222"/>
      <c r="J139" s="217"/>
      <c r="K139" s="217"/>
      <c r="L139" s="223"/>
      <c r="M139" s="224"/>
      <c r="N139" s="225"/>
      <c r="O139" s="225"/>
      <c r="P139" s="225"/>
      <c r="Q139" s="225"/>
      <c r="R139" s="225"/>
      <c r="S139" s="225"/>
      <c r="T139" s="226"/>
      <c r="AT139" s="227" t="s">
        <v>218</v>
      </c>
      <c r="AU139" s="227" t="s">
        <v>82</v>
      </c>
      <c r="AV139" s="12" t="s">
        <v>82</v>
      </c>
      <c r="AW139" s="12" t="s">
        <v>36</v>
      </c>
      <c r="AX139" s="12" t="s">
        <v>73</v>
      </c>
      <c r="AY139" s="227" t="s">
        <v>207</v>
      </c>
    </row>
    <row r="140" spans="2:65" s="14" customFormat="1" ht="12">
      <c r="B140" s="239"/>
      <c r="C140" s="240"/>
      <c r="D140" s="218" t="s">
        <v>218</v>
      </c>
      <c r="E140" s="241" t="s">
        <v>23</v>
      </c>
      <c r="F140" s="242" t="s">
        <v>840</v>
      </c>
      <c r="G140" s="240"/>
      <c r="H140" s="243">
        <v>-102.51</v>
      </c>
      <c r="I140" s="244"/>
      <c r="J140" s="240"/>
      <c r="K140" s="240"/>
      <c r="L140" s="245"/>
      <c r="M140" s="246"/>
      <c r="N140" s="247"/>
      <c r="O140" s="247"/>
      <c r="P140" s="247"/>
      <c r="Q140" s="247"/>
      <c r="R140" s="247"/>
      <c r="S140" s="247"/>
      <c r="T140" s="248"/>
      <c r="AT140" s="249" t="s">
        <v>218</v>
      </c>
      <c r="AU140" s="249" t="s">
        <v>82</v>
      </c>
      <c r="AV140" s="14" t="s">
        <v>90</v>
      </c>
      <c r="AW140" s="14" t="s">
        <v>36</v>
      </c>
      <c r="AX140" s="14" t="s">
        <v>73</v>
      </c>
      <c r="AY140" s="249" t="s">
        <v>207</v>
      </c>
    </row>
    <row r="141" spans="2:65" s="13" customFormat="1" ht="12">
      <c r="B141" s="228"/>
      <c r="C141" s="229"/>
      <c r="D141" s="218" t="s">
        <v>218</v>
      </c>
      <c r="E141" s="230" t="s">
        <v>23</v>
      </c>
      <c r="F141" s="231" t="s">
        <v>236</v>
      </c>
      <c r="G141" s="229"/>
      <c r="H141" s="232">
        <v>109.91200000000001</v>
      </c>
      <c r="I141" s="233"/>
      <c r="J141" s="229"/>
      <c r="K141" s="229"/>
      <c r="L141" s="234"/>
      <c r="M141" s="235"/>
      <c r="N141" s="236"/>
      <c r="O141" s="236"/>
      <c r="P141" s="236"/>
      <c r="Q141" s="236"/>
      <c r="R141" s="236"/>
      <c r="S141" s="236"/>
      <c r="T141" s="237"/>
      <c r="AT141" s="238" t="s">
        <v>218</v>
      </c>
      <c r="AU141" s="238" t="s">
        <v>82</v>
      </c>
      <c r="AV141" s="13" t="s">
        <v>216</v>
      </c>
      <c r="AW141" s="13" t="s">
        <v>36</v>
      </c>
      <c r="AX141" s="13" t="s">
        <v>80</v>
      </c>
      <c r="AY141" s="238" t="s">
        <v>207</v>
      </c>
    </row>
    <row r="142" spans="2:65" s="1" customFormat="1" ht="14.4" customHeight="1">
      <c r="B142" s="42"/>
      <c r="C142" s="260" t="s">
        <v>267</v>
      </c>
      <c r="D142" s="260" t="s">
        <v>314</v>
      </c>
      <c r="E142" s="261" t="s">
        <v>867</v>
      </c>
      <c r="F142" s="262" t="s">
        <v>868</v>
      </c>
      <c r="G142" s="263" t="s">
        <v>240</v>
      </c>
      <c r="H142" s="264">
        <v>216.52699999999999</v>
      </c>
      <c r="I142" s="265"/>
      <c r="J142" s="266">
        <f>ROUND(I142*H142,1)</f>
        <v>0</v>
      </c>
      <c r="K142" s="262" t="s">
        <v>215</v>
      </c>
      <c r="L142" s="267"/>
      <c r="M142" s="268" t="s">
        <v>23</v>
      </c>
      <c r="N142" s="269" t="s">
        <v>44</v>
      </c>
      <c r="O142" s="43"/>
      <c r="P142" s="213">
        <f>O142*H142</f>
        <v>0</v>
      </c>
      <c r="Q142" s="213">
        <v>0</v>
      </c>
      <c r="R142" s="213">
        <f>Q142*H142</f>
        <v>0</v>
      </c>
      <c r="S142" s="213">
        <v>0</v>
      </c>
      <c r="T142" s="214">
        <f>S142*H142</f>
        <v>0</v>
      </c>
      <c r="AR142" s="25" t="s">
        <v>262</v>
      </c>
      <c r="AT142" s="25" t="s">
        <v>314</v>
      </c>
      <c r="AU142" s="25" t="s">
        <v>82</v>
      </c>
      <c r="AY142" s="25" t="s">
        <v>207</v>
      </c>
      <c r="BE142" s="215">
        <f>IF(N142="základní",J142,0)</f>
        <v>0</v>
      </c>
      <c r="BF142" s="215">
        <f>IF(N142="snížená",J142,0)</f>
        <v>0</v>
      </c>
      <c r="BG142" s="215">
        <f>IF(N142="zákl. přenesená",J142,0)</f>
        <v>0</v>
      </c>
      <c r="BH142" s="215">
        <f>IF(N142="sníž. přenesená",J142,0)</f>
        <v>0</v>
      </c>
      <c r="BI142" s="215">
        <f>IF(N142="nulová",J142,0)</f>
        <v>0</v>
      </c>
      <c r="BJ142" s="25" t="s">
        <v>80</v>
      </c>
      <c r="BK142" s="215">
        <f>ROUND(I142*H142,1)</f>
        <v>0</v>
      </c>
      <c r="BL142" s="25" t="s">
        <v>216</v>
      </c>
      <c r="BM142" s="25" t="s">
        <v>2633</v>
      </c>
    </row>
    <row r="143" spans="2:65" s="12" customFormat="1" ht="12">
      <c r="B143" s="216"/>
      <c r="C143" s="217"/>
      <c r="D143" s="218" t="s">
        <v>218</v>
      </c>
      <c r="E143" s="219" t="s">
        <v>23</v>
      </c>
      <c r="F143" s="220" t="s">
        <v>2634</v>
      </c>
      <c r="G143" s="217"/>
      <c r="H143" s="221">
        <v>216.52699999999999</v>
      </c>
      <c r="I143" s="222"/>
      <c r="J143" s="217"/>
      <c r="K143" s="217"/>
      <c r="L143" s="223"/>
      <c r="M143" s="224"/>
      <c r="N143" s="225"/>
      <c r="O143" s="225"/>
      <c r="P143" s="225"/>
      <c r="Q143" s="225"/>
      <c r="R143" s="225"/>
      <c r="S143" s="225"/>
      <c r="T143" s="226"/>
      <c r="AT143" s="227" t="s">
        <v>218</v>
      </c>
      <c r="AU143" s="227" t="s">
        <v>82</v>
      </c>
      <c r="AV143" s="12" t="s">
        <v>82</v>
      </c>
      <c r="AW143" s="12" t="s">
        <v>36</v>
      </c>
      <c r="AX143" s="12" t="s">
        <v>80</v>
      </c>
      <c r="AY143" s="227" t="s">
        <v>207</v>
      </c>
    </row>
    <row r="144" spans="2:65" s="1" customFormat="1" ht="45.6" customHeight="1">
      <c r="B144" s="42"/>
      <c r="C144" s="204" t="s">
        <v>272</v>
      </c>
      <c r="D144" s="204" t="s">
        <v>211</v>
      </c>
      <c r="E144" s="205" t="s">
        <v>871</v>
      </c>
      <c r="F144" s="206" t="s">
        <v>872</v>
      </c>
      <c r="G144" s="207" t="s">
        <v>214</v>
      </c>
      <c r="H144" s="208">
        <v>75.506</v>
      </c>
      <c r="I144" s="209"/>
      <c r="J144" s="210">
        <f>ROUND(I144*H144,1)</f>
        <v>0</v>
      </c>
      <c r="K144" s="206" t="s">
        <v>215</v>
      </c>
      <c r="L144" s="62"/>
      <c r="M144" s="211" t="s">
        <v>23</v>
      </c>
      <c r="N144" s="212" t="s">
        <v>44</v>
      </c>
      <c r="O144" s="43"/>
      <c r="P144" s="213">
        <f>O144*H144</f>
        <v>0</v>
      </c>
      <c r="Q144" s="213">
        <v>0</v>
      </c>
      <c r="R144" s="213">
        <f>Q144*H144</f>
        <v>0</v>
      </c>
      <c r="S144" s="213">
        <v>0</v>
      </c>
      <c r="T144" s="214">
        <f>S144*H144</f>
        <v>0</v>
      </c>
      <c r="AR144" s="25" t="s">
        <v>216</v>
      </c>
      <c r="AT144" s="25" t="s">
        <v>211</v>
      </c>
      <c r="AU144" s="25" t="s">
        <v>82</v>
      </c>
      <c r="AY144" s="25" t="s">
        <v>207</v>
      </c>
      <c r="BE144" s="215">
        <f>IF(N144="základní",J144,0)</f>
        <v>0</v>
      </c>
      <c r="BF144" s="215">
        <f>IF(N144="snížená",J144,0)</f>
        <v>0</v>
      </c>
      <c r="BG144" s="215">
        <f>IF(N144="zákl. přenesená",J144,0)</f>
        <v>0</v>
      </c>
      <c r="BH144" s="215">
        <f>IF(N144="sníž. přenesená",J144,0)</f>
        <v>0</v>
      </c>
      <c r="BI144" s="215">
        <f>IF(N144="nulová",J144,0)</f>
        <v>0</v>
      </c>
      <c r="BJ144" s="25" t="s">
        <v>80</v>
      </c>
      <c r="BK144" s="215">
        <f>ROUND(I144*H144,1)</f>
        <v>0</v>
      </c>
      <c r="BL144" s="25" t="s">
        <v>216</v>
      </c>
      <c r="BM144" s="25" t="s">
        <v>2635</v>
      </c>
    </row>
    <row r="145" spans="2:65" s="12" customFormat="1" ht="12">
      <c r="B145" s="216"/>
      <c r="C145" s="217"/>
      <c r="D145" s="218" t="s">
        <v>218</v>
      </c>
      <c r="E145" s="219" t="s">
        <v>23</v>
      </c>
      <c r="F145" s="220" t="s">
        <v>2636</v>
      </c>
      <c r="G145" s="217"/>
      <c r="H145" s="221">
        <v>59.09</v>
      </c>
      <c r="I145" s="222"/>
      <c r="J145" s="217"/>
      <c r="K145" s="217"/>
      <c r="L145" s="223"/>
      <c r="M145" s="224"/>
      <c r="N145" s="225"/>
      <c r="O145" s="225"/>
      <c r="P145" s="225"/>
      <c r="Q145" s="225"/>
      <c r="R145" s="225"/>
      <c r="S145" s="225"/>
      <c r="T145" s="226"/>
      <c r="AT145" s="227" t="s">
        <v>218</v>
      </c>
      <c r="AU145" s="227" t="s">
        <v>82</v>
      </c>
      <c r="AV145" s="12" t="s">
        <v>82</v>
      </c>
      <c r="AW145" s="12" t="s">
        <v>36</v>
      </c>
      <c r="AX145" s="12" t="s">
        <v>73</v>
      </c>
      <c r="AY145" s="227" t="s">
        <v>207</v>
      </c>
    </row>
    <row r="146" spans="2:65" s="15" customFormat="1" ht="12">
      <c r="B146" s="250"/>
      <c r="C146" s="251"/>
      <c r="D146" s="218" t="s">
        <v>218</v>
      </c>
      <c r="E146" s="252" t="s">
        <v>23</v>
      </c>
      <c r="F146" s="253" t="s">
        <v>2612</v>
      </c>
      <c r="G146" s="251"/>
      <c r="H146" s="252" t="s">
        <v>23</v>
      </c>
      <c r="I146" s="254"/>
      <c r="J146" s="251"/>
      <c r="K146" s="251"/>
      <c r="L146" s="255"/>
      <c r="M146" s="256"/>
      <c r="N146" s="257"/>
      <c r="O146" s="257"/>
      <c r="P146" s="257"/>
      <c r="Q146" s="257"/>
      <c r="R146" s="257"/>
      <c r="S146" s="257"/>
      <c r="T146" s="258"/>
      <c r="AT146" s="259" t="s">
        <v>218</v>
      </c>
      <c r="AU146" s="259" t="s">
        <v>82</v>
      </c>
      <c r="AV146" s="15" t="s">
        <v>80</v>
      </c>
      <c r="AW146" s="15" t="s">
        <v>36</v>
      </c>
      <c r="AX146" s="15" t="s">
        <v>73</v>
      </c>
      <c r="AY146" s="259" t="s">
        <v>207</v>
      </c>
    </row>
    <row r="147" spans="2:65" s="12" customFormat="1" ht="12">
      <c r="B147" s="216"/>
      <c r="C147" s="217"/>
      <c r="D147" s="218" t="s">
        <v>218</v>
      </c>
      <c r="E147" s="219" t="s">
        <v>23</v>
      </c>
      <c r="F147" s="220" t="s">
        <v>2613</v>
      </c>
      <c r="G147" s="217"/>
      <c r="H147" s="221">
        <v>16.416</v>
      </c>
      <c r="I147" s="222"/>
      <c r="J147" s="217"/>
      <c r="K147" s="217"/>
      <c r="L147" s="223"/>
      <c r="M147" s="224"/>
      <c r="N147" s="225"/>
      <c r="O147" s="225"/>
      <c r="P147" s="225"/>
      <c r="Q147" s="225"/>
      <c r="R147" s="225"/>
      <c r="S147" s="225"/>
      <c r="T147" s="226"/>
      <c r="AT147" s="227" t="s">
        <v>218</v>
      </c>
      <c r="AU147" s="227" t="s">
        <v>82</v>
      </c>
      <c r="AV147" s="12" t="s">
        <v>82</v>
      </c>
      <c r="AW147" s="12" t="s">
        <v>36</v>
      </c>
      <c r="AX147" s="12" t="s">
        <v>73</v>
      </c>
      <c r="AY147" s="227" t="s">
        <v>207</v>
      </c>
    </row>
    <row r="148" spans="2:65" s="13" customFormat="1" ht="12">
      <c r="B148" s="228"/>
      <c r="C148" s="229"/>
      <c r="D148" s="218" t="s">
        <v>218</v>
      </c>
      <c r="E148" s="230" t="s">
        <v>23</v>
      </c>
      <c r="F148" s="231" t="s">
        <v>236</v>
      </c>
      <c r="G148" s="229"/>
      <c r="H148" s="232">
        <v>75.506</v>
      </c>
      <c r="I148" s="233"/>
      <c r="J148" s="229"/>
      <c r="K148" s="229"/>
      <c r="L148" s="234"/>
      <c r="M148" s="235"/>
      <c r="N148" s="236"/>
      <c r="O148" s="236"/>
      <c r="P148" s="236"/>
      <c r="Q148" s="236"/>
      <c r="R148" s="236"/>
      <c r="S148" s="236"/>
      <c r="T148" s="237"/>
      <c r="AT148" s="238" t="s">
        <v>218</v>
      </c>
      <c r="AU148" s="238" t="s">
        <v>82</v>
      </c>
      <c r="AV148" s="13" t="s">
        <v>216</v>
      </c>
      <c r="AW148" s="13" t="s">
        <v>36</v>
      </c>
      <c r="AX148" s="13" t="s">
        <v>80</v>
      </c>
      <c r="AY148" s="238" t="s">
        <v>207</v>
      </c>
    </row>
    <row r="149" spans="2:65" s="1" customFormat="1" ht="14.4" customHeight="1">
      <c r="B149" s="42"/>
      <c r="C149" s="260" t="s">
        <v>277</v>
      </c>
      <c r="D149" s="260" t="s">
        <v>314</v>
      </c>
      <c r="E149" s="261" t="s">
        <v>877</v>
      </c>
      <c r="F149" s="262" t="s">
        <v>878</v>
      </c>
      <c r="G149" s="263" t="s">
        <v>240</v>
      </c>
      <c r="H149" s="264">
        <v>142.70599999999999</v>
      </c>
      <c r="I149" s="265"/>
      <c r="J149" s="266">
        <f>ROUND(I149*H149,1)</f>
        <v>0</v>
      </c>
      <c r="K149" s="262" t="s">
        <v>215</v>
      </c>
      <c r="L149" s="267"/>
      <c r="M149" s="268" t="s">
        <v>23</v>
      </c>
      <c r="N149" s="269" t="s">
        <v>44</v>
      </c>
      <c r="O149" s="43"/>
      <c r="P149" s="213">
        <f>O149*H149</f>
        <v>0</v>
      </c>
      <c r="Q149" s="213">
        <v>0</v>
      </c>
      <c r="R149" s="213">
        <f>Q149*H149</f>
        <v>0</v>
      </c>
      <c r="S149" s="213">
        <v>0</v>
      </c>
      <c r="T149" s="214">
        <f>S149*H149</f>
        <v>0</v>
      </c>
      <c r="AR149" s="25" t="s">
        <v>262</v>
      </c>
      <c r="AT149" s="25" t="s">
        <v>314</v>
      </c>
      <c r="AU149" s="25" t="s">
        <v>82</v>
      </c>
      <c r="AY149" s="25" t="s">
        <v>207</v>
      </c>
      <c r="BE149" s="215">
        <f>IF(N149="základní",J149,0)</f>
        <v>0</v>
      </c>
      <c r="BF149" s="215">
        <f>IF(N149="snížená",J149,0)</f>
        <v>0</v>
      </c>
      <c r="BG149" s="215">
        <f>IF(N149="zákl. přenesená",J149,0)</f>
        <v>0</v>
      </c>
      <c r="BH149" s="215">
        <f>IF(N149="sníž. přenesená",J149,0)</f>
        <v>0</v>
      </c>
      <c r="BI149" s="215">
        <f>IF(N149="nulová",J149,0)</f>
        <v>0</v>
      </c>
      <c r="BJ149" s="25" t="s">
        <v>80</v>
      </c>
      <c r="BK149" s="215">
        <f>ROUND(I149*H149,1)</f>
        <v>0</v>
      </c>
      <c r="BL149" s="25" t="s">
        <v>216</v>
      </c>
      <c r="BM149" s="25" t="s">
        <v>2637</v>
      </c>
    </row>
    <row r="150" spans="2:65" s="12" customFormat="1" ht="12">
      <c r="B150" s="216"/>
      <c r="C150" s="217"/>
      <c r="D150" s="218" t="s">
        <v>218</v>
      </c>
      <c r="E150" s="219" t="s">
        <v>23</v>
      </c>
      <c r="F150" s="220" t="s">
        <v>2638</v>
      </c>
      <c r="G150" s="217"/>
      <c r="H150" s="221">
        <v>142.70599999999999</v>
      </c>
      <c r="I150" s="222"/>
      <c r="J150" s="217"/>
      <c r="K150" s="217"/>
      <c r="L150" s="223"/>
      <c r="M150" s="224"/>
      <c r="N150" s="225"/>
      <c r="O150" s="225"/>
      <c r="P150" s="225"/>
      <c r="Q150" s="225"/>
      <c r="R150" s="225"/>
      <c r="S150" s="225"/>
      <c r="T150" s="226"/>
      <c r="AT150" s="227" t="s">
        <v>218</v>
      </c>
      <c r="AU150" s="227" t="s">
        <v>82</v>
      </c>
      <c r="AV150" s="12" t="s">
        <v>82</v>
      </c>
      <c r="AW150" s="12" t="s">
        <v>36</v>
      </c>
      <c r="AX150" s="12" t="s">
        <v>80</v>
      </c>
      <c r="AY150" s="227" t="s">
        <v>207</v>
      </c>
    </row>
    <row r="151" spans="2:65" s="11" customFormat="1" ht="29.85" customHeight="1">
      <c r="B151" s="188"/>
      <c r="C151" s="189"/>
      <c r="D151" s="190" t="s">
        <v>72</v>
      </c>
      <c r="E151" s="202" t="s">
        <v>436</v>
      </c>
      <c r="F151" s="202" t="s">
        <v>882</v>
      </c>
      <c r="G151" s="189"/>
      <c r="H151" s="189"/>
      <c r="I151" s="192"/>
      <c r="J151" s="203">
        <f>BK151</f>
        <v>0</v>
      </c>
      <c r="K151" s="189"/>
      <c r="L151" s="194"/>
      <c r="M151" s="195"/>
      <c r="N151" s="196"/>
      <c r="O151" s="196"/>
      <c r="P151" s="197">
        <f>SUM(P152:P156)</f>
        <v>0</v>
      </c>
      <c r="Q151" s="196"/>
      <c r="R151" s="197">
        <f>SUM(R152:R156)</f>
        <v>38.87612197</v>
      </c>
      <c r="S151" s="196"/>
      <c r="T151" s="198">
        <f>SUM(T152:T156)</f>
        <v>0</v>
      </c>
      <c r="AR151" s="199" t="s">
        <v>80</v>
      </c>
      <c r="AT151" s="200" t="s">
        <v>72</v>
      </c>
      <c r="AU151" s="200" t="s">
        <v>80</v>
      </c>
      <c r="AY151" s="199" t="s">
        <v>207</v>
      </c>
      <c r="BK151" s="201">
        <f>SUM(BK152:BK156)</f>
        <v>0</v>
      </c>
    </row>
    <row r="152" spans="2:65" s="1" customFormat="1" ht="22.8" customHeight="1">
      <c r="B152" s="42"/>
      <c r="C152" s="204" t="s">
        <v>282</v>
      </c>
      <c r="D152" s="204" t="s">
        <v>211</v>
      </c>
      <c r="E152" s="205" t="s">
        <v>883</v>
      </c>
      <c r="F152" s="206" t="s">
        <v>884</v>
      </c>
      <c r="G152" s="207" t="s">
        <v>214</v>
      </c>
      <c r="H152" s="208">
        <v>20.561</v>
      </c>
      <c r="I152" s="209"/>
      <c r="J152" s="210">
        <f>ROUND(I152*H152,1)</f>
        <v>0</v>
      </c>
      <c r="K152" s="206" t="s">
        <v>215</v>
      </c>
      <c r="L152" s="62"/>
      <c r="M152" s="211" t="s">
        <v>23</v>
      </c>
      <c r="N152" s="212" t="s">
        <v>44</v>
      </c>
      <c r="O152" s="43"/>
      <c r="P152" s="213">
        <f>O152*H152</f>
        <v>0</v>
      </c>
      <c r="Q152" s="213">
        <v>1.8907700000000001</v>
      </c>
      <c r="R152" s="213">
        <f>Q152*H152</f>
        <v>38.87612197</v>
      </c>
      <c r="S152" s="213">
        <v>0</v>
      </c>
      <c r="T152" s="214">
        <f>S152*H152</f>
        <v>0</v>
      </c>
      <c r="AR152" s="25" t="s">
        <v>216</v>
      </c>
      <c r="AT152" s="25" t="s">
        <v>211</v>
      </c>
      <c r="AU152" s="25" t="s">
        <v>82</v>
      </c>
      <c r="AY152" s="25" t="s">
        <v>207</v>
      </c>
      <c r="BE152" s="215">
        <f>IF(N152="základní",J152,0)</f>
        <v>0</v>
      </c>
      <c r="BF152" s="215">
        <f>IF(N152="snížená",J152,0)</f>
        <v>0</v>
      </c>
      <c r="BG152" s="215">
        <f>IF(N152="zákl. přenesená",J152,0)</f>
        <v>0</v>
      </c>
      <c r="BH152" s="215">
        <f>IF(N152="sníž. přenesená",J152,0)</f>
        <v>0</v>
      </c>
      <c r="BI152" s="215">
        <f>IF(N152="nulová",J152,0)</f>
        <v>0</v>
      </c>
      <c r="BJ152" s="25" t="s">
        <v>80</v>
      </c>
      <c r="BK152" s="215">
        <f>ROUND(I152*H152,1)</f>
        <v>0</v>
      </c>
      <c r="BL152" s="25" t="s">
        <v>216</v>
      </c>
      <c r="BM152" s="25" t="s">
        <v>2639</v>
      </c>
    </row>
    <row r="153" spans="2:65" s="12" customFormat="1" ht="12">
      <c r="B153" s="216"/>
      <c r="C153" s="217"/>
      <c r="D153" s="218" t="s">
        <v>218</v>
      </c>
      <c r="E153" s="219" t="s">
        <v>23</v>
      </c>
      <c r="F153" s="220" t="s">
        <v>2640</v>
      </c>
      <c r="G153" s="217"/>
      <c r="H153" s="221">
        <v>19.696999999999999</v>
      </c>
      <c r="I153" s="222"/>
      <c r="J153" s="217"/>
      <c r="K153" s="217"/>
      <c r="L153" s="223"/>
      <c r="M153" s="224"/>
      <c r="N153" s="225"/>
      <c r="O153" s="225"/>
      <c r="P153" s="225"/>
      <c r="Q153" s="225"/>
      <c r="R153" s="225"/>
      <c r="S153" s="225"/>
      <c r="T153" s="226"/>
      <c r="AT153" s="227" t="s">
        <v>218</v>
      </c>
      <c r="AU153" s="227" t="s">
        <v>82</v>
      </c>
      <c r="AV153" s="12" t="s">
        <v>82</v>
      </c>
      <c r="AW153" s="12" t="s">
        <v>36</v>
      </c>
      <c r="AX153" s="12" t="s">
        <v>73</v>
      </c>
      <c r="AY153" s="227" t="s">
        <v>207</v>
      </c>
    </row>
    <row r="154" spans="2:65" s="15" customFormat="1" ht="12">
      <c r="B154" s="250"/>
      <c r="C154" s="251"/>
      <c r="D154" s="218" t="s">
        <v>218</v>
      </c>
      <c r="E154" s="252" t="s">
        <v>23</v>
      </c>
      <c r="F154" s="253" t="s">
        <v>965</v>
      </c>
      <c r="G154" s="251"/>
      <c r="H154" s="252" t="s">
        <v>23</v>
      </c>
      <c r="I154" s="254"/>
      <c r="J154" s="251"/>
      <c r="K154" s="251"/>
      <c r="L154" s="255"/>
      <c r="M154" s="256"/>
      <c r="N154" s="257"/>
      <c r="O154" s="257"/>
      <c r="P154" s="257"/>
      <c r="Q154" s="257"/>
      <c r="R154" s="257"/>
      <c r="S154" s="257"/>
      <c r="T154" s="258"/>
      <c r="AT154" s="259" t="s">
        <v>218</v>
      </c>
      <c r="AU154" s="259" t="s">
        <v>82</v>
      </c>
      <c r="AV154" s="15" t="s">
        <v>80</v>
      </c>
      <c r="AW154" s="15" t="s">
        <v>36</v>
      </c>
      <c r="AX154" s="15" t="s">
        <v>73</v>
      </c>
      <c r="AY154" s="259" t="s">
        <v>207</v>
      </c>
    </row>
    <row r="155" spans="2:65" s="12" customFormat="1" ht="12">
      <c r="B155" s="216"/>
      <c r="C155" s="217"/>
      <c r="D155" s="218" t="s">
        <v>218</v>
      </c>
      <c r="E155" s="219" t="s">
        <v>23</v>
      </c>
      <c r="F155" s="220" t="s">
        <v>1000</v>
      </c>
      <c r="G155" s="217"/>
      <c r="H155" s="221">
        <v>0.86399999999999999</v>
      </c>
      <c r="I155" s="222"/>
      <c r="J155" s="217"/>
      <c r="K155" s="217"/>
      <c r="L155" s="223"/>
      <c r="M155" s="224"/>
      <c r="N155" s="225"/>
      <c r="O155" s="225"/>
      <c r="P155" s="225"/>
      <c r="Q155" s="225"/>
      <c r="R155" s="225"/>
      <c r="S155" s="225"/>
      <c r="T155" s="226"/>
      <c r="AT155" s="227" t="s">
        <v>218</v>
      </c>
      <c r="AU155" s="227" t="s">
        <v>82</v>
      </c>
      <c r="AV155" s="12" t="s">
        <v>82</v>
      </c>
      <c r="AW155" s="12" t="s">
        <v>36</v>
      </c>
      <c r="AX155" s="12" t="s">
        <v>73</v>
      </c>
      <c r="AY155" s="227" t="s">
        <v>207</v>
      </c>
    </row>
    <row r="156" spans="2:65" s="13" customFormat="1" ht="12">
      <c r="B156" s="228"/>
      <c r="C156" s="229"/>
      <c r="D156" s="218" t="s">
        <v>218</v>
      </c>
      <c r="E156" s="230" t="s">
        <v>23</v>
      </c>
      <c r="F156" s="231" t="s">
        <v>236</v>
      </c>
      <c r="G156" s="229"/>
      <c r="H156" s="232">
        <v>20.561</v>
      </c>
      <c r="I156" s="233"/>
      <c r="J156" s="229"/>
      <c r="K156" s="229"/>
      <c r="L156" s="234"/>
      <c r="M156" s="235"/>
      <c r="N156" s="236"/>
      <c r="O156" s="236"/>
      <c r="P156" s="236"/>
      <c r="Q156" s="236"/>
      <c r="R156" s="236"/>
      <c r="S156" s="236"/>
      <c r="T156" s="237"/>
      <c r="AT156" s="238" t="s">
        <v>218</v>
      </c>
      <c r="AU156" s="238" t="s">
        <v>82</v>
      </c>
      <c r="AV156" s="13" t="s">
        <v>216</v>
      </c>
      <c r="AW156" s="13" t="s">
        <v>36</v>
      </c>
      <c r="AX156" s="13" t="s">
        <v>80</v>
      </c>
      <c r="AY156" s="238" t="s">
        <v>207</v>
      </c>
    </row>
    <row r="157" spans="2:65" s="11" customFormat="1" ht="29.85" customHeight="1">
      <c r="B157" s="188"/>
      <c r="C157" s="189"/>
      <c r="D157" s="190" t="s">
        <v>72</v>
      </c>
      <c r="E157" s="202" t="s">
        <v>889</v>
      </c>
      <c r="F157" s="202" t="s">
        <v>2591</v>
      </c>
      <c r="G157" s="189"/>
      <c r="H157" s="189"/>
      <c r="I157" s="192"/>
      <c r="J157" s="203">
        <f>BK157</f>
        <v>0</v>
      </c>
      <c r="K157" s="189"/>
      <c r="L157" s="194"/>
      <c r="M157" s="195"/>
      <c r="N157" s="196"/>
      <c r="O157" s="196"/>
      <c r="P157" s="197">
        <f>SUM(P158:P163)</f>
        <v>0</v>
      </c>
      <c r="Q157" s="196"/>
      <c r="R157" s="197">
        <f>SUM(R158:R163)</f>
        <v>1.98316984</v>
      </c>
      <c r="S157" s="196"/>
      <c r="T157" s="198">
        <f>SUM(T158:T163)</f>
        <v>0</v>
      </c>
      <c r="AR157" s="199" t="s">
        <v>80</v>
      </c>
      <c r="AT157" s="200" t="s">
        <v>72</v>
      </c>
      <c r="AU157" s="200" t="s">
        <v>80</v>
      </c>
      <c r="AY157" s="199" t="s">
        <v>207</v>
      </c>
      <c r="BK157" s="201">
        <f>SUM(BK158:BK163)</f>
        <v>0</v>
      </c>
    </row>
    <row r="158" spans="2:65" s="1" customFormat="1" ht="22.8" customHeight="1">
      <c r="B158" s="42"/>
      <c r="C158" s="204" t="s">
        <v>209</v>
      </c>
      <c r="D158" s="204" t="s">
        <v>211</v>
      </c>
      <c r="E158" s="205" t="s">
        <v>2641</v>
      </c>
      <c r="F158" s="206" t="s">
        <v>2642</v>
      </c>
      <c r="G158" s="207" t="s">
        <v>322</v>
      </c>
      <c r="H158" s="208">
        <v>82.07</v>
      </c>
      <c r="I158" s="209"/>
      <c r="J158" s="210">
        <f>ROUND(I158*H158,1)</f>
        <v>0</v>
      </c>
      <c r="K158" s="206" t="s">
        <v>215</v>
      </c>
      <c r="L158" s="62"/>
      <c r="M158" s="211" t="s">
        <v>23</v>
      </c>
      <c r="N158" s="212" t="s">
        <v>44</v>
      </c>
      <c r="O158" s="43"/>
      <c r="P158" s="213">
        <f>O158*H158</f>
        <v>0</v>
      </c>
      <c r="Q158" s="213">
        <v>2.0000000000000002E-5</v>
      </c>
      <c r="R158" s="213">
        <f>Q158*H158</f>
        <v>1.6413999999999999E-3</v>
      </c>
      <c r="S158" s="213">
        <v>0</v>
      </c>
      <c r="T158" s="214">
        <f>S158*H158</f>
        <v>0</v>
      </c>
      <c r="AR158" s="25" t="s">
        <v>216</v>
      </c>
      <c r="AT158" s="25" t="s">
        <v>211</v>
      </c>
      <c r="AU158" s="25" t="s">
        <v>82</v>
      </c>
      <c r="AY158" s="25" t="s">
        <v>207</v>
      </c>
      <c r="BE158" s="215">
        <f>IF(N158="základní",J158,0)</f>
        <v>0</v>
      </c>
      <c r="BF158" s="215">
        <f>IF(N158="snížená",J158,0)</f>
        <v>0</v>
      </c>
      <c r="BG158" s="215">
        <f>IF(N158="zákl. přenesená",J158,0)</f>
        <v>0</v>
      </c>
      <c r="BH158" s="215">
        <f>IF(N158="sníž. přenesená",J158,0)</f>
        <v>0</v>
      </c>
      <c r="BI158" s="215">
        <f>IF(N158="nulová",J158,0)</f>
        <v>0</v>
      </c>
      <c r="BJ158" s="25" t="s">
        <v>80</v>
      </c>
      <c r="BK158" s="215">
        <f>ROUND(I158*H158,1)</f>
        <v>0</v>
      </c>
      <c r="BL158" s="25" t="s">
        <v>216</v>
      </c>
      <c r="BM158" s="25" t="s">
        <v>2643</v>
      </c>
    </row>
    <row r="159" spans="2:65" s="1" customFormat="1" ht="22.8" customHeight="1">
      <c r="B159" s="42"/>
      <c r="C159" s="260" t="s">
        <v>291</v>
      </c>
      <c r="D159" s="260" t="s">
        <v>314</v>
      </c>
      <c r="E159" s="261" t="s">
        <v>2644</v>
      </c>
      <c r="F159" s="262" t="s">
        <v>2645</v>
      </c>
      <c r="G159" s="263" t="s">
        <v>322</v>
      </c>
      <c r="H159" s="264">
        <v>84.531999999999996</v>
      </c>
      <c r="I159" s="265"/>
      <c r="J159" s="266">
        <f>ROUND(I159*H159,1)</f>
        <v>0</v>
      </c>
      <c r="K159" s="262" t="s">
        <v>215</v>
      </c>
      <c r="L159" s="267"/>
      <c r="M159" s="268" t="s">
        <v>23</v>
      </c>
      <c r="N159" s="269" t="s">
        <v>44</v>
      </c>
      <c r="O159" s="43"/>
      <c r="P159" s="213">
        <f>O159*H159</f>
        <v>0</v>
      </c>
      <c r="Q159" s="213">
        <v>1.67E-3</v>
      </c>
      <c r="R159" s="213">
        <f>Q159*H159</f>
        <v>0.14116844000000001</v>
      </c>
      <c r="S159" s="213">
        <v>0</v>
      </c>
      <c r="T159" s="214">
        <f>S159*H159</f>
        <v>0</v>
      </c>
      <c r="AR159" s="25" t="s">
        <v>262</v>
      </c>
      <c r="AT159" s="25" t="s">
        <v>314</v>
      </c>
      <c r="AU159" s="25" t="s">
        <v>82</v>
      </c>
      <c r="AY159" s="25" t="s">
        <v>207</v>
      </c>
      <c r="BE159" s="215">
        <f>IF(N159="základní",J159,0)</f>
        <v>0</v>
      </c>
      <c r="BF159" s="215">
        <f>IF(N159="snížená",J159,0)</f>
        <v>0</v>
      </c>
      <c r="BG159" s="215">
        <f>IF(N159="zákl. přenesená",J159,0)</f>
        <v>0</v>
      </c>
      <c r="BH159" s="215">
        <f>IF(N159="sníž. přenesená",J159,0)</f>
        <v>0</v>
      </c>
      <c r="BI159" s="215">
        <f>IF(N159="nulová",J159,0)</f>
        <v>0</v>
      </c>
      <c r="BJ159" s="25" t="s">
        <v>80</v>
      </c>
      <c r="BK159" s="215">
        <f>ROUND(I159*H159,1)</f>
        <v>0</v>
      </c>
      <c r="BL159" s="25" t="s">
        <v>216</v>
      </c>
      <c r="BM159" s="25" t="s">
        <v>2646</v>
      </c>
    </row>
    <row r="160" spans="2:65" s="12" customFormat="1" ht="12">
      <c r="B160" s="216"/>
      <c r="C160" s="217"/>
      <c r="D160" s="218" t="s">
        <v>218</v>
      </c>
      <c r="E160" s="219" t="s">
        <v>23</v>
      </c>
      <c r="F160" s="220" t="s">
        <v>2647</v>
      </c>
      <c r="G160" s="217"/>
      <c r="H160" s="221">
        <v>84.531999999999996</v>
      </c>
      <c r="I160" s="222"/>
      <c r="J160" s="217"/>
      <c r="K160" s="217"/>
      <c r="L160" s="223"/>
      <c r="M160" s="224"/>
      <c r="N160" s="225"/>
      <c r="O160" s="225"/>
      <c r="P160" s="225"/>
      <c r="Q160" s="225"/>
      <c r="R160" s="225"/>
      <c r="S160" s="225"/>
      <c r="T160" s="226"/>
      <c r="AT160" s="227" t="s">
        <v>218</v>
      </c>
      <c r="AU160" s="227" t="s">
        <v>82</v>
      </c>
      <c r="AV160" s="12" t="s">
        <v>82</v>
      </c>
      <c r="AW160" s="12" t="s">
        <v>36</v>
      </c>
      <c r="AX160" s="12" t="s">
        <v>80</v>
      </c>
      <c r="AY160" s="227" t="s">
        <v>207</v>
      </c>
    </row>
    <row r="161" spans="2:65" s="1" customFormat="1" ht="22.8" customHeight="1">
      <c r="B161" s="42"/>
      <c r="C161" s="204" t="s">
        <v>10</v>
      </c>
      <c r="D161" s="204" t="s">
        <v>211</v>
      </c>
      <c r="E161" s="205" t="s">
        <v>2648</v>
      </c>
      <c r="F161" s="206" t="s">
        <v>2649</v>
      </c>
      <c r="G161" s="207" t="s">
        <v>322</v>
      </c>
      <c r="H161" s="208">
        <v>82.07</v>
      </c>
      <c r="I161" s="209"/>
      <c r="J161" s="210">
        <f>ROUND(I161*H161,1)</f>
        <v>0</v>
      </c>
      <c r="K161" s="206" t="s">
        <v>215</v>
      </c>
      <c r="L161" s="62"/>
      <c r="M161" s="211" t="s">
        <v>23</v>
      </c>
      <c r="N161" s="212" t="s">
        <v>44</v>
      </c>
      <c r="O161" s="43"/>
      <c r="P161" s="213">
        <f>O161*H161</f>
        <v>0</v>
      </c>
      <c r="Q161" s="213">
        <v>0</v>
      </c>
      <c r="R161" s="213">
        <f>Q161*H161</f>
        <v>0</v>
      </c>
      <c r="S161" s="213">
        <v>0</v>
      </c>
      <c r="T161" s="214">
        <f>S161*H161</f>
        <v>0</v>
      </c>
      <c r="AR161" s="25" t="s">
        <v>216</v>
      </c>
      <c r="AT161" s="25" t="s">
        <v>211</v>
      </c>
      <c r="AU161" s="25" t="s">
        <v>82</v>
      </c>
      <c r="AY161" s="25" t="s">
        <v>207</v>
      </c>
      <c r="BE161" s="215">
        <f>IF(N161="základní",J161,0)</f>
        <v>0</v>
      </c>
      <c r="BF161" s="215">
        <f>IF(N161="snížená",J161,0)</f>
        <v>0</v>
      </c>
      <c r="BG161" s="215">
        <f>IF(N161="zákl. přenesená",J161,0)</f>
        <v>0</v>
      </c>
      <c r="BH161" s="215">
        <f>IF(N161="sníž. přenesená",J161,0)</f>
        <v>0</v>
      </c>
      <c r="BI161" s="215">
        <f>IF(N161="nulová",J161,0)</f>
        <v>0</v>
      </c>
      <c r="BJ161" s="25" t="s">
        <v>80</v>
      </c>
      <c r="BK161" s="215">
        <f>ROUND(I161*H161,1)</f>
        <v>0</v>
      </c>
      <c r="BL161" s="25" t="s">
        <v>216</v>
      </c>
      <c r="BM161" s="25" t="s">
        <v>2650</v>
      </c>
    </row>
    <row r="162" spans="2:65" s="1" customFormat="1" ht="22.8" customHeight="1">
      <c r="B162" s="42"/>
      <c r="C162" s="204" t="s">
        <v>226</v>
      </c>
      <c r="D162" s="204" t="s">
        <v>211</v>
      </c>
      <c r="E162" s="205" t="s">
        <v>911</v>
      </c>
      <c r="F162" s="206" t="s">
        <v>912</v>
      </c>
      <c r="G162" s="207" t="s">
        <v>317</v>
      </c>
      <c r="H162" s="208">
        <v>4</v>
      </c>
      <c r="I162" s="209"/>
      <c r="J162" s="210">
        <f>ROUND(I162*H162,1)</f>
        <v>0</v>
      </c>
      <c r="K162" s="206" t="s">
        <v>215</v>
      </c>
      <c r="L162" s="62"/>
      <c r="M162" s="211" t="s">
        <v>23</v>
      </c>
      <c r="N162" s="212" t="s">
        <v>44</v>
      </c>
      <c r="O162" s="43"/>
      <c r="P162" s="213">
        <f>O162*H162</f>
        <v>0</v>
      </c>
      <c r="Q162" s="213">
        <v>0.46009</v>
      </c>
      <c r="R162" s="213">
        <f>Q162*H162</f>
        <v>1.84036</v>
      </c>
      <c r="S162" s="213">
        <v>0</v>
      </c>
      <c r="T162" s="214">
        <f>S162*H162</f>
        <v>0</v>
      </c>
      <c r="AR162" s="25" t="s">
        <v>216</v>
      </c>
      <c r="AT162" s="25" t="s">
        <v>211</v>
      </c>
      <c r="AU162" s="25" t="s">
        <v>82</v>
      </c>
      <c r="AY162" s="25" t="s">
        <v>207</v>
      </c>
      <c r="BE162" s="215">
        <f>IF(N162="základní",J162,0)</f>
        <v>0</v>
      </c>
      <c r="BF162" s="215">
        <f>IF(N162="snížená",J162,0)</f>
        <v>0</v>
      </c>
      <c r="BG162" s="215">
        <f>IF(N162="zákl. přenesená",J162,0)</f>
        <v>0</v>
      </c>
      <c r="BH162" s="215">
        <f>IF(N162="sníž. přenesená",J162,0)</f>
        <v>0</v>
      </c>
      <c r="BI162" s="215">
        <f>IF(N162="nulová",J162,0)</f>
        <v>0</v>
      </c>
      <c r="BJ162" s="25" t="s">
        <v>80</v>
      </c>
      <c r="BK162" s="215">
        <f>ROUND(I162*H162,1)</f>
        <v>0</v>
      </c>
      <c r="BL162" s="25" t="s">
        <v>216</v>
      </c>
      <c r="BM162" s="25" t="s">
        <v>2651</v>
      </c>
    </row>
    <row r="163" spans="2:65" s="1" customFormat="1" ht="14.4" customHeight="1">
      <c r="B163" s="42"/>
      <c r="C163" s="204" t="s">
        <v>243</v>
      </c>
      <c r="D163" s="204" t="s">
        <v>211</v>
      </c>
      <c r="E163" s="205" t="s">
        <v>1039</v>
      </c>
      <c r="F163" s="206" t="s">
        <v>905</v>
      </c>
      <c r="G163" s="207" t="s">
        <v>317</v>
      </c>
      <c r="H163" s="208">
        <v>3</v>
      </c>
      <c r="I163" s="209"/>
      <c r="J163" s="210">
        <f>ROUND(I163*H163,1)</f>
        <v>0</v>
      </c>
      <c r="K163" s="206" t="s">
        <v>23</v>
      </c>
      <c r="L163" s="62"/>
      <c r="M163" s="211" t="s">
        <v>23</v>
      </c>
      <c r="N163" s="212" t="s">
        <v>44</v>
      </c>
      <c r="O163" s="43"/>
      <c r="P163" s="213">
        <f>O163*H163</f>
        <v>0</v>
      </c>
      <c r="Q163" s="213">
        <v>0</v>
      </c>
      <c r="R163" s="213">
        <f>Q163*H163</f>
        <v>0</v>
      </c>
      <c r="S163" s="213">
        <v>0</v>
      </c>
      <c r="T163" s="214">
        <f>S163*H163</f>
        <v>0</v>
      </c>
      <c r="AR163" s="25" t="s">
        <v>216</v>
      </c>
      <c r="AT163" s="25" t="s">
        <v>211</v>
      </c>
      <c r="AU163" s="25" t="s">
        <v>82</v>
      </c>
      <c r="AY163" s="25" t="s">
        <v>207</v>
      </c>
      <c r="BE163" s="215">
        <f>IF(N163="základní",J163,0)</f>
        <v>0</v>
      </c>
      <c r="BF163" s="215">
        <f>IF(N163="snížená",J163,0)</f>
        <v>0</v>
      </c>
      <c r="BG163" s="215">
        <f>IF(N163="zákl. přenesená",J163,0)</f>
        <v>0</v>
      </c>
      <c r="BH163" s="215">
        <f>IF(N163="sníž. přenesená",J163,0)</f>
        <v>0</v>
      </c>
      <c r="BI163" s="215">
        <f>IF(N163="nulová",J163,0)</f>
        <v>0</v>
      </c>
      <c r="BJ163" s="25" t="s">
        <v>80</v>
      </c>
      <c r="BK163" s="215">
        <f>ROUND(I163*H163,1)</f>
        <v>0</v>
      </c>
      <c r="BL163" s="25" t="s">
        <v>216</v>
      </c>
      <c r="BM163" s="25" t="s">
        <v>2652</v>
      </c>
    </row>
    <row r="164" spans="2:65" s="11" customFormat="1" ht="29.85" customHeight="1">
      <c r="B164" s="188"/>
      <c r="C164" s="189"/>
      <c r="D164" s="190" t="s">
        <v>72</v>
      </c>
      <c r="E164" s="202" t="s">
        <v>477</v>
      </c>
      <c r="F164" s="202" t="s">
        <v>2653</v>
      </c>
      <c r="G164" s="189"/>
      <c r="H164" s="189"/>
      <c r="I164" s="192"/>
      <c r="J164" s="203">
        <f>BK164</f>
        <v>0</v>
      </c>
      <c r="K164" s="189"/>
      <c r="L164" s="194"/>
      <c r="M164" s="195"/>
      <c r="N164" s="196"/>
      <c r="O164" s="196"/>
      <c r="P164" s="197">
        <f>SUM(P165:P173)</f>
        <v>0</v>
      </c>
      <c r="Q164" s="196"/>
      <c r="R164" s="197">
        <f>SUM(R165:R173)</f>
        <v>10.108229999999999</v>
      </c>
      <c r="S164" s="196"/>
      <c r="T164" s="198">
        <f>SUM(T165:T173)</f>
        <v>0</v>
      </c>
      <c r="AR164" s="199" t="s">
        <v>80</v>
      </c>
      <c r="AT164" s="200" t="s">
        <v>72</v>
      </c>
      <c r="AU164" s="200" t="s">
        <v>80</v>
      </c>
      <c r="AY164" s="199" t="s">
        <v>207</v>
      </c>
      <c r="BK164" s="201">
        <f>SUM(BK165:BK173)</f>
        <v>0</v>
      </c>
    </row>
    <row r="165" spans="2:65" s="1" customFormat="1" ht="34.200000000000003" customHeight="1">
      <c r="B165" s="42"/>
      <c r="C165" s="204" t="s">
        <v>308</v>
      </c>
      <c r="D165" s="204" t="s">
        <v>211</v>
      </c>
      <c r="E165" s="205" t="s">
        <v>2654</v>
      </c>
      <c r="F165" s="206" t="s">
        <v>2655</v>
      </c>
      <c r="G165" s="207" t="s">
        <v>317</v>
      </c>
      <c r="H165" s="208">
        <v>3</v>
      </c>
      <c r="I165" s="209"/>
      <c r="J165" s="210">
        <f>ROUND(I165*H165,1)</f>
        <v>0</v>
      </c>
      <c r="K165" s="206" t="s">
        <v>215</v>
      </c>
      <c r="L165" s="62"/>
      <c r="M165" s="211" t="s">
        <v>23</v>
      </c>
      <c r="N165" s="212" t="s">
        <v>44</v>
      </c>
      <c r="O165" s="43"/>
      <c r="P165" s="213">
        <f>O165*H165</f>
        <v>0</v>
      </c>
      <c r="Q165" s="213">
        <v>2.1167600000000002</v>
      </c>
      <c r="R165" s="213">
        <f>Q165*H165</f>
        <v>6.3502800000000006</v>
      </c>
      <c r="S165" s="213">
        <v>0</v>
      </c>
      <c r="T165" s="214">
        <f>S165*H165</f>
        <v>0</v>
      </c>
      <c r="AR165" s="25" t="s">
        <v>216</v>
      </c>
      <c r="AT165" s="25" t="s">
        <v>211</v>
      </c>
      <c r="AU165" s="25" t="s">
        <v>82</v>
      </c>
      <c r="AY165" s="25" t="s">
        <v>207</v>
      </c>
      <c r="BE165" s="215">
        <f>IF(N165="základní",J165,0)</f>
        <v>0</v>
      </c>
      <c r="BF165" s="215">
        <f>IF(N165="snížená",J165,0)</f>
        <v>0</v>
      </c>
      <c r="BG165" s="215">
        <f>IF(N165="zákl. přenesená",J165,0)</f>
        <v>0</v>
      </c>
      <c r="BH165" s="215">
        <f>IF(N165="sníž. přenesená",J165,0)</f>
        <v>0</v>
      </c>
      <c r="BI165" s="215">
        <f>IF(N165="nulová",J165,0)</f>
        <v>0</v>
      </c>
      <c r="BJ165" s="25" t="s">
        <v>80</v>
      </c>
      <c r="BK165" s="215">
        <f>ROUND(I165*H165,1)</f>
        <v>0</v>
      </c>
      <c r="BL165" s="25" t="s">
        <v>216</v>
      </c>
      <c r="BM165" s="25" t="s">
        <v>2656</v>
      </c>
    </row>
    <row r="166" spans="2:65" s="1" customFormat="1" ht="14.4" customHeight="1">
      <c r="B166" s="42"/>
      <c r="C166" s="260" t="s">
        <v>313</v>
      </c>
      <c r="D166" s="260" t="s">
        <v>314</v>
      </c>
      <c r="E166" s="261" t="s">
        <v>1019</v>
      </c>
      <c r="F166" s="262" t="s">
        <v>1020</v>
      </c>
      <c r="G166" s="263" t="s">
        <v>317</v>
      </c>
      <c r="H166" s="264">
        <v>3.03</v>
      </c>
      <c r="I166" s="265"/>
      <c r="J166" s="266">
        <f>ROUND(I166*H166,1)</f>
        <v>0</v>
      </c>
      <c r="K166" s="262" t="s">
        <v>215</v>
      </c>
      <c r="L166" s="267"/>
      <c r="M166" s="268" t="s">
        <v>23</v>
      </c>
      <c r="N166" s="269" t="s">
        <v>44</v>
      </c>
      <c r="O166" s="43"/>
      <c r="P166" s="213">
        <f>O166*H166</f>
        <v>0</v>
      </c>
      <c r="Q166" s="213">
        <v>0.26200000000000001</v>
      </c>
      <c r="R166" s="213">
        <f>Q166*H166</f>
        <v>0.79386000000000001</v>
      </c>
      <c r="S166" s="213">
        <v>0</v>
      </c>
      <c r="T166" s="214">
        <f>S166*H166</f>
        <v>0</v>
      </c>
      <c r="AR166" s="25" t="s">
        <v>262</v>
      </c>
      <c r="AT166" s="25" t="s">
        <v>314</v>
      </c>
      <c r="AU166" s="25" t="s">
        <v>82</v>
      </c>
      <c r="AY166" s="25" t="s">
        <v>207</v>
      </c>
      <c r="BE166" s="215">
        <f>IF(N166="základní",J166,0)</f>
        <v>0</v>
      </c>
      <c r="BF166" s="215">
        <f>IF(N166="snížená",J166,0)</f>
        <v>0</v>
      </c>
      <c r="BG166" s="215">
        <f>IF(N166="zákl. přenesená",J166,0)</f>
        <v>0</v>
      </c>
      <c r="BH166" s="215">
        <f>IF(N166="sníž. přenesená",J166,0)</f>
        <v>0</v>
      </c>
      <c r="BI166" s="215">
        <f>IF(N166="nulová",J166,0)</f>
        <v>0</v>
      </c>
      <c r="BJ166" s="25" t="s">
        <v>80</v>
      </c>
      <c r="BK166" s="215">
        <f>ROUND(I166*H166,1)</f>
        <v>0</v>
      </c>
      <c r="BL166" s="25" t="s">
        <v>216</v>
      </c>
      <c r="BM166" s="25" t="s">
        <v>2657</v>
      </c>
    </row>
    <row r="167" spans="2:65" s="12" customFormat="1" ht="12">
      <c r="B167" s="216"/>
      <c r="C167" s="217"/>
      <c r="D167" s="218" t="s">
        <v>218</v>
      </c>
      <c r="E167" s="219" t="s">
        <v>23</v>
      </c>
      <c r="F167" s="220" t="s">
        <v>1022</v>
      </c>
      <c r="G167" s="217"/>
      <c r="H167" s="221">
        <v>3.03</v>
      </c>
      <c r="I167" s="222"/>
      <c r="J167" s="217"/>
      <c r="K167" s="217"/>
      <c r="L167" s="223"/>
      <c r="M167" s="224"/>
      <c r="N167" s="225"/>
      <c r="O167" s="225"/>
      <c r="P167" s="225"/>
      <c r="Q167" s="225"/>
      <c r="R167" s="225"/>
      <c r="S167" s="225"/>
      <c r="T167" s="226"/>
      <c r="AT167" s="227" t="s">
        <v>218</v>
      </c>
      <c r="AU167" s="227" t="s">
        <v>82</v>
      </c>
      <c r="AV167" s="12" t="s">
        <v>82</v>
      </c>
      <c r="AW167" s="12" t="s">
        <v>36</v>
      </c>
      <c r="AX167" s="12" t="s">
        <v>80</v>
      </c>
      <c r="AY167" s="227" t="s">
        <v>207</v>
      </c>
    </row>
    <row r="168" spans="2:65" s="1" customFormat="1" ht="22.8" customHeight="1">
      <c r="B168" s="42"/>
      <c r="C168" s="260" t="s">
        <v>319</v>
      </c>
      <c r="D168" s="260" t="s">
        <v>314</v>
      </c>
      <c r="E168" s="261" t="s">
        <v>1023</v>
      </c>
      <c r="F168" s="262" t="s">
        <v>1024</v>
      </c>
      <c r="G168" s="263" t="s">
        <v>317</v>
      </c>
      <c r="H168" s="264">
        <v>3.03</v>
      </c>
      <c r="I168" s="265"/>
      <c r="J168" s="266">
        <f>ROUND(I168*H168,1)</f>
        <v>0</v>
      </c>
      <c r="K168" s="262" t="s">
        <v>215</v>
      </c>
      <c r="L168" s="267"/>
      <c r="M168" s="268" t="s">
        <v>23</v>
      </c>
      <c r="N168" s="269" t="s">
        <v>44</v>
      </c>
      <c r="O168" s="43"/>
      <c r="P168" s="213">
        <f>O168*H168</f>
        <v>0</v>
      </c>
      <c r="Q168" s="213">
        <v>0.54800000000000004</v>
      </c>
      <c r="R168" s="213">
        <f>Q168*H168</f>
        <v>1.6604399999999999</v>
      </c>
      <c r="S168" s="213">
        <v>0</v>
      </c>
      <c r="T168" s="214">
        <f>S168*H168</f>
        <v>0</v>
      </c>
      <c r="AR168" s="25" t="s">
        <v>262</v>
      </c>
      <c r="AT168" s="25" t="s">
        <v>314</v>
      </c>
      <c r="AU168" s="25" t="s">
        <v>82</v>
      </c>
      <c r="AY168" s="25" t="s">
        <v>207</v>
      </c>
      <c r="BE168" s="215">
        <f>IF(N168="základní",J168,0)</f>
        <v>0</v>
      </c>
      <c r="BF168" s="215">
        <f>IF(N168="snížená",J168,0)</f>
        <v>0</v>
      </c>
      <c r="BG168" s="215">
        <f>IF(N168="zákl. přenesená",J168,0)</f>
        <v>0</v>
      </c>
      <c r="BH168" s="215">
        <f>IF(N168="sníž. přenesená",J168,0)</f>
        <v>0</v>
      </c>
      <c r="BI168" s="215">
        <f>IF(N168="nulová",J168,0)</f>
        <v>0</v>
      </c>
      <c r="BJ168" s="25" t="s">
        <v>80</v>
      </c>
      <c r="BK168" s="215">
        <f>ROUND(I168*H168,1)</f>
        <v>0</v>
      </c>
      <c r="BL168" s="25" t="s">
        <v>216</v>
      </c>
      <c r="BM168" s="25" t="s">
        <v>2658</v>
      </c>
    </row>
    <row r="169" spans="2:65" s="12" customFormat="1" ht="12">
      <c r="B169" s="216"/>
      <c r="C169" s="217"/>
      <c r="D169" s="218" t="s">
        <v>218</v>
      </c>
      <c r="E169" s="219" t="s">
        <v>23</v>
      </c>
      <c r="F169" s="220" t="s">
        <v>1022</v>
      </c>
      <c r="G169" s="217"/>
      <c r="H169" s="221">
        <v>3.03</v>
      </c>
      <c r="I169" s="222"/>
      <c r="J169" s="217"/>
      <c r="K169" s="217"/>
      <c r="L169" s="223"/>
      <c r="M169" s="224"/>
      <c r="N169" s="225"/>
      <c r="O169" s="225"/>
      <c r="P169" s="225"/>
      <c r="Q169" s="225"/>
      <c r="R169" s="225"/>
      <c r="S169" s="225"/>
      <c r="T169" s="226"/>
      <c r="AT169" s="227" t="s">
        <v>218</v>
      </c>
      <c r="AU169" s="227" t="s">
        <v>82</v>
      </c>
      <c r="AV169" s="12" t="s">
        <v>82</v>
      </c>
      <c r="AW169" s="12" t="s">
        <v>36</v>
      </c>
      <c r="AX169" s="12" t="s">
        <v>80</v>
      </c>
      <c r="AY169" s="227" t="s">
        <v>207</v>
      </c>
    </row>
    <row r="170" spans="2:65" s="1" customFormat="1" ht="22.8" customHeight="1">
      <c r="B170" s="42"/>
      <c r="C170" s="260" t="s">
        <v>9</v>
      </c>
      <c r="D170" s="260" t="s">
        <v>314</v>
      </c>
      <c r="E170" s="261" t="s">
        <v>1026</v>
      </c>
      <c r="F170" s="262" t="s">
        <v>1027</v>
      </c>
      <c r="G170" s="263" t="s">
        <v>317</v>
      </c>
      <c r="H170" s="264">
        <v>3.03</v>
      </c>
      <c r="I170" s="265"/>
      <c r="J170" s="266">
        <f>ROUND(I170*H170,1)</f>
        <v>0</v>
      </c>
      <c r="K170" s="262" t="s">
        <v>215</v>
      </c>
      <c r="L170" s="267"/>
      <c r="M170" s="268" t="s">
        <v>23</v>
      </c>
      <c r="N170" s="269" t="s">
        <v>44</v>
      </c>
      <c r="O170" s="43"/>
      <c r="P170" s="213">
        <f>O170*H170</f>
        <v>0</v>
      </c>
      <c r="Q170" s="213">
        <v>2.1000000000000001E-2</v>
      </c>
      <c r="R170" s="213">
        <f>Q170*H170</f>
        <v>6.3630000000000006E-2</v>
      </c>
      <c r="S170" s="213">
        <v>0</v>
      </c>
      <c r="T170" s="214">
        <f>S170*H170</f>
        <v>0</v>
      </c>
      <c r="AR170" s="25" t="s">
        <v>262</v>
      </c>
      <c r="AT170" s="25" t="s">
        <v>314</v>
      </c>
      <c r="AU170" s="25" t="s">
        <v>82</v>
      </c>
      <c r="AY170" s="25" t="s">
        <v>207</v>
      </c>
      <c r="BE170" s="215">
        <f>IF(N170="základní",J170,0)</f>
        <v>0</v>
      </c>
      <c r="BF170" s="215">
        <f>IF(N170="snížená",J170,0)</f>
        <v>0</v>
      </c>
      <c r="BG170" s="215">
        <f>IF(N170="zákl. přenesená",J170,0)</f>
        <v>0</v>
      </c>
      <c r="BH170" s="215">
        <f>IF(N170="sníž. přenesená",J170,0)</f>
        <v>0</v>
      </c>
      <c r="BI170" s="215">
        <f>IF(N170="nulová",J170,0)</f>
        <v>0</v>
      </c>
      <c r="BJ170" s="25" t="s">
        <v>80</v>
      </c>
      <c r="BK170" s="215">
        <f>ROUND(I170*H170,1)</f>
        <v>0</v>
      </c>
      <c r="BL170" s="25" t="s">
        <v>216</v>
      </c>
      <c r="BM170" s="25" t="s">
        <v>2659</v>
      </c>
    </row>
    <row r="171" spans="2:65" s="12" customFormat="1" ht="12">
      <c r="B171" s="216"/>
      <c r="C171" s="217"/>
      <c r="D171" s="218" t="s">
        <v>218</v>
      </c>
      <c r="E171" s="219" t="s">
        <v>23</v>
      </c>
      <c r="F171" s="220" t="s">
        <v>1022</v>
      </c>
      <c r="G171" s="217"/>
      <c r="H171" s="221">
        <v>3.03</v>
      </c>
      <c r="I171" s="222"/>
      <c r="J171" s="217"/>
      <c r="K171" s="217"/>
      <c r="L171" s="223"/>
      <c r="M171" s="224"/>
      <c r="N171" s="225"/>
      <c r="O171" s="225"/>
      <c r="P171" s="225"/>
      <c r="Q171" s="225"/>
      <c r="R171" s="225"/>
      <c r="S171" s="225"/>
      <c r="T171" s="226"/>
      <c r="AT171" s="227" t="s">
        <v>218</v>
      </c>
      <c r="AU171" s="227" t="s">
        <v>82</v>
      </c>
      <c r="AV171" s="12" t="s">
        <v>82</v>
      </c>
      <c r="AW171" s="12" t="s">
        <v>36</v>
      </c>
      <c r="AX171" s="12" t="s">
        <v>80</v>
      </c>
      <c r="AY171" s="227" t="s">
        <v>207</v>
      </c>
    </row>
    <row r="172" spans="2:65" s="1" customFormat="1" ht="22.8" customHeight="1">
      <c r="B172" s="42"/>
      <c r="C172" s="204" t="s">
        <v>329</v>
      </c>
      <c r="D172" s="204" t="s">
        <v>211</v>
      </c>
      <c r="E172" s="205" t="s">
        <v>1029</v>
      </c>
      <c r="F172" s="206" t="s">
        <v>1030</v>
      </c>
      <c r="G172" s="207" t="s">
        <v>317</v>
      </c>
      <c r="H172" s="208">
        <v>3</v>
      </c>
      <c r="I172" s="209"/>
      <c r="J172" s="210">
        <f>ROUND(I172*H172,1)</f>
        <v>0</v>
      </c>
      <c r="K172" s="206" t="s">
        <v>215</v>
      </c>
      <c r="L172" s="62"/>
      <c r="M172" s="211" t="s">
        <v>23</v>
      </c>
      <c r="N172" s="212" t="s">
        <v>44</v>
      </c>
      <c r="O172" s="43"/>
      <c r="P172" s="213">
        <f>O172*H172</f>
        <v>0</v>
      </c>
      <c r="Q172" s="213">
        <v>0.21734000000000001</v>
      </c>
      <c r="R172" s="213">
        <f>Q172*H172</f>
        <v>0.65202000000000004</v>
      </c>
      <c r="S172" s="213">
        <v>0</v>
      </c>
      <c r="T172" s="214">
        <f>S172*H172</f>
        <v>0</v>
      </c>
      <c r="AR172" s="25" t="s">
        <v>216</v>
      </c>
      <c r="AT172" s="25" t="s">
        <v>211</v>
      </c>
      <c r="AU172" s="25" t="s">
        <v>82</v>
      </c>
      <c r="AY172" s="25" t="s">
        <v>207</v>
      </c>
      <c r="BE172" s="215">
        <f>IF(N172="základní",J172,0)</f>
        <v>0</v>
      </c>
      <c r="BF172" s="215">
        <f>IF(N172="snížená",J172,0)</f>
        <v>0</v>
      </c>
      <c r="BG172" s="215">
        <f>IF(N172="zákl. přenesená",J172,0)</f>
        <v>0</v>
      </c>
      <c r="BH172" s="215">
        <f>IF(N172="sníž. přenesená",J172,0)</f>
        <v>0</v>
      </c>
      <c r="BI172" s="215">
        <f>IF(N172="nulová",J172,0)</f>
        <v>0</v>
      </c>
      <c r="BJ172" s="25" t="s">
        <v>80</v>
      </c>
      <c r="BK172" s="215">
        <f>ROUND(I172*H172,1)</f>
        <v>0</v>
      </c>
      <c r="BL172" s="25" t="s">
        <v>216</v>
      </c>
      <c r="BM172" s="25" t="s">
        <v>2660</v>
      </c>
    </row>
    <row r="173" spans="2:65" s="1" customFormat="1" ht="22.8" customHeight="1">
      <c r="B173" s="42"/>
      <c r="C173" s="260" t="s">
        <v>335</v>
      </c>
      <c r="D173" s="260" t="s">
        <v>314</v>
      </c>
      <c r="E173" s="261" t="s">
        <v>1032</v>
      </c>
      <c r="F173" s="262" t="s">
        <v>1033</v>
      </c>
      <c r="G173" s="263" t="s">
        <v>317</v>
      </c>
      <c r="H173" s="264">
        <v>3</v>
      </c>
      <c r="I173" s="265"/>
      <c r="J173" s="266">
        <f>ROUND(I173*H173,1)</f>
        <v>0</v>
      </c>
      <c r="K173" s="262" t="s">
        <v>215</v>
      </c>
      <c r="L173" s="267"/>
      <c r="M173" s="268" t="s">
        <v>23</v>
      </c>
      <c r="N173" s="269" t="s">
        <v>44</v>
      </c>
      <c r="O173" s="43"/>
      <c r="P173" s="213">
        <f>O173*H173</f>
        <v>0</v>
      </c>
      <c r="Q173" s="213">
        <v>0.19600000000000001</v>
      </c>
      <c r="R173" s="213">
        <f>Q173*H173</f>
        <v>0.58800000000000008</v>
      </c>
      <c r="S173" s="213">
        <v>0</v>
      </c>
      <c r="T173" s="214">
        <f>S173*H173</f>
        <v>0</v>
      </c>
      <c r="AR173" s="25" t="s">
        <v>262</v>
      </c>
      <c r="AT173" s="25" t="s">
        <v>314</v>
      </c>
      <c r="AU173" s="25" t="s">
        <v>82</v>
      </c>
      <c r="AY173" s="25" t="s">
        <v>207</v>
      </c>
      <c r="BE173" s="215">
        <f>IF(N173="základní",J173,0)</f>
        <v>0</v>
      </c>
      <c r="BF173" s="215">
        <f>IF(N173="snížená",J173,0)</f>
        <v>0</v>
      </c>
      <c r="BG173" s="215">
        <f>IF(N173="zákl. přenesená",J173,0)</f>
        <v>0</v>
      </c>
      <c r="BH173" s="215">
        <f>IF(N173="sníž. přenesená",J173,0)</f>
        <v>0</v>
      </c>
      <c r="BI173" s="215">
        <f>IF(N173="nulová",J173,0)</f>
        <v>0</v>
      </c>
      <c r="BJ173" s="25" t="s">
        <v>80</v>
      </c>
      <c r="BK173" s="215">
        <f>ROUND(I173*H173,1)</f>
        <v>0</v>
      </c>
      <c r="BL173" s="25" t="s">
        <v>216</v>
      </c>
      <c r="BM173" s="25" t="s">
        <v>2661</v>
      </c>
    </row>
    <row r="174" spans="2:65" s="11" customFormat="1" ht="29.85" customHeight="1">
      <c r="B174" s="188"/>
      <c r="C174" s="189"/>
      <c r="D174" s="190" t="s">
        <v>72</v>
      </c>
      <c r="E174" s="202" t="s">
        <v>267</v>
      </c>
      <c r="F174" s="202" t="s">
        <v>515</v>
      </c>
      <c r="G174" s="189"/>
      <c r="H174" s="189"/>
      <c r="I174" s="192"/>
      <c r="J174" s="203">
        <f>BK174</f>
        <v>0</v>
      </c>
      <c r="K174" s="189"/>
      <c r="L174" s="194"/>
      <c r="M174" s="195"/>
      <c r="N174" s="196"/>
      <c r="O174" s="196"/>
      <c r="P174" s="197">
        <f>P175</f>
        <v>0</v>
      </c>
      <c r="Q174" s="196"/>
      <c r="R174" s="197">
        <f>R175</f>
        <v>0</v>
      </c>
      <c r="S174" s="196"/>
      <c r="T174" s="198">
        <f>T175</f>
        <v>2.0458000000000003</v>
      </c>
      <c r="AR174" s="199" t="s">
        <v>80</v>
      </c>
      <c r="AT174" s="200" t="s">
        <v>72</v>
      </c>
      <c r="AU174" s="200" t="s">
        <v>80</v>
      </c>
      <c r="AY174" s="199" t="s">
        <v>207</v>
      </c>
      <c r="BK174" s="201">
        <f>BK175</f>
        <v>0</v>
      </c>
    </row>
    <row r="175" spans="2:65" s="11" customFormat="1" ht="14.85" customHeight="1">
      <c r="B175" s="188"/>
      <c r="C175" s="189"/>
      <c r="D175" s="190" t="s">
        <v>72</v>
      </c>
      <c r="E175" s="202" t="s">
        <v>545</v>
      </c>
      <c r="F175" s="202" t="s">
        <v>546</v>
      </c>
      <c r="G175" s="189"/>
      <c r="H175" s="189"/>
      <c r="I175" s="192"/>
      <c r="J175" s="203">
        <f>BK175</f>
        <v>0</v>
      </c>
      <c r="K175" s="189"/>
      <c r="L175" s="194"/>
      <c r="M175" s="195"/>
      <c r="N175" s="196"/>
      <c r="O175" s="196"/>
      <c r="P175" s="197">
        <f>SUM(P176:P180)</f>
        <v>0</v>
      </c>
      <c r="Q175" s="196"/>
      <c r="R175" s="197">
        <f>SUM(R176:R180)</f>
        <v>0</v>
      </c>
      <c r="S175" s="196"/>
      <c r="T175" s="198">
        <f>SUM(T176:T180)</f>
        <v>2.0458000000000003</v>
      </c>
      <c r="AR175" s="199" t="s">
        <v>80</v>
      </c>
      <c r="AT175" s="200" t="s">
        <v>72</v>
      </c>
      <c r="AU175" s="200" t="s">
        <v>82</v>
      </c>
      <c r="AY175" s="199" t="s">
        <v>207</v>
      </c>
      <c r="BK175" s="201">
        <f>SUM(BK176:BK180)</f>
        <v>0</v>
      </c>
    </row>
    <row r="176" spans="2:65" s="1" customFormat="1" ht="22.8" customHeight="1">
      <c r="B176" s="42"/>
      <c r="C176" s="204" t="s">
        <v>342</v>
      </c>
      <c r="D176" s="204" t="s">
        <v>211</v>
      </c>
      <c r="E176" s="205" t="s">
        <v>2662</v>
      </c>
      <c r="F176" s="206" t="s">
        <v>2663</v>
      </c>
      <c r="G176" s="207" t="s">
        <v>317</v>
      </c>
      <c r="H176" s="208">
        <v>1</v>
      </c>
      <c r="I176" s="209"/>
      <c r="J176" s="210">
        <f>ROUND(I176*H176,1)</f>
        <v>0</v>
      </c>
      <c r="K176" s="206" t="s">
        <v>215</v>
      </c>
      <c r="L176" s="62"/>
      <c r="M176" s="211" t="s">
        <v>23</v>
      </c>
      <c r="N176" s="212" t="s">
        <v>44</v>
      </c>
      <c r="O176" s="43"/>
      <c r="P176" s="213">
        <f>O176*H176</f>
        <v>0</v>
      </c>
      <c r="Q176" s="213">
        <v>0</v>
      </c>
      <c r="R176" s="213">
        <f>Q176*H176</f>
        <v>0</v>
      </c>
      <c r="S176" s="213">
        <v>0.2</v>
      </c>
      <c r="T176" s="214">
        <f>S176*H176</f>
        <v>0.2</v>
      </c>
      <c r="AR176" s="25" t="s">
        <v>216</v>
      </c>
      <c r="AT176" s="25" t="s">
        <v>211</v>
      </c>
      <c r="AU176" s="25" t="s">
        <v>90</v>
      </c>
      <c r="AY176" s="25" t="s">
        <v>207</v>
      </c>
      <c r="BE176" s="215">
        <f>IF(N176="základní",J176,0)</f>
        <v>0</v>
      </c>
      <c r="BF176" s="215">
        <f>IF(N176="snížená",J176,0)</f>
        <v>0</v>
      </c>
      <c r="BG176" s="215">
        <f>IF(N176="zákl. přenesená",J176,0)</f>
        <v>0</v>
      </c>
      <c r="BH176" s="215">
        <f>IF(N176="sníž. přenesená",J176,0)</f>
        <v>0</v>
      </c>
      <c r="BI176" s="215">
        <f>IF(N176="nulová",J176,0)</f>
        <v>0</v>
      </c>
      <c r="BJ176" s="25" t="s">
        <v>80</v>
      </c>
      <c r="BK176" s="215">
        <f>ROUND(I176*H176,1)</f>
        <v>0</v>
      </c>
      <c r="BL176" s="25" t="s">
        <v>216</v>
      </c>
      <c r="BM176" s="25" t="s">
        <v>2664</v>
      </c>
    </row>
    <row r="177" spans="2:65" s="1" customFormat="1" ht="34.200000000000003" customHeight="1">
      <c r="B177" s="42"/>
      <c r="C177" s="204" t="s">
        <v>348</v>
      </c>
      <c r="D177" s="204" t="s">
        <v>211</v>
      </c>
      <c r="E177" s="205" t="s">
        <v>2665</v>
      </c>
      <c r="F177" s="206" t="s">
        <v>2666</v>
      </c>
      <c r="G177" s="207" t="s">
        <v>214</v>
      </c>
      <c r="H177" s="208">
        <v>0.83899999999999997</v>
      </c>
      <c r="I177" s="209"/>
      <c r="J177" s="210">
        <f>ROUND(I177*H177,1)</f>
        <v>0</v>
      </c>
      <c r="K177" s="206" t="s">
        <v>215</v>
      </c>
      <c r="L177" s="62"/>
      <c r="M177" s="211" t="s">
        <v>23</v>
      </c>
      <c r="N177" s="212" t="s">
        <v>44</v>
      </c>
      <c r="O177" s="43"/>
      <c r="P177" s="213">
        <f>O177*H177</f>
        <v>0</v>
      </c>
      <c r="Q177" s="213">
        <v>0</v>
      </c>
      <c r="R177" s="213">
        <f>Q177*H177</f>
        <v>0</v>
      </c>
      <c r="S177" s="213">
        <v>2.2000000000000002</v>
      </c>
      <c r="T177" s="214">
        <f>S177*H177</f>
        <v>1.8458000000000001</v>
      </c>
      <c r="AR177" s="25" t="s">
        <v>216</v>
      </c>
      <c r="AT177" s="25" t="s">
        <v>211</v>
      </c>
      <c r="AU177" s="25" t="s">
        <v>90</v>
      </c>
      <c r="AY177" s="25" t="s">
        <v>207</v>
      </c>
      <c r="BE177" s="215">
        <f>IF(N177="základní",J177,0)</f>
        <v>0</v>
      </c>
      <c r="BF177" s="215">
        <f>IF(N177="snížená",J177,0)</f>
        <v>0</v>
      </c>
      <c r="BG177" s="215">
        <f>IF(N177="zákl. přenesená",J177,0)</f>
        <v>0</v>
      </c>
      <c r="BH177" s="215">
        <f>IF(N177="sníž. přenesená",J177,0)</f>
        <v>0</v>
      </c>
      <c r="BI177" s="215">
        <f>IF(N177="nulová",J177,0)</f>
        <v>0</v>
      </c>
      <c r="BJ177" s="25" t="s">
        <v>80</v>
      </c>
      <c r="BK177" s="215">
        <f>ROUND(I177*H177,1)</f>
        <v>0</v>
      </c>
      <c r="BL177" s="25" t="s">
        <v>216</v>
      </c>
      <c r="BM177" s="25" t="s">
        <v>2667</v>
      </c>
    </row>
    <row r="178" spans="2:65" s="12" customFormat="1" ht="12">
      <c r="B178" s="216"/>
      <c r="C178" s="217"/>
      <c r="D178" s="218" t="s">
        <v>218</v>
      </c>
      <c r="E178" s="219" t="s">
        <v>23</v>
      </c>
      <c r="F178" s="220" t="s">
        <v>2668</v>
      </c>
      <c r="G178" s="217"/>
      <c r="H178" s="221">
        <v>0.23599999999999999</v>
      </c>
      <c r="I178" s="222"/>
      <c r="J178" s="217"/>
      <c r="K178" s="217"/>
      <c r="L178" s="223"/>
      <c r="M178" s="224"/>
      <c r="N178" s="225"/>
      <c r="O178" s="225"/>
      <c r="P178" s="225"/>
      <c r="Q178" s="225"/>
      <c r="R178" s="225"/>
      <c r="S178" s="225"/>
      <c r="T178" s="226"/>
      <c r="AT178" s="227" t="s">
        <v>218</v>
      </c>
      <c r="AU178" s="227" t="s">
        <v>90</v>
      </c>
      <c r="AV178" s="12" t="s">
        <v>82</v>
      </c>
      <c r="AW178" s="12" t="s">
        <v>36</v>
      </c>
      <c r="AX178" s="12" t="s">
        <v>73</v>
      </c>
      <c r="AY178" s="227" t="s">
        <v>207</v>
      </c>
    </row>
    <row r="179" spans="2:65" s="12" customFormat="1" ht="12">
      <c r="B179" s="216"/>
      <c r="C179" s="217"/>
      <c r="D179" s="218" t="s">
        <v>218</v>
      </c>
      <c r="E179" s="219" t="s">
        <v>23</v>
      </c>
      <c r="F179" s="220" t="s">
        <v>2669</v>
      </c>
      <c r="G179" s="217"/>
      <c r="H179" s="221">
        <v>0.60299999999999998</v>
      </c>
      <c r="I179" s="222"/>
      <c r="J179" s="217"/>
      <c r="K179" s="217"/>
      <c r="L179" s="223"/>
      <c r="M179" s="224"/>
      <c r="N179" s="225"/>
      <c r="O179" s="225"/>
      <c r="P179" s="225"/>
      <c r="Q179" s="225"/>
      <c r="R179" s="225"/>
      <c r="S179" s="225"/>
      <c r="T179" s="226"/>
      <c r="AT179" s="227" t="s">
        <v>218</v>
      </c>
      <c r="AU179" s="227" t="s">
        <v>90</v>
      </c>
      <c r="AV179" s="12" t="s">
        <v>82</v>
      </c>
      <c r="AW179" s="12" t="s">
        <v>36</v>
      </c>
      <c r="AX179" s="12" t="s">
        <v>73</v>
      </c>
      <c r="AY179" s="227" t="s">
        <v>207</v>
      </c>
    </row>
    <row r="180" spans="2:65" s="13" customFormat="1" ht="12">
      <c r="B180" s="228"/>
      <c r="C180" s="229"/>
      <c r="D180" s="218" t="s">
        <v>218</v>
      </c>
      <c r="E180" s="230" t="s">
        <v>23</v>
      </c>
      <c r="F180" s="231" t="s">
        <v>2670</v>
      </c>
      <c r="G180" s="229"/>
      <c r="H180" s="232">
        <v>0.83899999999999997</v>
      </c>
      <c r="I180" s="233"/>
      <c r="J180" s="229"/>
      <c r="K180" s="229"/>
      <c r="L180" s="234"/>
      <c r="M180" s="235"/>
      <c r="N180" s="236"/>
      <c r="O180" s="236"/>
      <c r="P180" s="236"/>
      <c r="Q180" s="236"/>
      <c r="R180" s="236"/>
      <c r="S180" s="236"/>
      <c r="T180" s="237"/>
      <c r="AT180" s="238" t="s">
        <v>218</v>
      </c>
      <c r="AU180" s="238" t="s">
        <v>90</v>
      </c>
      <c r="AV180" s="13" t="s">
        <v>216</v>
      </c>
      <c r="AW180" s="13" t="s">
        <v>36</v>
      </c>
      <c r="AX180" s="13" t="s">
        <v>80</v>
      </c>
      <c r="AY180" s="238" t="s">
        <v>207</v>
      </c>
    </row>
    <row r="181" spans="2:65" s="11" customFormat="1" ht="29.85" customHeight="1">
      <c r="B181" s="188"/>
      <c r="C181" s="189"/>
      <c r="D181" s="190" t="s">
        <v>72</v>
      </c>
      <c r="E181" s="202" t="s">
        <v>566</v>
      </c>
      <c r="F181" s="202" t="s">
        <v>567</v>
      </c>
      <c r="G181" s="189"/>
      <c r="H181" s="189"/>
      <c r="I181" s="192"/>
      <c r="J181" s="203">
        <f>BK181</f>
        <v>0</v>
      </c>
      <c r="K181" s="189"/>
      <c r="L181" s="194"/>
      <c r="M181" s="195"/>
      <c r="N181" s="196"/>
      <c r="O181" s="196"/>
      <c r="P181" s="197">
        <f>SUM(P182:P185)</f>
        <v>0</v>
      </c>
      <c r="Q181" s="196"/>
      <c r="R181" s="197">
        <f>SUM(R182:R185)</f>
        <v>0</v>
      </c>
      <c r="S181" s="196"/>
      <c r="T181" s="198">
        <f>SUM(T182:T185)</f>
        <v>0</v>
      </c>
      <c r="AR181" s="199" t="s">
        <v>80</v>
      </c>
      <c r="AT181" s="200" t="s">
        <v>72</v>
      </c>
      <c r="AU181" s="200" t="s">
        <v>80</v>
      </c>
      <c r="AY181" s="199" t="s">
        <v>207</v>
      </c>
      <c r="BK181" s="201">
        <f>SUM(BK182:BK185)</f>
        <v>0</v>
      </c>
    </row>
    <row r="182" spans="2:65" s="1" customFormat="1" ht="22.8" customHeight="1">
      <c r="B182" s="42"/>
      <c r="C182" s="204" t="s">
        <v>352</v>
      </c>
      <c r="D182" s="204" t="s">
        <v>211</v>
      </c>
      <c r="E182" s="205" t="s">
        <v>569</v>
      </c>
      <c r="F182" s="206" t="s">
        <v>570</v>
      </c>
      <c r="G182" s="207" t="s">
        <v>240</v>
      </c>
      <c r="H182" s="208">
        <v>2.0459999999999998</v>
      </c>
      <c r="I182" s="209"/>
      <c r="J182" s="210">
        <f>ROUND(I182*H182,1)</f>
        <v>0</v>
      </c>
      <c r="K182" s="206" t="s">
        <v>215</v>
      </c>
      <c r="L182" s="62"/>
      <c r="M182" s="211" t="s">
        <v>23</v>
      </c>
      <c r="N182" s="212" t="s">
        <v>44</v>
      </c>
      <c r="O182" s="43"/>
      <c r="P182" s="213">
        <f>O182*H182</f>
        <v>0</v>
      </c>
      <c r="Q182" s="213">
        <v>0</v>
      </c>
      <c r="R182" s="213">
        <f>Q182*H182</f>
        <v>0</v>
      </c>
      <c r="S182" s="213">
        <v>0</v>
      </c>
      <c r="T182" s="214">
        <f>S182*H182</f>
        <v>0</v>
      </c>
      <c r="AR182" s="25" t="s">
        <v>216</v>
      </c>
      <c r="AT182" s="25" t="s">
        <v>211</v>
      </c>
      <c r="AU182" s="25" t="s">
        <v>82</v>
      </c>
      <c r="AY182" s="25" t="s">
        <v>207</v>
      </c>
      <c r="BE182" s="215">
        <f>IF(N182="základní",J182,0)</f>
        <v>0</v>
      </c>
      <c r="BF182" s="215">
        <f>IF(N182="snížená",J182,0)</f>
        <v>0</v>
      </c>
      <c r="BG182" s="215">
        <f>IF(N182="zákl. přenesená",J182,0)</f>
        <v>0</v>
      </c>
      <c r="BH182" s="215">
        <f>IF(N182="sníž. přenesená",J182,0)</f>
        <v>0</v>
      </c>
      <c r="BI182" s="215">
        <f>IF(N182="nulová",J182,0)</f>
        <v>0</v>
      </c>
      <c r="BJ182" s="25" t="s">
        <v>80</v>
      </c>
      <c r="BK182" s="215">
        <f>ROUND(I182*H182,1)</f>
        <v>0</v>
      </c>
      <c r="BL182" s="25" t="s">
        <v>216</v>
      </c>
      <c r="BM182" s="25" t="s">
        <v>2671</v>
      </c>
    </row>
    <row r="183" spans="2:65" s="1" customFormat="1" ht="34.200000000000003" customHeight="1">
      <c r="B183" s="42"/>
      <c r="C183" s="204" t="s">
        <v>360</v>
      </c>
      <c r="D183" s="204" t="s">
        <v>211</v>
      </c>
      <c r="E183" s="205" t="s">
        <v>573</v>
      </c>
      <c r="F183" s="206" t="s">
        <v>574</v>
      </c>
      <c r="G183" s="207" t="s">
        <v>240</v>
      </c>
      <c r="H183" s="208">
        <v>6.1379999999999999</v>
      </c>
      <c r="I183" s="209"/>
      <c r="J183" s="210">
        <f>ROUND(I183*H183,1)</f>
        <v>0</v>
      </c>
      <c r="K183" s="206" t="s">
        <v>215</v>
      </c>
      <c r="L183" s="62"/>
      <c r="M183" s="211" t="s">
        <v>23</v>
      </c>
      <c r="N183" s="212" t="s">
        <v>44</v>
      </c>
      <c r="O183" s="43"/>
      <c r="P183" s="213">
        <f>O183*H183</f>
        <v>0</v>
      </c>
      <c r="Q183" s="213">
        <v>0</v>
      </c>
      <c r="R183" s="213">
        <f>Q183*H183</f>
        <v>0</v>
      </c>
      <c r="S183" s="213">
        <v>0</v>
      </c>
      <c r="T183" s="214">
        <f>S183*H183</f>
        <v>0</v>
      </c>
      <c r="AR183" s="25" t="s">
        <v>216</v>
      </c>
      <c r="AT183" s="25" t="s">
        <v>211</v>
      </c>
      <c r="AU183" s="25" t="s">
        <v>82</v>
      </c>
      <c r="AY183" s="25" t="s">
        <v>207</v>
      </c>
      <c r="BE183" s="215">
        <f>IF(N183="základní",J183,0)</f>
        <v>0</v>
      </c>
      <c r="BF183" s="215">
        <f>IF(N183="snížená",J183,0)</f>
        <v>0</v>
      </c>
      <c r="BG183" s="215">
        <f>IF(N183="zákl. přenesená",J183,0)</f>
        <v>0</v>
      </c>
      <c r="BH183" s="215">
        <f>IF(N183="sníž. přenesená",J183,0)</f>
        <v>0</v>
      </c>
      <c r="BI183" s="215">
        <f>IF(N183="nulová",J183,0)</f>
        <v>0</v>
      </c>
      <c r="BJ183" s="25" t="s">
        <v>80</v>
      </c>
      <c r="BK183" s="215">
        <f>ROUND(I183*H183,1)</f>
        <v>0</v>
      </c>
      <c r="BL183" s="25" t="s">
        <v>216</v>
      </c>
      <c r="BM183" s="25" t="s">
        <v>2672</v>
      </c>
    </row>
    <row r="184" spans="2:65" s="12" customFormat="1" ht="12">
      <c r="B184" s="216"/>
      <c r="C184" s="217"/>
      <c r="D184" s="218" t="s">
        <v>218</v>
      </c>
      <c r="E184" s="219" t="s">
        <v>23</v>
      </c>
      <c r="F184" s="220" t="s">
        <v>2673</v>
      </c>
      <c r="G184" s="217"/>
      <c r="H184" s="221">
        <v>6.1379999999999999</v>
      </c>
      <c r="I184" s="222"/>
      <c r="J184" s="217"/>
      <c r="K184" s="217"/>
      <c r="L184" s="223"/>
      <c r="M184" s="224"/>
      <c r="N184" s="225"/>
      <c r="O184" s="225"/>
      <c r="P184" s="225"/>
      <c r="Q184" s="225"/>
      <c r="R184" s="225"/>
      <c r="S184" s="225"/>
      <c r="T184" s="226"/>
      <c r="AT184" s="227" t="s">
        <v>218</v>
      </c>
      <c r="AU184" s="227" t="s">
        <v>82</v>
      </c>
      <c r="AV184" s="12" t="s">
        <v>82</v>
      </c>
      <c r="AW184" s="12" t="s">
        <v>36</v>
      </c>
      <c r="AX184" s="12" t="s">
        <v>80</v>
      </c>
      <c r="AY184" s="227" t="s">
        <v>207</v>
      </c>
    </row>
    <row r="185" spans="2:65" s="1" customFormat="1" ht="34.200000000000003" customHeight="1">
      <c r="B185" s="42"/>
      <c r="C185" s="204" t="s">
        <v>365</v>
      </c>
      <c r="D185" s="204" t="s">
        <v>211</v>
      </c>
      <c r="E185" s="205" t="s">
        <v>2674</v>
      </c>
      <c r="F185" s="206" t="s">
        <v>2167</v>
      </c>
      <c r="G185" s="207" t="s">
        <v>240</v>
      </c>
      <c r="H185" s="208">
        <v>2.8460000000000001</v>
      </c>
      <c r="I185" s="209"/>
      <c r="J185" s="210">
        <f>ROUND(I185*H185,1)</f>
        <v>0</v>
      </c>
      <c r="K185" s="206" t="s">
        <v>215</v>
      </c>
      <c r="L185" s="62"/>
      <c r="M185" s="211" t="s">
        <v>23</v>
      </c>
      <c r="N185" s="212" t="s">
        <v>44</v>
      </c>
      <c r="O185" s="43"/>
      <c r="P185" s="213">
        <f>O185*H185</f>
        <v>0</v>
      </c>
      <c r="Q185" s="213">
        <v>0</v>
      </c>
      <c r="R185" s="213">
        <f>Q185*H185</f>
        <v>0</v>
      </c>
      <c r="S185" s="213">
        <v>0</v>
      </c>
      <c r="T185" s="214">
        <f>S185*H185</f>
        <v>0</v>
      </c>
      <c r="AR185" s="25" t="s">
        <v>216</v>
      </c>
      <c r="AT185" s="25" t="s">
        <v>211</v>
      </c>
      <c r="AU185" s="25" t="s">
        <v>82</v>
      </c>
      <c r="AY185" s="25" t="s">
        <v>207</v>
      </c>
      <c r="BE185" s="215">
        <f>IF(N185="základní",J185,0)</f>
        <v>0</v>
      </c>
      <c r="BF185" s="215">
        <f>IF(N185="snížená",J185,0)</f>
        <v>0</v>
      </c>
      <c r="BG185" s="215">
        <f>IF(N185="zákl. přenesená",J185,0)</f>
        <v>0</v>
      </c>
      <c r="BH185" s="215">
        <f>IF(N185="sníž. přenesená",J185,0)</f>
        <v>0</v>
      </c>
      <c r="BI185" s="215">
        <f>IF(N185="nulová",J185,0)</f>
        <v>0</v>
      </c>
      <c r="BJ185" s="25" t="s">
        <v>80</v>
      </c>
      <c r="BK185" s="215">
        <f>ROUND(I185*H185,1)</f>
        <v>0</v>
      </c>
      <c r="BL185" s="25" t="s">
        <v>216</v>
      </c>
      <c r="BM185" s="25" t="s">
        <v>2675</v>
      </c>
    </row>
    <row r="186" spans="2:65" s="11" customFormat="1" ht="29.85" customHeight="1">
      <c r="B186" s="188"/>
      <c r="C186" s="189"/>
      <c r="D186" s="190" t="s">
        <v>72</v>
      </c>
      <c r="E186" s="202" t="s">
        <v>588</v>
      </c>
      <c r="F186" s="202" t="s">
        <v>589</v>
      </c>
      <c r="G186" s="189"/>
      <c r="H186" s="189"/>
      <c r="I186" s="192"/>
      <c r="J186" s="203">
        <f>BK186</f>
        <v>0</v>
      </c>
      <c r="K186" s="189"/>
      <c r="L186" s="194"/>
      <c r="M186" s="195"/>
      <c r="N186" s="196"/>
      <c r="O186" s="196"/>
      <c r="P186" s="197">
        <f>P187</f>
        <v>0</v>
      </c>
      <c r="Q186" s="196"/>
      <c r="R186" s="197">
        <f>R187</f>
        <v>0</v>
      </c>
      <c r="S186" s="196"/>
      <c r="T186" s="198">
        <f>T187</f>
        <v>0</v>
      </c>
      <c r="AR186" s="199" t="s">
        <v>80</v>
      </c>
      <c r="AT186" s="200" t="s">
        <v>72</v>
      </c>
      <c r="AU186" s="200" t="s">
        <v>80</v>
      </c>
      <c r="AY186" s="199" t="s">
        <v>207</v>
      </c>
      <c r="BK186" s="201">
        <f>BK187</f>
        <v>0</v>
      </c>
    </row>
    <row r="187" spans="2:65" s="1" customFormat="1" ht="34.200000000000003" customHeight="1">
      <c r="B187" s="42"/>
      <c r="C187" s="204" t="s">
        <v>369</v>
      </c>
      <c r="D187" s="204" t="s">
        <v>211</v>
      </c>
      <c r="E187" s="205" t="s">
        <v>926</v>
      </c>
      <c r="F187" s="206" t="s">
        <v>927</v>
      </c>
      <c r="G187" s="207" t="s">
        <v>240</v>
      </c>
      <c r="H187" s="208">
        <v>51.268000000000001</v>
      </c>
      <c r="I187" s="209"/>
      <c r="J187" s="210">
        <f>ROUND(I187*H187,1)</f>
        <v>0</v>
      </c>
      <c r="K187" s="206" t="s">
        <v>215</v>
      </c>
      <c r="L187" s="62"/>
      <c r="M187" s="211" t="s">
        <v>23</v>
      </c>
      <c r="N187" s="271" t="s">
        <v>44</v>
      </c>
      <c r="O187" s="272"/>
      <c r="P187" s="273">
        <f>O187*H187</f>
        <v>0</v>
      </c>
      <c r="Q187" s="273">
        <v>0</v>
      </c>
      <c r="R187" s="273">
        <f>Q187*H187</f>
        <v>0</v>
      </c>
      <c r="S187" s="273">
        <v>0</v>
      </c>
      <c r="T187" s="274">
        <f>S187*H187</f>
        <v>0</v>
      </c>
      <c r="AR187" s="25" t="s">
        <v>216</v>
      </c>
      <c r="AT187" s="25" t="s">
        <v>211</v>
      </c>
      <c r="AU187" s="25" t="s">
        <v>82</v>
      </c>
      <c r="AY187" s="25" t="s">
        <v>207</v>
      </c>
      <c r="BE187" s="215">
        <f>IF(N187="základní",J187,0)</f>
        <v>0</v>
      </c>
      <c r="BF187" s="215">
        <f>IF(N187="snížená",J187,0)</f>
        <v>0</v>
      </c>
      <c r="BG187" s="215">
        <f>IF(N187="zákl. přenesená",J187,0)</f>
        <v>0</v>
      </c>
      <c r="BH187" s="215">
        <f>IF(N187="sníž. přenesená",J187,0)</f>
        <v>0</v>
      </c>
      <c r="BI187" s="215">
        <f>IF(N187="nulová",J187,0)</f>
        <v>0</v>
      </c>
      <c r="BJ187" s="25" t="s">
        <v>80</v>
      </c>
      <c r="BK187" s="215">
        <f>ROUND(I187*H187,1)</f>
        <v>0</v>
      </c>
      <c r="BL187" s="25" t="s">
        <v>216</v>
      </c>
      <c r="BM187" s="25" t="s">
        <v>2676</v>
      </c>
    </row>
    <row r="188" spans="2:65" s="1" customFormat="1" ht="6.9" customHeight="1">
      <c r="B188" s="57"/>
      <c r="C188" s="58"/>
      <c r="D188" s="58"/>
      <c r="E188" s="58"/>
      <c r="F188" s="58"/>
      <c r="G188" s="58"/>
      <c r="H188" s="58"/>
      <c r="I188" s="149"/>
      <c r="J188" s="58"/>
      <c r="K188" s="58"/>
      <c r="L188" s="62"/>
    </row>
  </sheetData>
  <sheetProtection algorithmName="SHA-512" hashValue="PXMoUR7a/NwDnDx25yJuyp6B6Ewc5tAJQi26TGx/kWRzJUcypGWzN4qp4LMLNnOHm8/YaktGLx7euZ/ko73oag==" saltValue="6oigzum9dKs8dDUltxJWCqOQ88EOzv9SoKsEKHJxDyclAqwZx7oVmusaTugzxyz+F3ITmH7sJJX68R5Ulfe9oA==" spinCount="100000" sheet="1" objects="1" scenarios="1" formatColumns="0" formatRows="0" autoFilter="0"/>
  <autoFilter ref="C90:K187"/>
  <mergeCells count="13">
    <mergeCell ref="E83:H83"/>
    <mergeCell ref="G1:H1"/>
    <mergeCell ref="L2:V2"/>
    <mergeCell ref="E49:H49"/>
    <mergeCell ref="E51:H51"/>
    <mergeCell ref="J55:J56"/>
    <mergeCell ref="E79:H79"/>
    <mergeCell ref="E81:H81"/>
    <mergeCell ref="E7:H7"/>
    <mergeCell ref="E9:H9"/>
    <mergeCell ref="E11:H11"/>
    <mergeCell ref="E26:H26"/>
    <mergeCell ref="E47:H47"/>
  </mergeCells>
  <hyperlinks>
    <hyperlink ref="F1:G1" location="C2" display="1) Krycí list soupisu"/>
    <hyperlink ref="G1:H1" location="C58" display="2) Rekapitulace"/>
    <hyperlink ref="J1" location="C90" display="3) Soupis prací"/>
    <hyperlink ref="L1:V1" location="'Rekapitulace stavby'!C2" display="Rekapitulace stavby"/>
  </hyperlinks>
  <pageMargins left="0.59055118110236227" right="0.59055118110236227" top="0.59055118110236227" bottom="0.59055118110236227" header="0" footer="0"/>
  <pageSetup paperSize="9" scale="99" fitToHeight="100" orientation="landscape" r:id="rId1"/>
  <headerFooter>
    <oddFooter>&amp;CStrana &amp;P z 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76"/>
  <sheetViews>
    <sheetView showGridLines="0" workbookViewId="0">
      <pane ySplit="1" topLeftCell="A77" activePane="bottomLeft" state="frozen"/>
      <selection pane="bottomLeft" activeCell="F90" sqref="F90"/>
    </sheetView>
  </sheetViews>
  <sheetFormatPr defaultRowHeight="14.4"/>
  <cols>
    <col min="1" max="1" width="7.140625" customWidth="1"/>
    <col min="2" max="2" width="1.42578125" customWidth="1"/>
    <col min="3" max="3" width="3.5703125" customWidth="1"/>
    <col min="4" max="4" width="3.7109375" customWidth="1"/>
    <col min="5" max="5" width="14.7109375" customWidth="1"/>
    <col min="6" max="6" width="92.28515625" customWidth="1"/>
    <col min="7" max="7" width="7.42578125" customWidth="1"/>
    <col min="8" max="8" width="12.140625" customWidth="1"/>
    <col min="9" max="9" width="10.85546875" style="121" customWidth="1"/>
    <col min="10" max="10" width="20.140625" customWidth="1"/>
    <col min="11" max="11" width="13.28515625" customWidth="1"/>
    <col min="13" max="18" width="9.140625" hidden="1"/>
    <col min="19" max="19" width="7" hidden="1" customWidth="1"/>
    <col min="20" max="20" width="25.42578125" hidden="1" customWidth="1"/>
    <col min="21" max="21" width="14" hidden="1" customWidth="1"/>
    <col min="22" max="22" width="10.5703125" customWidth="1"/>
    <col min="23" max="23" width="14" customWidth="1"/>
    <col min="24" max="24" width="10.5703125" customWidth="1"/>
    <col min="25" max="25" width="12.85546875" customWidth="1"/>
    <col min="26" max="26" width="9.42578125" customWidth="1"/>
    <col min="27" max="27" width="12.85546875" customWidth="1"/>
    <col min="28" max="28" width="14" customWidth="1"/>
    <col min="29" max="29" width="9.42578125" customWidth="1"/>
    <col min="30" max="30" width="12.85546875" customWidth="1"/>
    <col min="31" max="31" width="14" customWidth="1"/>
    <col min="44" max="65" width="9.140625" hidden="1"/>
  </cols>
  <sheetData>
    <row r="1" spans="1:70" ht="21.75" customHeight="1">
      <c r="A1" s="22"/>
      <c r="B1" s="122"/>
      <c r="C1" s="122"/>
      <c r="D1" s="123" t="s">
        <v>1</v>
      </c>
      <c r="E1" s="122"/>
      <c r="F1" s="124" t="s">
        <v>154</v>
      </c>
      <c r="G1" s="410" t="s">
        <v>155</v>
      </c>
      <c r="H1" s="410"/>
      <c r="I1" s="125"/>
      <c r="J1" s="124" t="s">
        <v>156</v>
      </c>
      <c r="K1" s="123" t="s">
        <v>157</v>
      </c>
      <c r="L1" s="124" t="s">
        <v>158</v>
      </c>
      <c r="M1" s="124"/>
      <c r="N1" s="124"/>
      <c r="O1" s="124"/>
      <c r="P1" s="124"/>
      <c r="Q1" s="124"/>
      <c r="R1" s="124"/>
      <c r="S1" s="124"/>
      <c r="T1" s="124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spans="1:70" ht="36.9" customHeight="1"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AT2" s="25" t="s">
        <v>140</v>
      </c>
    </row>
    <row r="3" spans="1:70" ht="6.9" customHeight="1">
      <c r="B3" s="26"/>
      <c r="C3" s="27"/>
      <c r="D3" s="27"/>
      <c r="E3" s="27"/>
      <c r="F3" s="27"/>
      <c r="G3" s="27"/>
      <c r="H3" s="27"/>
      <c r="I3" s="126"/>
      <c r="J3" s="27"/>
      <c r="K3" s="28"/>
      <c r="AT3" s="25" t="s">
        <v>82</v>
      </c>
    </row>
    <row r="4" spans="1:70" ht="36.9" customHeight="1">
      <c r="B4" s="29"/>
      <c r="C4" s="30"/>
      <c r="D4" s="31" t="s">
        <v>159</v>
      </c>
      <c r="E4" s="30"/>
      <c r="F4" s="30"/>
      <c r="G4" s="30"/>
      <c r="H4" s="30"/>
      <c r="I4" s="127"/>
      <c r="J4" s="30"/>
      <c r="K4" s="32"/>
      <c r="M4" s="33" t="s">
        <v>12</v>
      </c>
      <c r="AT4" s="25" t="s">
        <v>6</v>
      </c>
    </row>
    <row r="5" spans="1:70" ht="6.9" customHeight="1">
      <c r="B5" s="29"/>
      <c r="C5" s="30"/>
      <c r="D5" s="30"/>
      <c r="E5" s="30"/>
      <c r="F5" s="30"/>
      <c r="G5" s="30"/>
      <c r="H5" s="30"/>
      <c r="I5" s="127"/>
      <c r="J5" s="30"/>
      <c r="K5" s="32"/>
    </row>
    <row r="6" spans="1:70" ht="13.2">
      <c r="B6" s="29"/>
      <c r="C6" s="30"/>
      <c r="D6" s="38" t="s">
        <v>18</v>
      </c>
      <c r="E6" s="30"/>
      <c r="F6" s="30"/>
      <c r="G6" s="30"/>
      <c r="H6" s="30"/>
      <c r="I6" s="127"/>
      <c r="J6" s="30"/>
      <c r="K6" s="32"/>
    </row>
    <row r="7" spans="1:70" ht="14.4" customHeight="1">
      <c r="B7" s="29"/>
      <c r="C7" s="30"/>
      <c r="D7" s="30"/>
      <c r="E7" s="400" t="str">
        <f>'Rekapitulace stavby'!K6</f>
        <v>Revitalizace návsi v obci Malšovice</v>
      </c>
      <c r="F7" s="401"/>
      <c r="G7" s="401"/>
      <c r="H7" s="401"/>
      <c r="I7" s="127"/>
      <c r="J7" s="30"/>
      <c r="K7" s="32"/>
    </row>
    <row r="8" spans="1:70" s="1" customFormat="1" ht="13.2">
      <c r="B8" s="42"/>
      <c r="C8" s="43"/>
      <c r="D8" s="38" t="s">
        <v>160</v>
      </c>
      <c r="E8" s="43"/>
      <c r="F8" s="43"/>
      <c r="G8" s="43"/>
      <c r="H8" s="43"/>
      <c r="I8" s="128"/>
      <c r="J8" s="43"/>
      <c r="K8" s="46"/>
    </row>
    <row r="9" spans="1:70" s="1" customFormat="1" ht="36.9" customHeight="1">
      <c r="B9" s="42"/>
      <c r="C9" s="43"/>
      <c r="D9" s="43"/>
      <c r="E9" s="403" t="s">
        <v>2677</v>
      </c>
      <c r="F9" s="402"/>
      <c r="G9" s="402"/>
      <c r="H9" s="402"/>
      <c r="I9" s="128"/>
      <c r="J9" s="43"/>
      <c r="K9" s="46"/>
    </row>
    <row r="10" spans="1:70" s="1" customFormat="1" ht="12">
      <c r="B10" s="42"/>
      <c r="C10" s="43"/>
      <c r="D10" s="43"/>
      <c r="E10" s="43"/>
      <c r="F10" s="43"/>
      <c r="G10" s="43"/>
      <c r="H10" s="43"/>
      <c r="I10" s="128"/>
      <c r="J10" s="43"/>
      <c r="K10" s="46"/>
    </row>
    <row r="11" spans="1:70" s="1" customFormat="1" ht="14.4" customHeight="1">
      <c r="B11" s="42"/>
      <c r="C11" s="43"/>
      <c r="D11" s="38" t="s">
        <v>20</v>
      </c>
      <c r="E11" s="43"/>
      <c r="F11" s="36" t="s">
        <v>21</v>
      </c>
      <c r="G11" s="43"/>
      <c r="H11" s="43"/>
      <c r="I11" s="129" t="s">
        <v>22</v>
      </c>
      <c r="J11" s="36" t="s">
        <v>23</v>
      </c>
      <c r="K11" s="46"/>
    </row>
    <row r="12" spans="1:70" s="1" customFormat="1" ht="14.4" customHeight="1">
      <c r="B12" s="42"/>
      <c r="C12" s="43"/>
      <c r="D12" s="38" t="s">
        <v>24</v>
      </c>
      <c r="E12" s="43"/>
      <c r="F12" s="36" t="s">
        <v>25</v>
      </c>
      <c r="G12" s="43"/>
      <c r="H12" s="43"/>
      <c r="I12" s="129" t="s">
        <v>26</v>
      </c>
      <c r="J12" s="130" t="str">
        <f>'Rekapitulace stavby'!AN8</f>
        <v>10. 5. 2018</v>
      </c>
      <c r="K12" s="46"/>
    </row>
    <row r="13" spans="1:70" s="1" customFormat="1" ht="10.8" customHeight="1">
      <c r="B13" s="42"/>
      <c r="C13" s="43"/>
      <c r="D13" s="43"/>
      <c r="E13" s="43"/>
      <c r="F13" s="43"/>
      <c r="G13" s="43"/>
      <c r="H13" s="43"/>
      <c r="I13" s="128"/>
      <c r="J13" s="43"/>
      <c r="K13" s="46"/>
    </row>
    <row r="14" spans="1:70" s="1" customFormat="1" ht="14.4" customHeight="1">
      <c r="B14" s="42"/>
      <c r="C14" s="43"/>
      <c r="D14" s="38" t="s">
        <v>28</v>
      </c>
      <c r="E14" s="43"/>
      <c r="F14" s="43"/>
      <c r="G14" s="43"/>
      <c r="H14" s="43"/>
      <c r="I14" s="129" t="s">
        <v>29</v>
      </c>
      <c r="J14" s="36" t="s">
        <v>23</v>
      </c>
      <c r="K14" s="46"/>
    </row>
    <row r="15" spans="1:70" s="1" customFormat="1" ht="18" customHeight="1">
      <c r="B15" s="42"/>
      <c r="C15" s="43"/>
      <c r="D15" s="43"/>
      <c r="E15" s="36" t="s">
        <v>30</v>
      </c>
      <c r="F15" s="43"/>
      <c r="G15" s="43"/>
      <c r="H15" s="43"/>
      <c r="I15" s="129" t="s">
        <v>31</v>
      </c>
      <c r="J15" s="36" t="s">
        <v>23</v>
      </c>
      <c r="K15" s="46"/>
    </row>
    <row r="16" spans="1:70" s="1" customFormat="1" ht="6.9" customHeight="1">
      <c r="B16" s="42"/>
      <c r="C16" s="43"/>
      <c r="D16" s="43"/>
      <c r="E16" s="43"/>
      <c r="F16" s="43"/>
      <c r="G16" s="43"/>
      <c r="H16" s="43"/>
      <c r="I16" s="128"/>
      <c r="J16" s="43"/>
      <c r="K16" s="46"/>
    </row>
    <row r="17" spans="2:11" s="1" customFormat="1" ht="14.4" customHeight="1">
      <c r="B17" s="42"/>
      <c r="C17" s="43"/>
      <c r="D17" s="38" t="s">
        <v>32</v>
      </c>
      <c r="E17" s="43"/>
      <c r="F17" s="43"/>
      <c r="G17" s="43"/>
      <c r="H17" s="43"/>
      <c r="I17" s="129" t="s">
        <v>29</v>
      </c>
      <c r="J17" s="36" t="str">
        <f>IF('Rekapitulace stavby'!AN13="Vyplň údaj","",IF('Rekapitulace stavby'!AN13="","",'Rekapitulace stavby'!AN13))</f>
        <v/>
      </c>
      <c r="K17" s="46"/>
    </row>
    <row r="18" spans="2:11" s="1" customFormat="1" ht="18" customHeight="1">
      <c r="B18" s="42"/>
      <c r="C18" s="43"/>
      <c r="D18" s="43"/>
      <c r="E18" s="36" t="str">
        <f>IF('Rekapitulace stavby'!E14="Vyplň údaj","",IF('Rekapitulace stavby'!E14="","",'Rekapitulace stavby'!E14))</f>
        <v/>
      </c>
      <c r="F18" s="43"/>
      <c r="G18" s="43"/>
      <c r="H18" s="43"/>
      <c r="I18" s="129" t="s">
        <v>31</v>
      </c>
      <c r="J18" s="36" t="str">
        <f>IF('Rekapitulace stavby'!AN14="Vyplň údaj","",IF('Rekapitulace stavby'!AN14="","",'Rekapitulace stavby'!AN14))</f>
        <v/>
      </c>
      <c r="K18" s="46"/>
    </row>
    <row r="19" spans="2:11" s="1" customFormat="1" ht="6.9" customHeight="1">
      <c r="B19" s="42"/>
      <c r="C19" s="43"/>
      <c r="D19" s="43"/>
      <c r="E19" s="43"/>
      <c r="F19" s="43"/>
      <c r="G19" s="43"/>
      <c r="H19" s="43"/>
      <c r="I19" s="128"/>
      <c r="J19" s="43"/>
      <c r="K19" s="46"/>
    </row>
    <row r="20" spans="2:11" s="1" customFormat="1" ht="14.4" customHeight="1">
      <c r="B20" s="42"/>
      <c r="C20" s="43"/>
      <c r="D20" s="38" t="s">
        <v>34</v>
      </c>
      <c r="E20" s="43"/>
      <c r="F20" s="43"/>
      <c r="G20" s="43"/>
      <c r="H20" s="43"/>
      <c r="I20" s="129" t="s">
        <v>29</v>
      </c>
      <c r="J20" s="36" t="s">
        <v>23</v>
      </c>
      <c r="K20" s="46"/>
    </row>
    <row r="21" spans="2:11" s="1" customFormat="1" ht="18" customHeight="1">
      <c r="B21" s="42"/>
      <c r="C21" s="43"/>
      <c r="D21" s="43"/>
      <c r="E21" s="36" t="s">
        <v>35</v>
      </c>
      <c r="F21" s="43"/>
      <c r="G21" s="43"/>
      <c r="H21" s="43"/>
      <c r="I21" s="129" t="s">
        <v>31</v>
      </c>
      <c r="J21" s="36" t="s">
        <v>23</v>
      </c>
      <c r="K21" s="46"/>
    </row>
    <row r="22" spans="2:11" s="1" customFormat="1" ht="6.9" customHeight="1">
      <c r="B22" s="42"/>
      <c r="C22" s="43"/>
      <c r="D22" s="43"/>
      <c r="E22" s="43"/>
      <c r="F22" s="43"/>
      <c r="G22" s="43"/>
      <c r="H22" s="43"/>
      <c r="I22" s="128"/>
      <c r="J22" s="43"/>
      <c r="K22" s="46"/>
    </row>
    <row r="23" spans="2:11" s="1" customFormat="1" ht="14.4" customHeight="1">
      <c r="B23" s="42"/>
      <c r="C23" s="43"/>
      <c r="D23" s="38" t="s">
        <v>37</v>
      </c>
      <c r="E23" s="43"/>
      <c r="F23" s="43"/>
      <c r="G23" s="43"/>
      <c r="H23" s="43"/>
      <c r="I23" s="128"/>
      <c r="J23" s="43"/>
      <c r="K23" s="46"/>
    </row>
    <row r="24" spans="2:11" s="7" customFormat="1" ht="14.4" customHeight="1">
      <c r="B24" s="131"/>
      <c r="C24" s="132"/>
      <c r="D24" s="132"/>
      <c r="E24" s="364" t="s">
        <v>23</v>
      </c>
      <c r="F24" s="364"/>
      <c r="G24" s="364"/>
      <c r="H24" s="364"/>
      <c r="I24" s="133"/>
      <c r="J24" s="132"/>
      <c r="K24" s="134"/>
    </row>
    <row r="25" spans="2:11" s="1" customFormat="1" ht="6.9" customHeight="1">
      <c r="B25" s="42"/>
      <c r="C25" s="43"/>
      <c r="D25" s="43"/>
      <c r="E25" s="43"/>
      <c r="F25" s="43"/>
      <c r="G25" s="43"/>
      <c r="H25" s="43"/>
      <c r="I25" s="128"/>
      <c r="J25" s="43"/>
      <c r="K25" s="46"/>
    </row>
    <row r="26" spans="2:11" s="1" customFormat="1" ht="6.9" customHeight="1">
      <c r="B26" s="42"/>
      <c r="C26" s="43"/>
      <c r="D26" s="86"/>
      <c r="E26" s="86"/>
      <c r="F26" s="86"/>
      <c r="G26" s="86"/>
      <c r="H26" s="86"/>
      <c r="I26" s="135"/>
      <c r="J26" s="86"/>
      <c r="K26" s="136"/>
    </row>
    <row r="27" spans="2:11" s="1" customFormat="1" ht="25.35" customHeight="1">
      <c r="B27" s="42"/>
      <c r="C27" s="43"/>
      <c r="D27" s="137" t="s">
        <v>39</v>
      </c>
      <c r="E27" s="43"/>
      <c r="F27" s="43"/>
      <c r="G27" s="43"/>
      <c r="H27" s="43"/>
      <c r="I27" s="128"/>
      <c r="J27" s="138">
        <f>ROUND(J86,1)</f>
        <v>0</v>
      </c>
      <c r="K27" s="46"/>
    </row>
    <row r="28" spans="2:11" s="1" customFormat="1" ht="6.9" customHeight="1">
      <c r="B28" s="42"/>
      <c r="C28" s="43"/>
      <c r="D28" s="86"/>
      <c r="E28" s="86"/>
      <c r="F28" s="86"/>
      <c r="G28" s="86"/>
      <c r="H28" s="86"/>
      <c r="I28" s="135"/>
      <c r="J28" s="86"/>
      <c r="K28" s="136"/>
    </row>
    <row r="29" spans="2:11" s="1" customFormat="1" ht="14.4" customHeight="1">
      <c r="B29" s="42"/>
      <c r="C29" s="43"/>
      <c r="D29" s="43"/>
      <c r="E29" s="43"/>
      <c r="F29" s="47" t="s">
        <v>41</v>
      </c>
      <c r="G29" s="43"/>
      <c r="H29" s="43"/>
      <c r="I29" s="139" t="s">
        <v>40</v>
      </c>
      <c r="J29" s="47" t="s">
        <v>42</v>
      </c>
      <c r="K29" s="46"/>
    </row>
    <row r="30" spans="2:11" s="1" customFormat="1" ht="14.4" customHeight="1">
      <c r="B30" s="42"/>
      <c r="C30" s="43"/>
      <c r="D30" s="50" t="s">
        <v>43</v>
      </c>
      <c r="E30" s="50" t="s">
        <v>44</v>
      </c>
      <c r="F30" s="140">
        <f>ROUND(SUM(BE86:BE175), 1)</f>
        <v>0</v>
      </c>
      <c r="G30" s="43"/>
      <c r="H30" s="43"/>
      <c r="I30" s="141">
        <v>0.21</v>
      </c>
      <c r="J30" s="140">
        <f>ROUND(ROUND((SUM(BE86:BE175)), 1)*I30, 1)</f>
        <v>0</v>
      </c>
      <c r="K30" s="46"/>
    </row>
    <row r="31" spans="2:11" s="1" customFormat="1" ht="14.4" customHeight="1">
      <c r="B31" s="42"/>
      <c r="C31" s="43"/>
      <c r="D31" s="43"/>
      <c r="E31" s="50" t="s">
        <v>45</v>
      </c>
      <c r="F31" s="140">
        <f>ROUND(SUM(BF86:BF175), 1)</f>
        <v>0</v>
      </c>
      <c r="G31" s="43"/>
      <c r="H31" s="43"/>
      <c r="I31" s="141">
        <v>0.15</v>
      </c>
      <c r="J31" s="140">
        <f>ROUND(ROUND((SUM(BF86:BF175)), 1)*I31, 1)</f>
        <v>0</v>
      </c>
      <c r="K31" s="46"/>
    </row>
    <row r="32" spans="2:11" s="1" customFormat="1" ht="14.4" hidden="1" customHeight="1">
      <c r="B32" s="42"/>
      <c r="C32" s="43"/>
      <c r="D32" s="43"/>
      <c r="E32" s="50" t="s">
        <v>46</v>
      </c>
      <c r="F32" s="140">
        <f>ROUND(SUM(BG86:BG175), 1)</f>
        <v>0</v>
      </c>
      <c r="G32" s="43"/>
      <c r="H32" s="43"/>
      <c r="I32" s="141">
        <v>0.21</v>
      </c>
      <c r="J32" s="140">
        <v>0</v>
      </c>
      <c r="K32" s="46"/>
    </row>
    <row r="33" spans="2:11" s="1" customFormat="1" ht="14.4" hidden="1" customHeight="1">
      <c r="B33" s="42"/>
      <c r="C33" s="43"/>
      <c r="D33" s="43"/>
      <c r="E33" s="50" t="s">
        <v>47</v>
      </c>
      <c r="F33" s="140">
        <f>ROUND(SUM(BH86:BH175), 1)</f>
        <v>0</v>
      </c>
      <c r="G33" s="43"/>
      <c r="H33" s="43"/>
      <c r="I33" s="141">
        <v>0.15</v>
      </c>
      <c r="J33" s="140">
        <v>0</v>
      </c>
      <c r="K33" s="46"/>
    </row>
    <row r="34" spans="2:11" s="1" customFormat="1" ht="14.4" hidden="1" customHeight="1">
      <c r="B34" s="42"/>
      <c r="C34" s="43"/>
      <c r="D34" s="43"/>
      <c r="E34" s="50" t="s">
        <v>48</v>
      </c>
      <c r="F34" s="140">
        <f>ROUND(SUM(BI86:BI175), 1)</f>
        <v>0</v>
      </c>
      <c r="G34" s="43"/>
      <c r="H34" s="43"/>
      <c r="I34" s="141">
        <v>0</v>
      </c>
      <c r="J34" s="140">
        <v>0</v>
      </c>
      <c r="K34" s="46"/>
    </row>
    <row r="35" spans="2:11" s="1" customFormat="1" ht="6.9" customHeight="1">
      <c r="B35" s="42"/>
      <c r="C35" s="43"/>
      <c r="D35" s="43"/>
      <c r="E35" s="43"/>
      <c r="F35" s="43"/>
      <c r="G35" s="43"/>
      <c r="H35" s="43"/>
      <c r="I35" s="128"/>
      <c r="J35" s="43"/>
      <c r="K35" s="46"/>
    </row>
    <row r="36" spans="2:11" s="1" customFormat="1" ht="25.35" customHeight="1">
      <c r="B36" s="42"/>
      <c r="C36" s="142"/>
      <c r="D36" s="143" t="s">
        <v>49</v>
      </c>
      <c r="E36" s="80"/>
      <c r="F36" s="80"/>
      <c r="G36" s="144" t="s">
        <v>50</v>
      </c>
      <c r="H36" s="145" t="s">
        <v>51</v>
      </c>
      <c r="I36" s="146"/>
      <c r="J36" s="147">
        <f>SUM(J27:J34)</f>
        <v>0</v>
      </c>
      <c r="K36" s="148"/>
    </row>
    <row r="37" spans="2:11" s="1" customFormat="1" ht="14.4" customHeight="1">
      <c r="B37" s="57"/>
      <c r="C37" s="58"/>
      <c r="D37" s="58"/>
      <c r="E37" s="58"/>
      <c r="F37" s="58"/>
      <c r="G37" s="58"/>
      <c r="H37" s="58"/>
      <c r="I37" s="149"/>
      <c r="J37" s="58"/>
      <c r="K37" s="59"/>
    </row>
    <row r="41" spans="2:11" s="1" customFormat="1" ht="6.9" customHeight="1">
      <c r="B41" s="150"/>
      <c r="C41" s="151"/>
      <c r="D41" s="151"/>
      <c r="E41" s="151"/>
      <c r="F41" s="151"/>
      <c r="G41" s="151"/>
      <c r="H41" s="151"/>
      <c r="I41" s="152"/>
      <c r="J41" s="151"/>
      <c r="K41" s="153"/>
    </row>
    <row r="42" spans="2:11" s="1" customFormat="1" ht="36.9" customHeight="1">
      <c r="B42" s="42"/>
      <c r="C42" s="31" t="s">
        <v>166</v>
      </c>
      <c r="D42" s="43"/>
      <c r="E42" s="43"/>
      <c r="F42" s="43"/>
      <c r="G42" s="43"/>
      <c r="H42" s="43"/>
      <c r="I42" s="128"/>
      <c r="J42" s="43"/>
      <c r="K42" s="46"/>
    </row>
    <row r="43" spans="2:11" s="1" customFormat="1" ht="6.9" customHeight="1">
      <c r="B43" s="42"/>
      <c r="C43" s="43"/>
      <c r="D43" s="43"/>
      <c r="E43" s="43"/>
      <c r="F43" s="43"/>
      <c r="G43" s="43"/>
      <c r="H43" s="43"/>
      <c r="I43" s="128"/>
      <c r="J43" s="43"/>
      <c r="K43" s="46"/>
    </row>
    <row r="44" spans="2:11" s="1" customFormat="1" ht="14.4" customHeight="1">
      <c r="B44" s="42"/>
      <c r="C44" s="38" t="s">
        <v>18</v>
      </c>
      <c r="D44" s="43"/>
      <c r="E44" s="43"/>
      <c r="F44" s="43"/>
      <c r="G44" s="43"/>
      <c r="H44" s="43"/>
      <c r="I44" s="128"/>
      <c r="J44" s="43"/>
      <c r="K44" s="46"/>
    </row>
    <row r="45" spans="2:11" s="1" customFormat="1" ht="14.4" customHeight="1">
      <c r="B45" s="42"/>
      <c r="C45" s="43"/>
      <c r="D45" s="43"/>
      <c r="E45" s="400" t="str">
        <f>E7</f>
        <v>Revitalizace návsi v obci Malšovice</v>
      </c>
      <c r="F45" s="401"/>
      <c r="G45" s="401"/>
      <c r="H45" s="401"/>
      <c r="I45" s="128"/>
      <c r="J45" s="43"/>
      <c r="K45" s="46"/>
    </row>
    <row r="46" spans="2:11" s="1" customFormat="1" ht="14.4" customHeight="1">
      <c r="B46" s="42"/>
      <c r="C46" s="38" t="s">
        <v>160</v>
      </c>
      <c r="D46" s="43"/>
      <c r="E46" s="43"/>
      <c r="F46" s="43"/>
      <c r="G46" s="43"/>
      <c r="H46" s="43"/>
      <c r="I46" s="128"/>
      <c r="J46" s="43"/>
      <c r="K46" s="46"/>
    </row>
    <row r="47" spans="2:11" s="1" customFormat="1" ht="16.2" customHeight="1">
      <c r="B47" s="42"/>
      <c r="C47" s="43"/>
      <c r="D47" s="43"/>
      <c r="E47" s="403" t="str">
        <f>E9</f>
        <v>SO05 - VEŘEJNÉ OSVĚTLENÍ A ROZVADĚČ PRO VÁNOČNÍ STROM (souvisí s VO)</v>
      </c>
      <c r="F47" s="402"/>
      <c r="G47" s="402"/>
      <c r="H47" s="402"/>
      <c r="I47" s="128"/>
      <c r="J47" s="43"/>
      <c r="K47" s="46"/>
    </row>
    <row r="48" spans="2:11" s="1" customFormat="1" ht="6.9" customHeight="1">
      <c r="B48" s="42"/>
      <c r="C48" s="43"/>
      <c r="D48" s="43"/>
      <c r="E48" s="43"/>
      <c r="F48" s="43"/>
      <c r="G48" s="43"/>
      <c r="H48" s="43"/>
      <c r="I48" s="128"/>
      <c r="J48" s="43"/>
      <c r="K48" s="46"/>
    </row>
    <row r="49" spans="2:47" s="1" customFormat="1" ht="18" customHeight="1">
      <c r="B49" s="42"/>
      <c r="C49" s="38" t="s">
        <v>24</v>
      </c>
      <c r="D49" s="43"/>
      <c r="E49" s="43"/>
      <c r="F49" s="36" t="str">
        <f>F12</f>
        <v xml:space="preserve">MALŠOVICE </v>
      </c>
      <c r="G49" s="43"/>
      <c r="H49" s="43"/>
      <c r="I49" s="129" t="s">
        <v>26</v>
      </c>
      <c r="J49" s="130" t="str">
        <f>IF(J12="","",J12)</f>
        <v>10. 5. 2018</v>
      </c>
      <c r="K49" s="46"/>
    </row>
    <row r="50" spans="2:47" s="1" customFormat="1" ht="6.9" customHeight="1">
      <c r="B50" s="42"/>
      <c r="C50" s="43"/>
      <c r="D50" s="43"/>
      <c r="E50" s="43"/>
      <c r="F50" s="43"/>
      <c r="G50" s="43"/>
      <c r="H50" s="43"/>
      <c r="I50" s="128"/>
      <c r="J50" s="43"/>
      <c r="K50" s="46"/>
    </row>
    <row r="51" spans="2:47" s="1" customFormat="1" ht="13.2">
      <c r="B51" s="42"/>
      <c r="C51" s="38" t="s">
        <v>28</v>
      </c>
      <c r="D51" s="43"/>
      <c r="E51" s="43"/>
      <c r="F51" s="36" t="str">
        <f>E15</f>
        <v>OBEC MALŠOVICE, Malšovice 16</v>
      </c>
      <c r="G51" s="43"/>
      <c r="H51" s="43"/>
      <c r="I51" s="129" t="s">
        <v>34</v>
      </c>
      <c r="J51" s="364" t="str">
        <f>E21</f>
        <v>Ing.arch. Zdeněk Havlík Ústí n.L.</v>
      </c>
      <c r="K51" s="46"/>
    </row>
    <row r="52" spans="2:47" s="1" customFormat="1" ht="14.4" customHeight="1">
      <c r="B52" s="42"/>
      <c r="C52" s="38" t="s">
        <v>32</v>
      </c>
      <c r="D52" s="43"/>
      <c r="E52" s="43"/>
      <c r="F52" s="36" t="str">
        <f>IF(E18="","",E18)</f>
        <v/>
      </c>
      <c r="G52" s="43"/>
      <c r="H52" s="43"/>
      <c r="I52" s="128"/>
      <c r="J52" s="404"/>
      <c r="K52" s="46"/>
    </row>
    <row r="53" spans="2:47" s="1" customFormat="1" ht="10.35" customHeight="1">
      <c r="B53" s="42"/>
      <c r="C53" s="43"/>
      <c r="D53" s="43"/>
      <c r="E53" s="43"/>
      <c r="F53" s="43"/>
      <c r="G53" s="43"/>
      <c r="H53" s="43"/>
      <c r="I53" s="128"/>
      <c r="J53" s="43"/>
      <c r="K53" s="46"/>
    </row>
    <row r="54" spans="2:47" s="1" customFormat="1" ht="29.25" customHeight="1">
      <c r="B54" s="42"/>
      <c r="C54" s="154" t="s">
        <v>167</v>
      </c>
      <c r="D54" s="142"/>
      <c r="E54" s="142"/>
      <c r="F54" s="142"/>
      <c r="G54" s="142"/>
      <c r="H54" s="142"/>
      <c r="I54" s="155"/>
      <c r="J54" s="156" t="s">
        <v>168</v>
      </c>
      <c r="K54" s="157"/>
    </row>
    <row r="55" spans="2:47" s="1" customFormat="1" ht="10.35" customHeight="1">
      <c r="B55" s="42"/>
      <c r="C55" s="43"/>
      <c r="D55" s="43"/>
      <c r="E55" s="43"/>
      <c r="F55" s="43"/>
      <c r="G55" s="43"/>
      <c r="H55" s="43"/>
      <c r="I55" s="128"/>
      <c r="J55" s="43"/>
      <c r="K55" s="46"/>
    </row>
    <row r="56" spans="2:47" s="1" customFormat="1" ht="29.25" customHeight="1">
      <c r="B56" s="42"/>
      <c r="C56" s="158" t="s">
        <v>169</v>
      </c>
      <c r="D56" s="43"/>
      <c r="E56" s="43"/>
      <c r="F56" s="43"/>
      <c r="G56" s="43"/>
      <c r="H56" s="43"/>
      <c r="I56" s="128"/>
      <c r="J56" s="138">
        <f>J86</f>
        <v>0</v>
      </c>
      <c r="K56" s="46"/>
      <c r="AU56" s="25" t="s">
        <v>170</v>
      </c>
    </row>
    <row r="57" spans="2:47" s="8" customFormat="1" ht="24.9" customHeight="1">
      <c r="B57" s="159"/>
      <c r="C57" s="160"/>
      <c r="D57" s="161" t="s">
        <v>2678</v>
      </c>
      <c r="E57" s="162"/>
      <c r="F57" s="162"/>
      <c r="G57" s="162"/>
      <c r="H57" s="162"/>
      <c r="I57" s="163"/>
      <c r="J57" s="164">
        <f>J87</f>
        <v>0</v>
      </c>
      <c r="K57" s="165"/>
    </row>
    <row r="58" spans="2:47" s="8" customFormat="1" ht="24.9" customHeight="1">
      <c r="B58" s="159"/>
      <c r="C58" s="160"/>
      <c r="D58" s="161" t="s">
        <v>623</v>
      </c>
      <c r="E58" s="162"/>
      <c r="F58" s="162"/>
      <c r="G58" s="162"/>
      <c r="H58" s="162"/>
      <c r="I58" s="163"/>
      <c r="J58" s="164">
        <f>J88</f>
        <v>0</v>
      </c>
      <c r="K58" s="165"/>
    </row>
    <row r="59" spans="2:47" s="9" customFormat="1" ht="19.95" customHeight="1">
      <c r="B59" s="166"/>
      <c r="C59" s="167"/>
      <c r="D59" s="168" t="s">
        <v>2679</v>
      </c>
      <c r="E59" s="169"/>
      <c r="F59" s="169"/>
      <c r="G59" s="169"/>
      <c r="H59" s="169"/>
      <c r="I59" s="170"/>
      <c r="J59" s="171">
        <f>J89</f>
        <v>0</v>
      </c>
      <c r="K59" s="172"/>
    </row>
    <row r="60" spans="2:47" s="9" customFormat="1" ht="19.95" customHeight="1">
      <c r="B60" s="166"/>
      <c r="C60" s="167"/>
      <c r="D60" s="168" t="s">
        <v>2680</v>
      </c>
      <c r="E60" s="169"/>
      <c r="F60" s="169"/>
      <c r="G60" s="169"/>
      <c r="H60" s="169"/>
      <c r="I60" s="170"/>
      <c r="J60" s="171">
        <f>J108</f>
        <v>0</v>
      </c>
      <c r="K60" s="172"/>
    </row>
    <row r="61" spans="2:47" s="9" customFormat="1" ht="19.95" customHeight="1">
      <c r="B61" s="166"/>
      <c r="C61" s="167"/>
      <c r="D61" s="168" t="s">
        <v>2681</v>
      </c>
      <c r="E61" s="169"/>
      <c r="F61" s="169"/>
      <c r="G61" s="169"/>
      <c r="H61" s="169"/>
      <c r="I61" s="170"/>
      <c r="J61" s="171">
        <f>J118</f>
        <v>0</v>
      </c>
      <c r="K61" s="172"/>
    </row>
    <row r="62" spans="2:47" s="9" customFormat="1" ht="19.95" customHeight="1">
      <c r="B62" s="166"/>
      <c r="C62" s="167"/>
      <c r="D62" s="168" t="s">
        <v>2682</v>
      </c>
      <c r="E62" s="169"/>
      <c r="F62" s="169"/>
      <c r="G62" s="169"/>
      <c r="H62" s="169"/>
      <c r="I62" s="170"/>
      <c r="J62" s="171">
        <f>J138</f>
        <v>0</v>
      </c>
      <c r="K62" s="172"/>
    </row>
    <row r="63" spans="2:47" s="9" customFormat="1" ht="19.95" customHeight="1">
      <c r="B63" s="166"/>
      <c r="C63" s="167"/>
      <c r="D63" s="168" t="s">
        <v>2683</v>
      </c>
      <c r="E63" s="169"/>
      <c r="F63" s="169"/>
      <c r="G63" s="169"/>
      <c r="H63" s="169"/>
      <c r="I63" s="170"/>
      <c r="J63" s="171">
        <f>J149</f>
        <v>0</v>
      </c>
      <c r="K63" s="172"/>
    </row>
    <row r="64" spans="2:47" s="9" customFormat="1" ht="19.95" customHeight="1">
      <c r="B64" s="166"/>
      <c r="C64" s="167"/>
      <c r="D64" s="168" t="s">
        <v>635</v>
      </c>
      <c r="E64" s="169"/>
      <c r="F64" s="169"/>
      <c r="G64" s="169"/>
      <c r="H64" s="169"/>
      <c r="I64" s="170"/>
      <c r="J64" s="171">
        <f>J167</f>
        <v>0</v>
      </c>
      <c r="K64" s="172"/>
    </row>
    <row r="65" spans="2:12" s="9" customFormat="1" ht="19.95" customHeight="1">
      <c r="B65" s="166"/>
      <c r="C65" s="167"/>
      <c r="D65" s="168" t="s">
        <v>2684</v>
      </c>
      <c r="E65" s="169"/>
      <c r="F65" s="169"/>
      <c r="G65" s="169"/>
      <c r="H65" s="169"/>
      <c r="I65" s="170"/>
      <c r="J65" s="171">
        <f>J170</f>
        <v>0</v>
      </c>
      <c r="K65" s="172"/>
    </row>
    <row r="66" spans="2:12" s="8" customFormat="1" ht="24.9" customHeight="1">
      <c r="B66" s="159"/>
      <c r="C66" s="160"/>
      <c r="D66" s="161" t="s">
        <v>2685</v>
      </c>
      <c r="E66" s="162"/>
      <c r="F66" s="162"/>
      <c r="G66" s="162"/>
      <c r="H66" s="162"/>
      <c r="I66" s="163"/>
      <c r="J66" s="164">
        <f>J172</f>
        <v>0</v>
      </c>
      <c r="K66" s="165"/>
    </row>
    <row r="67" spans="2:12" s="1" customFormat="1" ht="21.75" customHeight="1">
      <c r="B67" s="42"/>
      <c r="C67" s="43"/>
      <c r="D67" s="43"/>
      <c r="E67" s="43"/>
      <c r="F67" s="43"/>
      <c r="G67" s="43"/>
      <c r="H67" s="43"/>
      <c r="I67" s="128"/>
      <c r="J67" s="43"/>
      <c r="K67" s="46"/>
    </row>
    <row r="68" spans="2:12" s="1" customFormat="1" ht="6.9" customHeight="1">
      <c r="B68" s="57"/>
      <c r="C68" s="58"/>
      <c r="D68" s="58"/>
      <c r="E68" s="58"/>
      <c r="F68" s="58"/>
      <c r="G68" s="58"/>
      <c r="H68" s="58"/>
      <c r="I68" s="149"/>
      <c r="J68" s="58"/>
      <c r="K68" s="59"/>
    </row>
    <row r="72" spans="2:12" s="1" customFormat="1" ht="6.9" customHeight="1">
      <c r="B72" s="60"/>
      <c r="C72" s="61"/>
      <c r="D72" s="61"/>
      <c r="E72" s="61"/>
      <c r="F72" s="61"/>
      <c r="G72" s="61"/>
      <c r="H72" s="61"/>
      <c r="I72" s="152"/>
      <c r="J72" s="61"/>
      <c r="K72" s="61"/>
      <c r="L72" s="62"/>
    </row>
    <row r="73" spans="2:12" s="1" customFormat="1" ht="36.9" customHeight="1">
      <c r="B73" s="42"/>
      <c r="C73" s="63" t="s">
        <v>191</v>
      </c>
      <c r="D73" s="64"/>
      <c r="E73" s="64"/>
      <c r="F73" s="64"/>
      <c r="G73" s="64"/>
      <c r="H73" s="64"/>
      <c r="I73" s="173"/>
      <c r="J73" s="64"/>
      <c r="K73" s="64"/>
      <c r="L73" s="62"/>
    </row>
    <row r="74" spans="2:12" s="1" customFormat="1" ht="6.9" customHeight="1">
      <c r="B74" s="42"/>
      <c r="C74" s="64"/>
      <c r="D74" s="64"/>
      <c r="E74" s="64"/>
      <c r="F74" s="64"/>
      <c r="G74" s="64"/>
      <c r="H74" s="64"/>
      <c r="I74" s="173"/>
      <c r="J74" s="64"/>
      <c r="K74" s="64"/>
      <c r="L74" s="62"/>
    </row>
    <row r="75" spans="2:12" s="1" customFormat="1" ht="14.4" customHeight="1">
      <c r="B75" s="42"/>
      <c r="C75" s="66" t="s">
        <v>18</v>
      </c>
      <c r="D75" s="64"/>
      <c r="E75" s="64"/>
      <c r="F75" s="64"/>
      <c r="G75" s="64"/>
      <c r="H75" s="64"/>
      <c r="I75" s="173"/>
      <c r="J75" s="64"/>
      <c r="K75" s="64"/>
      <c r="L75" s="62"/>
    </row>
    <row r="76" spans="2:12" s="1" customFormat="1" ht="14.4" customHeight="1">
      <c r="B76" s="42"/>
      <c r="C76" s="64"/>
      <c r="D76" s="64"/>
      <c r="E76" s="405" t="str">
        <f>E7</f>
        <v>Revitalizace návsi v obci Malšovice</v>
      </c>
      <c r="F76" s="406"/>
      <c r="G76" s="406"/>
      <c r="H76" s="406"/>
      <c r="I76" s="173"/>
      <c r="J76" s="64"/>
      <c r="K76" s="64"/>
      <c r="L76" s="62"/>
    </row>
    <row r="77" spans="2:12" s="1" customFormat="1" ht="14.4" customHeight="1">
      <c r="B77" s="42"/>
      <c r="C77" s="66" t="s">
        <v>160</v>
      </c>
      <c r="D77" s="64"/>
      <c r="E77" s="64"/>
      <c r="F77" s="64"/>
      <c r="G77" s="64"/>
      <c r="H77" s="64"/>
      <c r="I77" s="173"/>
      <c r="J77" s="64"/>
      <c r="K77" s="64"/>
      <c r="L77" s="62"/>
    </row>
    <row r="78" spans="2:12" s="1" customFormat="1" ht="16.2" customHeight="1">
      <c r="B78" s="42"/>
      <c r="C78" s="64"/>
      <c r="D78" s="64"/>
      <c r="E78" s="375" t="str">
        <f>E9</f>
        <v>SO05 - VEŘEJNÉ OSVĚTLENÍ A ROZVADĚČ PRO VÁNOČNÍ STROM (souvisí s VO)</v>
      </c>
      <c r="F78" s="408"/>
      <c r="G78" s="408"/>
      <c r="H78" s="408"/>
      <c r="I78" s="173"/>
      <c r="J78" s="64"/>
      <c r="K78" s="64"/>
      <c r="L78" s="62"/>
    </row>
    <row r="79" spans="2:12" s="1" customFormat="1" ht="6.9" customHeight="1">
      <c r="B79" s="42"/>
      <c r="C79" s="64"/>
      <c r="D79" s="64"/>
      <c r="E79" s="64"/>
      <c r="F79" s="64"/>
      <c r="G79" s="64"/>
      <c r="H79" s="64"/>
      <c r="I79" s="173"/>
      <c r="J79" s="64"/>
      <c r="K79" s="64"/>
      <c r="L79" s="62"/>
    </row>
    <row r="80" spans="2:12" s="1" customFormat="1" ht="18" customHeight="1">
      <c r="B80" s="42"/>
      <c r="C80" s="66" t="s">
        <v>24</v>
      </c>
      <c r="D80" s="64"/>
      <c r="E80" s="64"/>
      <c r="F80" s="176" t="str">
        <f>F12</f>
        <v xml:space="preserve">MALŠOVICE </v>
      </c>
      <c r="G80" s="64"/>
      <c r="H80" s="64"/>
      <c r="I80" s="177" t="s">
        <v>26</v>
      </c>
      <c r="J80" s="74" t="str">
        <f>IF(J12="","",J12)</f>
        <v>10. 5. 2018</v>
      </c>
      <c r="K80" s="64"/>
      <c r="L80" s="62"/>
    </row>
    <row r="81" spans="2:65" s="1" customFormat="1" ht="6.9" customHeight="1">
      <c r="B81" s="42"/>
      <c r="C81" s="64"/>
      <c r="D81" s="64"/>
      <c r="E81" s="64"/>
      <c r="F81" s="64"/>
      <c r="G81" s="64"/>
      <c r="H81" s="64"/>
      <c r="I81" s="173"/>
      <c r="J81" s="64"/>
      <c r="K81" s="64"/>
      <c r="L81" s="62"/>
    </row>
    <row r="82" spans="2:65" s="1" customFormat="1" ht="13.2">
      <c r="B82" s="42"/>
      <c r="C82" s="66" t="s">
        <v>28</v>
      </c>
      <c r="D82" s="64"/>
      <c r="E82" s="64"/>
      <c r="F82" s="176" t="str">
        <f>E15</f>
        <v>OBEC MALŠOVICE, Malšovice 16</v>
      </c>
      <c r="G82" s="64"/>
      <c r="H82" s="64"/>
      <c r="I82" s="177" t="s">
        <v>34</v>
      </c>
      <c r="J82" s="176" t="str">
        <f>E21</f>
        <v>Ing.arch. Zdeněk Havlík Ústí n.L.</v>
      </c>
      <c r="K82" s="64"/>
      <c r="L82" s="62"/>
    </row>
    <row r="83" spans="2:65" s="1" customFormat="1" ht="14.4" customHeight="1">
      <c r="B83" s="42"/>
      <c r="C83" s="66" t="s">
        <v>32</v>
      </c>
      <c r="D83" s="64"/>
      <c r="E83" s="64"/>
      <c r="F83" s="176" t="str">
        <f>IF(E18="","",E18)</f>
        <v/>
      </c>
      <c r="G83" s="64"/>
      <c r="H83" s="64"/>
      <c r="I83" s="173"/>
      <c r="J83" s="64"/>
      <c r="K83" s="64"/>
      <c r="L83" s="62"/>
    </row>
    <row r="84" spans="2:65" s="1" customFormat="1" ht="10.35" customHeight="1">
      <c r="B84" s="42"/>
      <c r="C84" s="64"/>
      <c r="D84" s="64"/>
      <c r="E84" s="64"/>
      <c r="F84" s="64"/>
      <c r="G84" s="64"/>
      <c r="H84" s="64"/>
      <c r="I84" s="173"/>
      <c r="J84" s="64"/>
      <c r="K84" s="64"/>
      <c r="L84" s="62"/>
    </row>
    <row r="85" spans="2:65" s="10" customFormat="1" ht="29.25" customHeight="1">
      <c r="B85" s="178"/>
      <c r="C85" s="179" t="s">
        <v>192</v>
      </c>
      <c r="D85" s="180" t="s">
        <v>58</v>
      </c>
      <c r="E85" s="180" t="s">
        <v>54</v>
      </c>
      <c r="F85" s="180" t="s">
        <v>193</v>
      </c>
      <c r="G85" s="180" t="s">
        <v>194</v>
      </c>
      <c r="H85" s="180" t="s">
        <v>195</v>
      </c>
      <c r="I85" s="181" t="s">
        <v>196</v>
      </c>
      <c r="J85" s="180" t="s">
        <v>168</v>
      </c>
      <c r="K85" s="182" t="s">
        <v>197</v>
      </c>
      <c r="L85" s="183"/>
      <c r="M85" s="82" t="s">
        <v>198</v>
      </c>
      <c r="N85" s="83" t="s">
        <v>43</v>
      </c>
      <c r="O85" s="83" t="s">
        <v>199</v>
      </c>
      <c r="P85" s="83" t="s">
        <v>200</v>
      </c>
      <c r="Q85" s="83" t="s">
        <v>201</v>
      </c>
      <c r="R85" s="83" t="s">
        <v>202</v>
      </c>
      <c r="S85" s="83" t="s">
        <v>203</v>
      </c>
      <c r="T85" s="84" t="s">
        <v>204</v>
      </c>
    </row>
    <row r="86" spans="2:65" s="1" customFormat="1" ht="29.25" customHeight="1">
      <c r="B86" s="42"/>
      <c r="C86" s="88" t="s">
        <v>169</v>
      </c>
      <c r="D86" s="64"/>
      <c r="E86" s="64"/>
      <c r="F86" s="64"/>
      <c r="G86" s="64"/>
      <c r="H86" s="64"/>
      <c r="I86" s="173"/>
      <c r="J86" s="184">
        <f>BK86</f>
        <v>0</v>
      </c>
      <c r="K86" s="64"/>
      <c r="L86" s="62"/>
      <c r="M86" s="85"/>
      <c r="N86" s="86"/>
      <c r="O86" s="86"/>
      <c r="P86" s="185">
        <f>P87+P88+P172</f>
        <v>0</v>
      </c>
      <c r="Q86" s="86"/>
      <c r="R86" s="185">
        <f>R87+R88+R172</f>
        <v>8.85</v>
      </c>
      <c r="S86" s="86"/>
      <c r="T86" s="186">
        <f>T87+T88+T172</f>
        <v>0</v>
      </c>
      <c r="AT86" s="25" t="s">
        <v>72</v>
      </c>
      <c r="AU86" s="25" t="s">
        <v>170</v>
      </c>
      <c r="BK86" s="187">
        <f>BK87+BK88+BK172</f>
        <v>0</v>
      </c>
    </row>
    <row r="87" spans="2:65" s="11" customFormat="1" ht="37.35" customHeight="1">
      <c r="B87" s="188"/>
      <c r="C87" s="189"/>
      <c r="D87" s="190" t="s">
        <v>72</v>
      </c>
      <c r="E87" s="191" t="s">
        <v>2686</v>
      </c>
      <c r="F87" s="191" t="s">
        <v>23</v>
      </c>
      <c r="G87" s="189"/>
      <c r="H87" s="189"/>
      <c r="I87" s="192"/>
      <c r="J87" s="193">
        <f>BK87</f>
        <v>0</v>
      </c>
      <c r="K87" s="189"/>
      <c r="L87" s="194"/>
      <c r="M87" s="195"/>
      <c r="N87" s="196"/>
      <c r="O87" s="196"/>
      <c r="P87" s="197">
        <v>0</v>
      </c>
      <c r="Q87" s="196"/>
      <c r="R87" s="197">
        <v>0</v>
      </c>
      <c r="S87" s="196"/>
      <c r="T87" s="198">
        <v>0</v>
      </c>
      <c r="AR87" s="199" t="s">
        <v>80</v>
      </c>
      <c r="AT87" s="200" t="s">
        <v>72</v>
      </c>
      <c r="AU87" s="200" t="s">
        <v>73</v>
      </c>
      <c r="AY87" s="199" t="s">
        <v>207</v>
      </c>
      <c r="BK87" s="201">
        <v>0</v>
      </c>
    </row>
    <row r="88" spans="2:65" s="11" customFormat="1" ht="24.9" customHeight="1">
      <c r="B88" s="188"/>
      <c r="C88" s="189"/>
      <c r="D88" s="190" t="s">
        <v>72</v>
      </c>
      <c r="E88" s="191" t="s">
        <v>314</v>
      </c>
      <c r="F88" s="191" t="s">
        <v>637</v>
      </c>
      <c r="G88" s="189"/>
      <c r="H88" s="189"/>
      <c r="I88" s="192"/>
      <c r="J88" s="193">
        <f>BK88</f>
        <v>0</v>
      </c>
      <c r="K88" s="189"/>
      <c r="L88" s="194"/>
      <c r="M88" s="195"/>
      <c r="N88" s="196"/>
      <c r="O88" s="196"/>
      <c r="P88" s="197">
        <f>P89+P108+P118+P138+P149+P167+P170</f>
        <v>0</v>
      </c>
      <c r="Q88" s="196"/>
      <c r="R88" s="197">
        <f>R89+R108+R118+R138+R149+R167+R170</f>
        <v>8.85</v>
      </c>
      <c r="S88" s="196"/>
      <c r="T88" s="198">
        <f>T89+T108+T118+T138+T149+T167+T170</f>
        <v>0</v>
      </c>
      <c r="AR88" s="199" t="s">
        <v>90</v>
      </c>
      <c r="AT88" s="200" t="s">
        <v>72</v>
      </c>
      <c r="AU88" s="200" t="s">
        <v>73</v>
      </c>
      <c r="AY88" s="199" t="s">
        <v>207</v>
      </c>
      <c r="BK88" s="201">
        <f>BK89+BK108+BK118+BK138+BK149+BK167+BK170</f>
        <v>0</v>
      </c>
    </row>
    <row r="89" spans="2:65" s="11" customFormat="1" ht="19.95" customHeight="1">
      <c r="B89" s="188"/>
      <c r="C89" s="189"/>
      <c r="D89" s="190" t="s">
        <v>72</v>
      </c>
      <c r="E89" s="202" t="s">
        <v>929</v>
      </c>
      <c r="F89" s="202" t="s">
        <v>2687</v>
      </c>
      <c r="G89" s="189"/>
      <c r="H89" s="189"/>
      <c r="I89" s="192"/>
      <c r="J89" s="203">
        <f>BK89</f>
        <v>0</v>
      </c>
      <c r="K89" s="189"/>
      <c r="L89" s="194"/>
      <c r="M89" s="195"/>
      <c r="N89" s="196"/>
      <c r="O89" s="196"/>
      <c r="P89" s="197">
        <f>SUM(P90:P107)</f>
        <v>0</v>
      </c>
      <c r="Q89" s="196"/>
      <c r="R89" s="197">
        <f>SUM(R90:R107)</f>
        <v>0</v>
      </c>
      <c r="S89" s="196"/>
      <c r="T89" s="198">
        <f>SUM(T90:T107)</f>
        <v>0</v>
      </c>
      <c r="AR89" s="199" t="s">
        <v>90</v>
      </c>
      <c r="AT89" s="200" t="s">
        <v>72</v>
      </c>
      <c r="AU89" s="200" t="s">
        <v>80</v>
      </c>
      <c r="AY89" s="199" t="s">
        <v>207</v>
      </c>
      <c r="BK89" s="201">
        <f>SUM(BK90:BK107)</f>
        <v>0</v>
      </c>
    </row>
    <row r="90" spans="2:65" s="1" customFormat="1" ht="14.4" customHeight="1">
      <c r="B90" s="42"/>
      <c r="C90" s="204" t="s">
        <v>80</v>
      </c>
      <c r="D90" s="204" t="s">
        <v>211</v>
      </c>
      <c r="E90" s="205" t="s">
        <v>2688</v>
      </c>
      <c r="F90" s="206" t="s">
        <v>2689</v>
      </c>
      <c r="G90" s="207" t="s">
        <v>669</v>
      </c>
      <c r="H90" s="208">
        <v>13</v>
      </c>
      <c r="I90" s="209"/>
      <c r="J90" s="210">
        <f t="shared" ref="J90:J107" si="0">ROUND(I90*H90,1)</f>
        <v>0</v>
      </c>
      <c r="K90" s="206" t="s">
        <v>23</v>
      </c>
      <c r="L90" s="62"/>
      <c r="M90" s="211" t="s">
        <v>23</v>
      </c>
      <c r="N90" s="212" t="s">
        <v>44</v>
      </c>
      <c r="O90" s="43"/>
      <c r="P90" s="213">
        <f t="shared" ref="P90:P107" si="1">O90*H90</f>
        <v>0</v>
      </c>
      <c r="Q90" s="213">
        <v>0</v>
      </c>
      <c r="R90" s="213">
        <f t="shared" ref="R90:R107" si="2">Q90*H90</f>
        <v>0</v>
      </c>
      <c r="S90" s="213">
        <v>0</v>
      </c>
      <c r="T90" s="214">
        <f t="shared" ref="T90:T107" si="3">S90*H90</f>
        <v>0</v>
      </c>
      <c r="AR90" s="25" t="s">
        <v>503</v>
      </c>
      <c r="AT90" s="25" t="s">
        <v>211</v>
      </c>
      <c r="AU90" s="25" t="s">
        <v>82</v>
      </c>
      <c r="AY90" s="25" t="s">
        <v>207</v>
      </c>
      <c r="BE90" s="215">
        <f t="shared" ref="BE90:BE107" si="4">IF(N90="základní",J90,0)</f>
        <v>0</v>
      </c>
      <c r="BF90" s="215">
        <f t="shared" ref="BF90:BF107" si="5">IF(N90="snížená",J90,0)</f>
        <v>0</v>
      </c>
      <c r="BG90" s="215">
        <f t="shared" ref="BG90:BG107" si="6">IF(N90="zákl. přenesená",J90,0)</f>
        <v>0</v>
      </c>
      <c r="BH90" s="215">
        <f t="shared" ref="BH90:BH107" si="7">IF(N90="sníž. přenesená",J90,0)</f>
        <v>0</v>
      </c>
      <c r="BI90" s="215">
        <f t="shared" ref="BI90:BI107" si="8">IF(N90="nulová",J90,0)</f>
        <v>0</v>
      </c>
      <c r="BJ90" s="25" t="s">
        <v>80</v>
      </c>
      <c r="BK90" s="215">
        <f t="shared" ref="BK90:BK107" si="9">ROUND(I90*H90,1)</f>
        <v>0</v>
      </c>
      <c r="BL90" s="25" t="s">
        <v>503</v>
      </c>
      <c r="BM90" s="25" t="s">
        <v>2690</v>
      </c>
    </row>
    <row r="91" spans="2:65" s="1" customFormat="1" ht="14.4" customHeight="1">
      <c r="B91" s="42"/>
      <c r="C91" s="204" t="s">
        <v>82</v>
      </c>
      <c r="D91" s="204" t="s">
        <v>211</v>
      </c>
      <c r="E91" s="205" t="s">
        <v>2691</v>
      </c>
      <c r="F91" s="206" t="s">
        <v>2692</v>
      </c>
      <c r="G91" s="207" t="s">
        <v>669</v>
      </c>
      <c r="H91" s="208">
        <v>13</v>
      </c>
      <c r="I91" s="209"/>
      <c r="J91" s="210">
        <f t="shared" si="0"/>
        <v>0</v>
      </c>
      <c r="K91" s="206" t="s">
        <v>23</v>
      </c>
      <c r="L91" s="62"/>
      <c r="M91" s="211" t="s">
        <v>23</v>
      </c>
      <c r="N91" s="212" t="s">
        <v>44</v>
      </c>
      <c r="O91" s="43"/>
      <c r="P91" s="213">
        <f t="shared" si="1"/>
        <v>0</v>
      </c>
      <c r="Q91" s="213">
        <v>0</v>
      </c>
      <c r="R91" s="213">
        <f t="shared" si="2"/>
        <v>0</v>
      </c>
      <c r="S91" s="213">
        <v>0</v>
      </c>
      <c r="T91" s="214">
        <f t="shared" si="3"/>
        <v>0</v>
      </c>
      <c r="AR91" s="25" t="s">
        <v>503</v>
      </c>
      <c r="AT91" s="25" t="s">
        <v>211</v>
      </c>
      <c r="AU91" s="25" t="s">
        <v>82</v>
      </c>
      <c r="AY91" s="25" t="s">
        <v>207</v>
      </c>
      <c r="BE91" s="215">
        <f t="shared" si="4"/>
        <v>0</v>
      </c>
      <c r="BF91" s="215">
        <f t="shared" si="5"/>
        <v>0</v>
      </c>
      <c r="BG91" s="215">
        <f t="shared" si="6"/>
        <v>0</v>
      </c>
      <c r="BH91" s="215">
        <f t="shared" si="7"/>
        <v>0</v>
      </c>
      <c r="BI91" s="215">
        <f t="shared" si="8"/>
        <v>0</v>
      </c>
      <c r="BJ91" s="25" t="s">
        <v>80</v>
      </c>
      <c r="BK91" s="215">
        <f t="shared" si="9"/>
        <v>0</v>
      </c>
      <c r="BL91" s="25" t="s">
        <v>503</v>
      </c>
      <c r="BM91" s="25" t="s">
        <v>2693</v>
      </c>
    </row>
    <row r="92" spans="2:65" s="1" customFormat="1" ht="14.4" customHeight="1">
      <c r="B92" s="42"/>
      <c r="C92" s="204" t="s">
        <v>90</v>
      </c>
      <c r="D92" s="204" t="s">
        <v>211</v>
      </c>
      <c r="E92" s="205" t="s">
        <v>2694</v>
      </c>
      <c r="F92" s="206" t="s">
        <v>2695</v>
      </c>
      <c r="G92" s="207" t="s">
        <v>669</v>
      </c>
      <c r="H92" s="208">
        <v>13</v>
      </c>
      <c r="I92" s="209"/>
      <c r="J92" s="210">
        <f t="shared" si="0"/>
        <v>0</v>
      </c>
      <c r="K92" s="206" t="s">
        <v>23</v>
      </c>
      <c r="L92" s="62"/>
      <c r="M92" s="211" t="s">
        <v>23</v>
      </c>
      <c r="N92" s="212" t="s">
        <v>44</v>
      </c>
      <c r="O92" s="43"/>
      <c r="P92" s="213">
        <f t="shared" si="1"/>
        <v>0</v>
      </c>
      <c r="Q92" s="213">
        <v>0</v>
      </c>
      <c r="R92" s="213">
        <f t="shared" si="2"/>
        <v>0</v>
      </c>
      <c r="S92" s="213">
        <v>0</v>
      </c>
      <c r="T92" s="214">
        <f t="shared" si="3"/>
        <v>0</v>
      </c>
      <c r="AR92" s="25" t="s">
        <v>503</v>
      </c>
      <c r="AT92" s="25" t="s">
        <v>211</v>
      </c>
      <c r="AU92" s="25" t="s">
        <v>82</v>
      </c>
      <c r="AY92" s="25" t="s">
        <v>207</v>
      </c>
      <c r="BE92" s="215">
        <f t="shared" si="4"/>
        <v>0</v>
      </c>
      <c r="BF92" s="215">
        <f t="shared" si="5"/>
        <v>0</v>
      </c>
      <c r="BG92" s="215">
        <f t="shared" si="6"/>
        <v>0</v>
      </c>
      <c r="BH92" s="215">
        <f t="shared" si="7"/>
        <v>0</v>
      </c>
      <c r="BI92" s="215">
        <f t="shared" si="8"/>
        <v>0</v>
      </c>
      <c r="BJ92" s="25" t="s">
        <v>80</v>
      </c>
      <c r="BK92" s="215">
        <f t="shared" si="9"/>
        <v>0</v>
      </c>
      <c r="BL92" s="25" t="s">
        <v>503</v>
      </c>
      <c r="BM92" s="25" t="s">
        <v>2696</v>
      </c>
    </row>
    <row r="93" spans="2:65" s="1" customFormat="1" ht="14.4" customHeight="1">
      <c r="B93" s="42"/>
      <c r="C93" s="204" t="s">
        <v>216</v>
      </c>
      <c r="D93" s="204" t="s">
        <v>211</v>
      </c>
      <c r="E93" s="205" t="s">
        <v>2697</v>
      </c>
      <c r="F93" s="206" t="s">
        <v>2698</v>
      </c>
      <c r="G93" s="207" t="s">
        <v>669</v>
      </c>
      <c r="H93" s="208">
        <v>12</v>
      </c>
      <c r="I93" s="209"/>
      <c r="J93" s="210">
        <f t="shared" si="0"/>
        <v>0</v>
      </c>
      <c r="K93" s="206" t="s">
        <v>23</v>
      </c>
      <c r="L93" s="62"/>
      <c r="M93" s="211" t="s">
        <v>23</v>
      </c>
      <c r="N93" s="212" t="s">
        <v>44</v>
      </c>
      <c r="O93" s="43"/>
      <c r="P93" s="213">
        <f t="shared" si="1"/>
        <v>0</v>
      </c>
      <c r="Q93" s="213">
        <v>0</v>
      </c>
      <c r="R93" s="213">
        <f t="shared" si="2"/>
        <v>0</v>
      </c>
      <c r="S93" s="213">
        <v>0</v>
      </c>
      <c r="T93" s="214">
        <f t="shared" si="3"/>
        <v>0</v>
      </c>
      <c r="AR93" s="25" t="s">
        <v>503</v>
      </c>
      <c r="AT93" s="25" t="s">
        <v>211</v>
      </c>
      <c r="AU93" s="25" t="s">
        <v>82</v>
      </c>
      <c r="AY93" s="25" t="s">
        <v>207</v>
      </c>
      <c r="BE93" s="215">
        <f t="shared" si="4"/>
        <v>0</v>
      </c>
      <c r="BF93" s="215">
        <f t="shared" si="5"/>
        <v>0</v>
      </c>
      <c r="BG93" s="215">
        <f t="shared" si="6"/>
        <v>0</v>
      </c>
      <c r="BH93" s="215">
        <f t="shared" si="7"/>
        <v>0</v>
      </c>
      <c r="BI93" s="215">
        <f t="shared" si="8"/>
        <v>0</v>
      </c>
      <c r="BJ93" s="25" t="s">
        <v>80</v>
      </c>
      <c r="BK93" s="215">
        <f t="shared" si="9"/>
        <v>0</v>
      </c>
      <c r="BL93" s="25" t="s">
        <v>503</v>
      </c>
      <c r="BM93" s="25" t="s">
        <v>2699</v>
      </c>
    </row>
    <row r="94" spans="2:65" s="1" customFormat="1" ht="14.4" customHeight="1">
      <c r="B94" s="42"/>
      <c r="C94" s="204" t="s">
        <v>237</v>
      </c>
      <c r="D94" s="204" t="s">
        <v>211</v>
      </c>
      <c r="E94" s="205" t="s">
        <v>2700</v>
      </c>
      <c r="F94" s="206" t="s">
        <v>2701</v>
      </c>
      <c r="G94" s="207" t="s">
        <v>669</v>
      </c>
      <c r="H94" s="208">
        <v>1</v>
      </c>
      <c r="I94" s="209"/>
      <c r="J94" s="210">
        <f t="shared" si="0"/>
        <v>0</v>
      </c>
      <c r="K94" s="206" t="s">
        <v>23</v>
      </c>
      <c r="L94" s="62"/>
      <c r="M94" s="211" t="s">
        <v>23</v>
      </c>
      <c r="N94" s="212" t="s">
        <v>44</v>
      </c>
      <c r="O94" s="43"/>
      <c r="P94" s="213">
        <f t="shared" si="1"/>
        <v>0</v>
      </c>
      <c r="Q94" s="213">
        <v>0</v>
      </c>
      <c r="R94" s="213">
        <f t="shared" si="2"/>
        <v>0</v>
      </c>
      <c r="S94" s="213">
        <v>0</v>
      </c>
      <c r="T94" s="214">
        <f t="shared" si="3"/>
        <v>0</v>
      </c>
      <c r="AR94" s="25" t="s">
        <v>503</v>
      </c>
      <c r="AT94" s="25" t="s">
        <v>211</v>
      </c>
      <c r="AU94" s="25" t="s">
        <v>82</v>
      </c>
      <c r="AY94" s="25" t="s">
        <v>207</v>
      </c>
      <c r="BE94" s="215">
        <f t="shared" si="4"/>
        <v>0</v>
      </c>
      <c r="BF94" s="215">
        <f t="shared" si="5"/>
        <v>0</v>
      </c>
      <c r="BG94" s="215">
        <f t="shared" si="6"/>
        <v>0</v>
      </c>
      <c r="BH94" s="215">
        <f t="shared" si="7"/>
        <v>0</v>
      </c>
      <c r="BI94" s="215">
        <f t="shared" si="8"/>
        <v>0</v>
      </c>
      <c r="BJ94" s="25" t="s">
        <v>80</v>
      </c>
      <c r="BK94" s="215">
        <f t="shared" si="9"/>
        <v>0</v>
      </c>
      <c r="BL94" s="25" t="s">
        <v>503</v>
      </c>
      <c r="BM94" s="25" t="s">
        <v>2702</v>
      </c>
    </row>
    <row r="95" spans="2:65" s="1" customFormat="1" ht="14.4" customHeight="1">
      <c r="B95" s="42"/>
      <c r="C95" s="204" t="s">
        <v>245</v>
      </c>
      <c r="D95" s="204" t="s">
        <v>211</v>
      </c>
      <c r="E95" s="205" t="s">
        <v>2703</v>
      </c>
      <c r="F95" s="206" t="s">
        <v>2704</v>
      </c>
      <c r="G95" s="207" t="s">
        <v>669</v>
      </c>
      <c r="H95" s="208">
        <v>13</v>
      </c>
      <c r="I95" s="209"/>
      <c r="J95" s="210">
        <f t="shared" si="0"/>
        <v>0</v>
      </c>
      <c r="K95" s="206" t="s">
        <v>23</v>
      </c>
      <c r="L95" s="62"/>
      <c r="M95" s="211" t="s">
        <v>23</v>
      </c>
      <c r="N95" s="212" t="s">
        <v>44</v>
      </c>
      <c r="O95" s="43"/>
      <c r="P95" s="213">
        <f t="shared" si="1"/>
        <v>0</v>
      </c>
      <c r="Q95" s="213">
        <v>0</v>
      </c>
      <c r="R95" s="213">
        <f t="shared" si="2"/>
        <v>0</v>
      </c>
      <c r="S95" s="213">
        <v>0</v>
      </c>
      <c r="T95" s="214">
        <f t="shared" si="3"/>
        <v>0</v>
      </c>
      <c r="AR95" s="25" t="s">
        <v>503</v>
      </c>
      <c r="AT95" s="25" t="s">
        <v>211</v>
      </c>
      <c r="AU95" s="25" t="s">
        <v>82</v>
      </c>
      <c r="AY95" s="25" t="s">
        <v>207</v>
      </c>
      <c r="BE95" s="215">
        <f t="shared" si="4"/>
        <v>0</v>
      </c>
      <c r="BF95" s="215">
        <f t="shared" si="5"/>
        <v>0</v>
      </c>
      <c r="BG95" s="215">
        <f t="shared" si="6"/>
        <v>0</v>
      </c>
      <c r="BH95" s="215">
        <f t="shared" si="7"/>
        <v>0</v>
      </c>
      <c r="BI95" s="215">
        <f t="shared" si="8"/>
        <v>0</v>
      </c>
      <c r="BJ95" s="25" t="s">
        <v>80</v>
      </c>
      <c r="BK95" s="215">
        <f t="shared" si="9"/>
        <v>0</v>
      </c>
      <c r="BL95" s="25" t="s">
        <v>503</v>
      </c>
      <c r="BM95" s="25" t="s">
        <v>2705</v>
      </c>
    </row>
    <row r="96" spans="2:65" s="1" customFormat="1" ht="14.4" customHeight="1">
      <c r="B96" s="42"/>
      <c r="C96" s="204" t="s">
        <v>257</v>
      </c>
      <c r="D96" s="204" t="s">
        <v>211</v>
      </c>
      <c r="E96" s="205" t="s">
        <v>2706</v>
      </c>
      <c r="F96" s="206" t="s">
        <v>2707</v>
      </c>
      <c r="G96" s="207" t="s">
        <v>322</v>
      </c>
      <c r="H96" s="208">
        <v>100</v>
      </c>
      <c r="I96" s="209"/>
      <c r="J96" s="210">
        <f t="shared" si="0"/>
        <v>0</v>
      </c>
      <c r="K96" s="206" t="s">
        <v>23</v>
      </c>
      <c r="L96" s="62"/>
      <c r="M96" s="211" t="s">
        <v>23</v>
      </c>
      <c r="N96" s="212" t="s">
        <v>44</v>
      </c>
      <c r="O96" s="43"/>
      <c r="P96" s="213">
        <f t="shared" si="1"/>
        <v>0</v>
      </c>
      <c r="Q96" s="213">
        <v>0</v>
      </c>
      <c r="R96" s="213">
        <f t="shared" si="2"/>
        <v>0</v>
      </c>
      <c r="S96" s="213">
        <v>0</v>
      </c>
      <c r="T96" s="214">
        <f t="shared" si="3"/>
        <v>0</v>
      </c>
      <c r="AR96" s="25" t="s">
        <v>503</v>
      </c>
      <c r="AT96" s="25" t="s">
        <v>211</v>
      </c>
      <c r="AU96" s="25" t="s">
        <v>82</v>
      </c>
      <c r="AY96" s="25" t="s">
        <v>207</v>
      </c>
      <c r="BE96" s="215">
        <f t="shared" si="4"/>
        <v>0</v>
      </c>
      <c r="BF96" s="215">
        <f t="shared" si="5"/>
        <v>0</v>
      </c>
      <c r="BG96" s="215">
        <f t="shared" si="6"/>
        <v>0</v>
      </c>
      <c r="BH96" s="215">
        <f t="shared" si="7"/>
        <v>0</v>
      </c>
      <c r="BI96" s="215">
        <f t="shared" si="8"/>
        <v>0</v>
      </c>
      <c r="BJ96" s="25" t="s">
        <v>80</v>
      </c>
      <c r="BK96" s="215">
        <f t="shared" si="9"/>
        <v>0</v>
      </c>
      <c r="BL96" s="25" t="s">
        <v>503</v>
      </c>
      <c r="BM96" s="25" t="s">
        <v>2708</v>
      </c>
    </row>
    <row r="97" spans="2:65" s="1" customFormat="1" ht="14.4" customHeight="1">
      <c r="B97" s="42"/>
      <c r="C97" s="204" t="s">
        <v>262</v>
      </c>
      <c r="D97" s="204" t="s">
        <v>211</v>
      </c>
      <c r="E97" s="205" t="s">
        <v>2709</v>
      </c>
      <c r="F97" s="206" t="s">
        <v>2710</v>
      </c>
      <c r="G97" s="207" t="s">
        <v>322</v>
      </c>
      <c r="H97" s="208">
        <v>370</v>
      </c>
      <c r="I97" s="209"/>
      <c r="J97" s="210">
        <f t="shared" si="0"/>
        <v>0</v>
      </c>
      <c r="K97" s="206" t="s">
        <v>23</v>
      </c>
      <c r="L97" s="62"/>
      <c r="M97" s="211" t="s">
        <v>23</v>
      </c>
      <c r="N97" s="212" t="s">
        <v>44</v>
      </c>
      <c r="O97" s="43"/>
      <c r="P97" s="213">
        <f t="shared" si="1"/>
        <v>0</v>
      </c>
      <c r="Q97" s="213">
        <v>0</v>
      </c>
      <c r="R97" s="213">
        <f t="shared" si="2"/>
        <v>0</v>
      </c>
      <c r="S97" s="213">
        <v>0</v>
      </c>
      <c r="T97" s="214">
        <f t="shared" si="3"/>
        <v>0</v>
      </c>
      <c r="AR97" s="25" t="s">
        <v>503</v>
      </c>
      <c r="AT97" s="25" t="s">
        <v>211</v>
      </c>
      <c r="AU97" s="25" t="s">
        <v>82</v>
      </c>
      <c r="AY97" s="25" t="s">
        <v>207</v>
      </c>
      <c r="BE97" s="215">
        <f t="shared" si="4"/>
        <v>0</v>
      </c>
      <c r="BF97" s="215">
        <f t="shared" si="5"/>
        <v>0</v>
      </c>
      <c r="BG97" s="215">
        <f t="shared" si="6"/>
        <v>0</v>
      </c>
      <c r="BH97" s="215">
        <f t="shared" si="7"/>
        <v>0</v>
      </c>
      <c r="BI97" s="215">
        <f t="shared" si="8"/>
        <v>0</v>
      </c>
      <c r="BJ97" s="25" t="s">
        <v>80</v>
      </c>
      <c r="BK97" s="215">
        <f t="shared" si="9"/>
        <v>0</v>
      </c>
      <c r="BL97" s="25" t="s">
        <v>503</v>
      </c>
      <c r="BM97" s="25" t="s">
        <v>2711</v>
      </c>
    </row>
    <row r="98" spans="2:65" s="1" customFormat="1" ht="14.4" customHeight="1">
      <c r="B98" s="42"/>
      <c r="C98" s="204" t="s">
        <v>267</v>
      </c>
      <c r="D98" s="204" t="s">
        <v>211</v>
      </c>
      <c r="E98" s="205" t="s">
        <v>2712</v>
      </c>
      <c r="F98" s="206" t="s">
        <v>2713</v>
      </c>
      <c r="G98" s="207" t="s">
        <v>322</v>
      </c>
      <c r="H98" s="208">
        <v>365</v>
      </c>
      <c r="I98" s="209"/>
      <c r="J98" s="210">
        <f t="shared" si="0"/>
        <v>0</v>
      </c>
      <c r="K98" s="206" t="s">
        <v>23</v>
      </c>
      <c r="L98" s="62"/>
      <c r="M98" s="211" t="s">
        <v>23</v>
      </c>
      <c r="N98" s="212" t="s">
        <v>44</v>
      </c>
      <c r="O98" s="43"/>
      <c r="P98" s="213">
        <f t="shared" si="1"/>
        <v>0</v>
      </c>
      <c r="Q98" s="213">
        <v>0</v>
      </c>
      <c r="R98" s="213">
        <f t="shared" si="2"/>
        <v>0</v>
      </c>
      <c r="S98" s="213">
        <v>0</v>
      </c>
      <c r="T98" s="214">
        <f t="shared" si="3"/>
        <v>0</v>
      </c>
      <c r="AR98" s="25" t="s">
        <v>503</v>
      </c>
      <c r="AT98" s="25" t="s">
        <v>211</v>
      </c>
      <c r="AU98" s="25" t="s">
        <v>82</v>
      </c>
      <c r="AY98" s="25" t="s">
        <v>207</v>
      </c>
      <c r="BE98" s="215">
        <f t="shared" si="4"/>
        <v>0</v>
      </c>
      <c r="BF98" s="215">
        <f t="shared" si="5"/>
        <v>0</v>
      </c>
      <c r="BG98" s="215">
        <f t="shared" si="6"/>
        <v>0</v>
      </c>
      <c r="BH98" s="215">
        <f t="shared" si="7"/>
        <v>0</v>
      </c>
      <c r="BI98" s="215">
        <f t="shared" si="8"/>
        <v>0</v>
      </c>
      <c r="BJ98" s="25" t="s">
        <v>80</v>
      </c>
      <c r="BK98" s="215">
        <f t="shared" si="9"/>
        <v>0</v>
      </c>
      <c r="BL98" s="25" t="s">
        <v>503</v>
      </c>
      <c r="BM98" s="25" t="s">
        <v>2714</v>
      </c>
    </row>
    <row r="99" spans="2:65" s="1" customFormat="1" ht="14.4" customHeight="1">
      <c r="B99" s="42"/>
      <c r="C99" s="204" t="s">
        <v>272</v>
      </c>
      <c r="D99" s="204" t="s">
        <v>211</v>
      </c>
      <c r="E99" s="205" t="s">
        <v>805</v>
      </c>
      <c r="F99" s="206" t="s">
        <v>2715</v>
      </c>
      <c r="G99" s="207" t="s">
        <v>322</v>
      </c>
      <c r="H99" s="208">
        <v>375</v>
      </c>
      <c r="I99" s="209"/>
      <c r="J99" s="210">
        <f t="shared" si="0"/>
        <v>0</v>
      </c>
      <c r="K99" s="206" t="s">
        <v>23</v>
      </c>
      <c r="L99" s="62"/>
      <c r="M99" s="211" t="s">
        <v>23</v>
      </c>
      <c r="N99" s="212" t="s">
        <v>44</v>
      </c>
      <c r="O99" s="43"/>
      <c r="P99" s="213">
        <f t="shared" si="1"/>
        <v>0</v>
      </c>
      <c r="Q99" s="213">
        <v>0</v>
      </c>
      <c r="R99" s="213">
        <f t="shared" si="2"/>
        <v>0</v>
      </c>
      <c r="S99" s="213">
        <v>0</v>
      </c>
      <c r="T99" s="214">
        <f t="shared" si="3"/>
        <v>0</v>
      </c>
      <c r="AR99" s="25" t="s">
        <v>503</v>
      </c>
      <c r="AT99" s="25" t="s">
        <v>211</v>
      </c>
      <c r="AU99" s="25" t="s">
        <v>82</v>
      </c>
      <c r="AY99" s="25" t="s">
        <v>207</v>
      </c>
      <c r="BE99" s="215">
        <f t="shared" si="4"/>
        <v>0</v>
      </c>
      <c r="BF99" s="215">
        <f t="shared" si="5"/>
        <v>0</v>
      </c>
      <c r="BG99" s="215">
        <f t="shared" si="6"/>
        <v>0</v>
      </c>
      <c r="BH99" s="215">
        <f t="shared" si="7"/>
        <v>0</v>
      </c>
      <c r="BI99" s="215">
        <f t="shared" si="8"/>
        <v>0</v>
      </c>
      <c r="BJ99" s="25" t="s">
        <v>80</v>
      </c>
      <c r="BK99" s="215">
        <f t="shared" si="9"/>
        <v>0</v>
      </c>
      <c r="BL99" s="25" t="s">
        <v>503</v>
      </c>
      <c r="BM99" s="25" t="s">
        <v>2716</v>
      </c>
    </row>
    <row r="100" spans="2:65" s="1" customFormat="1" ht="14.4" customHeight="1">
      <c r="B100" s="42"/>
      <c r="C100" s="204" t="s">
        <v>277</v>
      </c>
      <c r="D100" s="204" t="s">
        <v>211</v>
      </c>
      <c r="E100" s="205" t="s">
        <v>2717</v>
      </c>
      <c r="F100" s="206" t="s">
        <v>2718</v>
      </c>
      <c r="G100" s="207" t="s">
        <v>322</v>
      </c>
      <c r="H100" s="208">
        <v>65</v>
      </c>
      <c r="I100" s="209"/>
      <c r="J100" s="210">
        <f t="shared" si="0"/>
        <v>0</v>
      </c>
      <c r="K100" s="206" t="s">
        <v>23</v>
      </c>
      <c r="L100" s="62"/>
      <c r="M100" s="211" t="s">
        <v>23</v>
      </c>
      <c r="N100" s="212" t="s">
        <v>44</v>
      </c>
      <c r="O100" s="43"/>
      <c r="P100" s="213">
        <f t="shared" si="1"/>
        <v>0</v>
      </c>
      <c r="Q100" s="213">
        <v>0</v>
      </c>
      <c r="R100" s="213">
        <f t="shared" si="2"/>
        <v>0</v>
      </c>
      <c r="S100" s="213">
        <v>0</v>
      </c>
      <c r="T100" s="214">
        <f t="shared" si="3"/>
        <v>0</v>
      </c>
      <c r="AR100" s="25" t="s">
        <v>503</v>
      </c>
      <c r="AT100" s="25" t="s">
        <v>211</v>
      </c>
      <c r="AU100" s="25" t="s">
        <v>82</v>
      </c>
      <c r="AY100" s="25" t="s">
        <v>207</v>
      </c>
      <c r="BE100" s="215">
        <f t="shared" si="4"/>
        <v>0</v>
      </c>
      <c r="BF100" s="215">
        <f t="shared" si="5"/>
        <v>0</v>
      </c>
      <c r="BG100" s="215">
        <f t="shared" si="6"/>
        <v>0</v>
      </c>
      <c r="BH100" s="215">
        <f t="shared" si="7"/>
        <v>0</v>
      </c>
      <c r="BI100" s="215">
        <f t="shared" si="8"/>
        <v>0</v>
      </c>
      <c r="BJ100" s="25" t="s">
        <v>80</v>
      </c>
      <c r="BK100" s="215">
        <f t="shared" si="9"/>
        <v>0</v>
      </c>
      <c r="BL100" s="25" t="s">
        <v>503</v>
      </c>
      <c r="BM100" s="25" t="s">
        <v>2719</v>
      </c>
    </row>
    <row r="101" spans="2:65" s="1" customFormat="1" ht="14.4" customHeight="1">
      <c r="B101" s="42"/>
      <c r="C101" s="204" t="s">
        <v>282</v>
      </c>
      <c r="D101" s="204" t="s">
        <v>211</v>
      </c>
      <c r="E101" s="205" t="s">
        <v>2720</v>
      </c>
      <c r="F101" s="206" t="s">
        <v>2721</v>
      </c>
      <c r="G101" s="207" t="s">
        <v>669</v>
      </c>
      <c r="H101" s="208">
        <v>26</v>
      </c>
      <c r="I101" s="209"/>
      <c r="J101" s="210">
        <f t="shared" si="0"/>
        <v>0</v>
      </c>
      <c r="K101" s="206" t="s">
        <v>23</v>
      </c>
      <c r="L101" s="62"/>
      <c r="M101" s="211" t="s">
        <v>23</v>
      </c>
      <c r="N101" s="212" t="s">
        <v>44</v>
      </c>
      <c r="O101" s="43"/>
      <c r="P101" s="213">
        <f t="shared" si="1"/>
        <v>0</v>
      </c>
      <c r="Q101" s="213">
        <v>0</v>
      </c>
      <c r="R101" s="213">
        <f t="shared" si="2"/>
        <v>0</v>
      </c>
      <c r="S101" s="213">
        <v>0</v>
      </c>
      <c r="T101" s="214">
        <f t="shared" si="3"/>
        <v>0</v>
      </c>
      <c r="AR101" s="25" t="s">
        <v>503</v>
      </c>
      <c r="AT101" s="25" t="s">
        <v>211</v>
      </c>
      <c r="AU101" s="25" t="s">
        <v>82</v>
      </c>
      <c r="AY101" s="25" t="s">
        <v>207</v>
      </c>
      <c r="BE101" s="215">
        <f t="shared" si="4"/>
        <v>0</v>
      </c>
      <c r="BF101" s="215">
        <f t="shared" si="5"/>
        <v>0</v>
      </c>
      <c r="BG101" s="215">
        <f t="shared" si="6"/>
        <v>0</v>
      </c>
      <c r="BH101" s="215">
        <f t="shared" si="7"/>
        <v>0</v>
      </c>
      <c r="BI101" s="215">
        <f t="shared" si="8"/>
        <v>0</v>
      </c>
      <c r="BJ101" s="25" t="s">
        <v>80</v>
      </c>
      <c r="BK101" s="215">
        <f t="shared" si="9"/>
        <v>0</v>
      </c>
      <c r="BL101" s="25" t="s">
        <v>503</v>
      </c>
      <c r="BM101" s="25" t="s">
        <v>2722</v>
      </c>
    </row>
    <row r="102" spans="2:65" s="1" customFormat="1" ht="14.4" customHeight="1">
      <c r="B102" s="42"/>
      <c r="C102" s="204" t="s">
        <v>209</v>
      </c>
      <c r="D102" s="204" t="s">
        <v>211</v>
      </c>
      <c r="E102" s="205" t="s">
        <v>2723</v>
      </c>
      <c r="F102" s="206" t="s">
        <v>2724</v>
      </c>
      <c r="G102" s="207" t="s">
        <v>669</v>
      </c>
      <c r="H102" s="208">
        <v>13</v>
      </c>
      <c r="I102" s="209"/>
      <c r="J102" s="210">
        <f t="shared" si="0"/>
        <v>0</v>
      </c>
      <c r="K102" s="206" t="s">
        <v>23</v>
      </c>
      <c r="L102" s="62"/>
      <c r="M102" s="211" t="s">
        <v>23</v>
      </c>
      <c r="N102" s="212" t="s">
        <v>44</v>
      </c>
      <c r="O102" s="43"/>
      <c r="P102" s="213">
        <f t="shared" si="1"/>
        <v>0</v>
      </c>
      <c r="Q102" s="213">
        <v>0</v>
      </c>
      <c r="R102" s="213">
        <f t="shared" si="2"/>
        <v>0</v>
      </c>
      <c r="S102" s="213">
        <v>0</v>
      </c>
      <c r="T102" s="214">
        <f t="shared" si="3"/>
        <v>0</v>
      </c>
      <c r="AR102" s="25" t="s">
        <v>503</v>
      </c>
      <c r="AT102" s="25" t="s">
        <v>211</v>
      </c>
      <c r="AU102" s="25" t="s">
        <v>82</v>
      </c>
      <c r="AY102" s="25" t="s">
        <v>207</v>
      </c>
      <c r="BE102" s="215">
        <f t="shared" si="4"/>
        <v>0</v>
      </c>
      <c r="BF102" s="215">
        <f t="shared" si="5"/>
        <v>0</v>
      </c>
      <c r="BG102" s="215">
        <f t="shared" si="6"/>
        <v>0</v>
      </c>
      <c r="BH102" s="215">
        <f t="shared" si="7"/>
        <v>0</v>
      </c>
      <c r="BI102" s="215">
        <f t="shared" si="8"/>
        <v>0</v>
      </c>
      <c r="BJ102" s="25" t="s">
        <v>80</v>
      </c>
      <c r="BK102" s="215">
        <f t="shared" si="9"/>
        <v>0</v>
      </c>
      <c r="BL102" s="25" t="s">
        <v>503</v>
      </c>
      <c r="BM102" s="25" t="s">
        <v>2725</v>
      </c>
    </row>
    <row r="103" spans="2:65" s="1" customFormat="1" ht="14.4" customHeight="1">
      <c r="B103" s="42"/>
      <c r="C103" s="204" t="s">
        <v>291</v>
      </c>
      <c r="D103" s="204" t="s">
        <v>211</v>
      </c>
      <c r="E103" s="205" t="s">
        <v>2726</v>
      </c>
      <c r="F103" s="206" t="s">
        <v>2727</v>
      </c>
      <c r="G103" s="207" t="s">
        <v>669</v>
      </c>
      <c r="H103" s="208">
        <v>13</v>
      </c>
      <c r="I103" s="209"/>
      <c r="J103" s="210">
        <f t="shared" si="0"/>
        <v>0</v>
      </c>
      <c r="K103" s="206" t="s">
        <v>23</v>
      </c>
      <c r="L103" s="62"/>
      <c r="M103" s="211" t="s">
        <v>23</v>
      </c>
      <c r="N103" s="212" t="s">
        <v>44</v>
      </c>
      <c r="O103" s="43"/>
      <c r="P103" s="213">
        <f t="shared" si="1"/>
        <v>0</v>
      </c>
      <c r="Q103" s="213">
        <v>0</v>
      </c>
      <c r="R103" s="213">
        <f t="shared" si="2"/>
        <v>0</v>
      </c>
      <c r="S103" s="213">
        <v>0</v>
      </c>
      <c r="T103" s="214">
        <f t="shared" si="3"/>
        <v>0</v>
      </c>
      <c r="AR103" s="25" t="s">
        <v>503</v>
      </c>
      <c r="AT103" s="25" t="s">
        <v>211</v>
      </c>
      <c r="AU103" s="25" t="s">
        <v>82</v>
      </c>
      <c r="AY103" s="25" t="s">
        <v>207</v>
      </c>
      <c r="BE103" s="215">
        <f t="shared" si="4"/>
        <v>0</v>
      </c>
      <c r="BF103" s="215">
        <f t="shared" si="5"/>
        <v>0</v>
      </c>
      <c r="BG103" s="215">
        <f t="shared" si="6"/>
        <v>0</v>
      </c>
      <c r="BH103" s="215">
        <f t="shared" si="7"/>
        <v>0</v>
      </c>
      <c r="BI103" s="215">
        <f t="shared" si="8"/>
        <v>0</v>
      </c>
      <c r="BJ103" s="25" t="s">
        <v>80</v>
      </c>
      <c r="BK103" s="215">
        <f t="shared" si="9"/>
        <v>0</v>
      </c>
      <c r="BL103" s="25" t="s">
        <v>503</v>
      </c>
      <c r="BM103" s="25" t="s">
        <v>2728</v>
      </c>
    </row>
    <row r="104" spans="2:65" s="1" customFormat="1" ht="14.4" customHeight="1">
      <c r="B104" s="42"/>
      <c r="C104" s="204" t="s">
        <v>10</v>
      </c>
      <c r="D104" s="204" t="s">
        <v>211</v>
      </c>
      <c r="E104" s="205" t="s">
        <v>2729</v>
      </c>
      <c r="F104" s="206" t="s">
        <v>2730</v>
      </c>
      <c r="G104" s="207" t="s">
        <v>322</v>
      </c>
      <c r="H104" s="208">
        <v>365</v>
      </c>
      <c r="I104" s="209"/>
      <c r="J104" s="210">
        <f t="shared" si="0"/>
        <v>0</v>
      </c>
      <c r="K104" s="206" t="s">
        <v>23</v>
      </c>
      <c r="L104" s="62"/>
      <c r="M104" s="211" t="s">
        <v>23</v>
      </c>
      <c r="N104" s="212" t="s">
        <v>44</v>
      </c>
      <c r="O104" s="43"/>
      <c r="P104" s="213">
        <f t="shared" si="1"/>
        <v>0</v>
      </c>
      <c r="Q104" s="213">
        <v>0</v>
      </c>
      <c r="R104" s="213">
        <f t="shared" si="2"/>
        <v>0</v>
      </c>
      <c r="S104" s="213">
        <v>0</v>
      </c>
      <c r="T104" s="214">
        <f t="shared" si="3"/>
        <v>0</v>
      </c>
      <c r="AR104" s="25" t="s">
        <v>503</v>
      </c>
      <c r="AT104" s="25" t="s">
        <v>211</v>
      </c>
      <c r="AU104" s="25" t="s">
        <v>82</v>
      </c>
      <c r="AY104" s="25" t="s">
        <v>207</v>
      </c>
      <c r="BE104" s="215">
        <f t="shared" si="4"/>
        <v>0</v>
      </c>
      <c r="BF104" s="215">
        <f t="shared" si="5"/>
        <v>0</v>
      </c>
      <c r="BG104" s="215">
        <f t="shared" si="6"/>
        <v>0</v>
      </c>
      <c r="BH104" s="215">
        <f t="shared" si="7"/>
        <v>0</v>
      </c>
      <c r="BI104" s="215">
        <f t="shared" si="8"/>
        <v>0</v>
      </c>
      <c r="BJ104" s="25" t="s">
        <v>80</v>
      </c>
      <c r="BK104" s="215">
        <f t="shared" si="9"/>
        <v>0</v>
      </c>
      <c r="BL104" s="25" t="s">
        <v>503</v>
      </c>
      <c r="BM104" s="25" t="s">
        <v>2731</v>
      </c>
    </row>
    <row r="105" spans="2:65" s="1" customFormat="1" ht="14.4" customHeight="1">
      <c r="B105" s="42"/>
      <c r="C105" s="204" t="s">
        <v>226</v>
      </c>
      <c r="D105" s="204" t="s">
        <v>211</v>
      </c>
      <c r="E105" s="205" t="s">
        <v>2732</v>
      </c>
      <c r="F105" s="206" t="s">
        <v>2733</v>
      </c>
      <c r="G105" s="207" t="s">
        <v>669</v>
      </c>
      <c r="H105" s="208">
        <v>24</v>
      </c>
      <c r="I105" s="209"/>
      <c r="J105" s="210">
        <f t="shared" si="0"/>
        <v>0</v>
      </c>
      <c r="K105" s="206" t="s">
        <v>23</v>
      </c>
      <c r="L105" s="62"/>
      <c r="M105" s="211" t="s">
        <v>23</v>
      </c>
      <c r="N105" s="212" t="s">
        <v>44</v>
      </c>
      <c r="O105" s="43"/>
      <c r="P105" s="213">
        <f t="shared" si="1"/>
        <v>0</v>
      </c>
      <c r="Q105" s="213">
        <v>0</v>
      </c>
      <c r="R105" s="213">
        <f t="shared" si="2"/>
        <v>0</v>
      </c>
      <c r="S105" s="213">
        <v>0</v>
      </c>
      <c r="T105" s="214">
        <f t="shared" si="3"/>
        <v>0</v>
      </c>
      <c r="AR105" s="25" t="s">
        <v>503</v>
      </c>
      <c r="AT105" s="25" t="s">
        <v>211</v>
      </c>
      <c r="AU105" s="25" t="s">
        <v>82</v>
      </c>
      <c r="AY105" s="25" t="s">
        <v>207</v>
      </c>
      <c r="BE105" s="215">
        <f t="shared" si="4"/>
        <v>0</v>
      </c>
      <c r="BF105" s="215">
        <f t="shared" si="5"/>
        <v>0</v>
      </c>
      <c r="BG105" s="215">
        <f t="shared" si="6"/>
        <v>0</v>
      </c>
      <c r="BH105" s="215">
        <f t="shared" si="7"/>
        <v>0</v>
      </c>
      <c r="BI105" s="215">
        <f t="shared" si="8"/>
        <v>0</v>
      </c>
      <c r="BJ105" s="25" t="s">
        <v>80</v>
      </c>
      <c r="BK105" s="215">
        <f t="shared" si="9"/>
        <v>0</v>
      </c>
      <c r="BL105" s="25" t="s">
        <v>503</v>
      </c>
      <c r="BM105" s="25" t="s">
        <v>2734</v>
      </c>
    </row>
    <row r="106" spans="2:65" s="1" customFormat="1" ht="14.4" customHeight="1">
      <c r="B106" s="42"/>
      <c r="C106" s="204" t="s">
        <v>243</v>
      </c>
      <c r="D106" s="204" t="s">
        <v>211</v>
      </c>
      <c r="E106" s="205" t="s">
        <v>2735</v>
      </c>
      <c r="F106" s="206" t="s">
        <v>2736</v>
      </c>
      <c r="G106" s="207" t="s">
        <v>669</v>
      </c>
      <c r="H106" s="208">
        <v>1</v>
      </c>
      <c r="I106" s="209"/>
      <c r="J106" s="210">
        <f t="shared" si="0"/>
        <v>0</v>
      </c>
      <c r="K106" s="206" t="s">
        <v>23</v>
      </c>
      <c r="L106" s="62"/>
      <c r="M106" s="211" t="s">
        <v>23</v>
      </c>
      <c r="N106" s="212" t="s">
        <v>44</v>
      </c>
      <c r="O106" s="43"/>
      <c r="P106" s="213">
        <f t="shared" si="1"/>
        <v>0</v>
      </c>
      <c r="Q106" s="213">
        <v>0</v>
      </c>
      <c r="R106" s="213">
        <f t="shared" si="2"/>
        <v>0</v>
      </c>
      <c r="S106" s="213">
        <v>0</v>
      </c>
      <c r="T106" s="214">
        <f t="shared" si="3"/>
        <v>0</v>
      </c>
      <c r="AR106" s="25" t="s">
        <v>503</v>
      </c>
      <c r="AT106" s="25" t="s">
        <v>211</v>
      </c>
      <c r="AU106" s="25" t="s">
        <v>82</v>
      </c>
      <c r="AY106" s="25" t="s">
        <v>207</v>
      </c>
      <c r="BE106" s="215">
        <f t="shared" si="4"/>
        <v>0</v>
      </c>
      <c r="BF106" s="215">
        <f t="shared" si="5"/>
        <v>0</v>
      </c>
      <c r="BG106" s="215">
        <f t="shared" si="6"/>
        <v>0</v>
      </c>
      <c r="BH106" s="215">
        <f t="shared" si="7"/>
        <v>0</v>
      </c>
      <c r="BI106" s="215">
        <f t="shared" si="8"/>
        <v>0</v>
      </c>
      <c r="BJ106" s="25" t="s">
        <v>80</v>
      </c>
      <c r="BK106" s="215">
        <f t="shared" si="9"/>
        <v>0</v>
      </c>
      <c r="BL106" s="25" t="s">
        <v>503</v>
      </c>
      <c r="BM106" s="25" t="s">
        <v>2737</v>
      </c>
    </row>
    <row r="107" spans="2:65" s="1" customFormat="1" ht="14.4" customHeight="1">
      <c r="B107" s="42"/>
      <c r="C107" s="204" t="s">
        <v>308</v>
      </c>
      <c r="D107" s="204" t="s">
        <v>211</v>
      </c>
      <c r="E107" s="205" t="s">
        <v>2738</v>
      </c>
      <c r="F107" s="206" t="s">
        <v>734</v>
      </c>
      <c r="G107" s="207" t="s">
        <v>669</v>
      </c>
      <c r="H107" s="208">
        <v>1</v>
      </c>
      <c r="I107" s="209"/>
      <c r="J107" s="210">
        <f t="shared" si="0"/>
        <v>0</v>
      </c>
      <c r="K107" s="206" t="s">
        <v>23</v>
      </c>
      <c r="L107" s="62"/>
      <c r="M107" s="211" t="s">
        <v>23</v>
      </c>
      <c r="N107" s="212" t="s">
        <v>44</v>
      </c>
      <c r="O107" s="43"/>
      <c r="P107" s="213">
        <f t="shared" si="1"/>
        <v>0</v>
      </c>
      <c r="Q107" s="213">
        <v>0</v>
      </c>
      <c r="R107" s="213">
        <f t="shared" si="2"/>
        <v>0</v>
      </c>
      <c r="S107" s="213">
        <v>0</v>
      </c>
      <c r="T107" s="214">
        <f t="shared" si="3"/>
        <v>0</v>
      </c>
      <c r="AR107" s="25" t="s">
        <v>503</v>
      </c>
      <c r="AT107" s="25" t="s">
        <v>211</v>
      </c>
      <c r="AU107" s="25" t="s">
        <v>82</v>
      </c>
      <c r="AY107" s="25" t="s">
        <v>207</v>
      </c>
      <c r="BE107" s="215">
        <f t="shared" si="4"/>
        <v>0</v>
      </c>
      <c r="BF107" s="215">
        <f t="shared" si="5"/>
        <v>0</v>
      </c>
      <c r="BG107" s="215">
        <f t="shared" si="6"/>
        <v>0</v>
      </c>
      <c r="BH107" s="215">
        <f t="shared" si="7"/>
        <v>0</v>
      </c>
      <c r="BI107" s="215">
        <f t="shared" si="8"/>
        <v>0</v>
      </c>
      <c r="BJ107" s="25" t="s">
        <v>80</v>
      </c>
      <c r="BK107" s="215">
        <f t="shared" si="9"/>
        <v>0</v>
      </c>
      <c r="BL107" s="25" t="s">
        <v>503</v>
      </c>
      <c r="BM107" s="25" t="s">
        <v>2739</v>
      </c>
    </row>
    <row r="108" spans="2:65" s="11" customFormat="1" ht="29.85" customHeight="1">
      <c r="B108" s="188"/>
      <c r="C108" s="189"/>
      <c r="D108" s="190" t="s">
        <v>72</v>
      </c>
      <c r="E108" s="202" t="s">
        <v>2740</v>
      </c>
      <c r="F108" s="202" t="s">
        <v>2741</v>
      </c>
      <c r="G108" s="189"/>
      <c r="H108" s="189"/>
      <c r="I108" s="192"/>
      <c r="J108" s="203">
        <f>BK108</f>
        <v>0</v>
      </c>
      <c r="K108" s="189"/>
      <c r="L108" s="194"/>
      <c r="M108" s="195"/>
      <c r="N108" s="196"/>
      <c r="O108" s="196"/>
      <c r="P108" s="197">
        <f>SUM(P109:P117)</f>
        <v>0</v>
      </c>
      <c r="Q108" s="196"/>
      <c r="R108" s="197">
        <f>SUM(R109:R117)</f>
        <v>0</v>
      </c>
      <c r="S108" s="196"/>
      <c r="T108" s="198">
        <f>SUM(T109:T117)</f>
        <v>0</v>
      </c>
      <c r="AR108" s="199" t="s">
        <v>90</v>
      </c>
      <c r="AT108" s="200" t="s">
        <v>72</v>
      </c>
      <c r="AU108" s="200" t="s">
        <v>80</v>
      </c>
      <c r="AY108" s="199" t="s">
        <v>207</v>
      </c>
      <c r="BK108" s="201">
        <f>SUM(BK109:BK117)</f>
        <v>0</v>
      </c>
    </row>
    <row r="109" spans="2:65" s="1" customFormat="1" ht="14.4" customHeight="1">
      <c r="B109" s="42"/>
      <c r="C109" s="204" t="s">
        <v>313</v>
      </c>
      <c r="D109" s="204" t="s">
        <v>211</v>
      </c>
      <c r="E109" s="205" t="s">
        <v>676</v>
      </c>
      <c r="F109" s="206" t="s">
        <v>2742</v>
      </c>
      <c r="G109" s="207" t="s">
        <v>669</v>
      </c>
      <c r="H109" s="208">
        <v>1</v>
      </c>
      <c r="I109" s="209"/>
      <c r="J109" s="210">
        <f t="shared" ref="J109:J117" si="10">ROUND(I109*H109,1)</f>
        <v>0</v>
      </c>
      <c r="K109" s="206" t="s">
        <v>23</v>
      </c>
      <c r="L109" s="62"/>
      <c r="M109" s="211" t="s">
        <v>23</v>
      </c>
      <c r="N109" s="212" t="s">
        <v>44</v>
      </c>
      <c r="O109" s="43"/>
      <c r="P109" s="213">
        <f t="shared" ref="P109:P117" si="11">O109*H109</f>
        <v>0</v>
      </c>
      <c r="Q109" s="213">
        <v>0</v>
      </c>
      <c r="R109" s="213">
        <f t="shared" ref="R109:R117" si="12">Q109*H109</f>
        <v>0</v>
      </c>
      <c r="S109" s="213">
        <v>0</v>
      </c>
      <c r="T109" s="214">
        <f t="shared" ref="T109:T117" si="13">S109*H109</f>
        <v>0</v>
      </c>
      <c r="AR109" s="25" t="s">
        <v>503</v>
      </c>
      <c r="AT109" s="25" t="s">
        <v>211</v>
      </c>
      <c r="AU109" s="25" t="s">
        <v>82</v>
      </c>
      <c r="AY109" s="25" t="s">
        <v>207</v>
      </c>
      <c r="BE109" s="215">
        <f t="shared" ref="BE109:BE117" si="14">IF(N109="základní",J109,0)</f>
        <v>0</v>
      </c>
      <c r="BF109" s="215">
        <f t="shared" ref="BF109:BF117" si="15">IF(N109="snížená",J109,0)</f>
        <v>0</v>
      </c>
      <c r="BG109" s="215">
        <f t="shared" ref="BG109:BG117" si="16">IF(N109="zákl. přenesená",J109,0)</f>
        <v>0</v>
      </c>
      <c r="BH109" s="215">
        <f t="shared" ref="BH109:BH117" si="17">IF(N109="sníž. přenesená",J109,0)</f>
        <v>0</v>
      </c>
      <c r="BI109" s="215">
        <f t="shared" ref="BI109:BI117" si="18">IF(N109="nulová",J109,0)</f>
        <v>0</v>
      </c>
      <c r="BJ109" s="25" t="s">
        <v>80</v>
      </c>
      <c r="BK109" s="215">
        <f t="shared" ref="BK109:BK117" si="19">ROUND(I109*H109,1)</f>
        <v>0</v>
      </c>
      <c r="BL109" s="25" t="s">
        <v>503</v>
      </c>
      <c r="BM109" s="25" t="s">
        <v>2743</v>
      </c>
    </row>
    <row r="110" spans="2:65" s="1" customFormat="1" ht="14.4" customHeight="1">
      <c r="B110" s="42"/>
      <c r="C110" s="204" t="s">
        <v>319</v>
      </c>
      <c r="D110" s="204" t="s">
        <v>211</v>
      </c>
      <c r="E110" s="205" t="s">
        <v>682</v>
      </c>
      <c r="F110" s="206" t="s">
        <v>2744</v>
      </c>
      <c r="G110" s="207" t="s">
        <v>669</v>
      </c>
      <c r="H110" s="208">
        <v>4</v>
      </c>
      <c r="I110" s="209"/>
      <c r="J110" s="210">
        <f t="shared" si="10"/>
        <v>0</v>
      </c>
      <c r="K110" s="206" t="s">
        <v>23</v>
      </c>
      <c r="L110" s="62"/>
      <c r="M110" s="211" t="s">
        <v>23</v>
      </c>
      <c r="N110" s="212" t="s">
        <v>44</v>
      </c>
      <c r="O110" s="43"/>
      <c r="P110" s="213">
        <f t="shared" si="11"/>
        <v>0</v>
      </c>
      <c r="Q110" s="213">
        <v>0</v>
      </c>
      <c r="R110" s="213">
        <f t="shared" si="12"/>
        <v>0</v>
      </c>
      <c r="S110" s="213">
        <v>0</v>
      </c>
      <c r="T110" s="214">
        <f t="shared" si="13"/>
        <v>0</v>
      </c>
      <c r="AR110" s="25" t="s">
        <v>503</v>
      </c>
      <c r="AT110" s="25" t="s">
        <v>211</v>
      </c>
      <c r="AU110" s="25" t="s">
        <v>82</v>
      </c>
      <c r="AY110" s="25" t="s">
        <v>207</v>
      </c>
      <c r="BE110" s="215">
        <f t="shared" si="14"/>
        <v>0</v>
      </c>
      <c r="BF110" s="215">
        <f t="shared" si="15"/>
        <v>0</v>
      </c>
      <c r="BG110" s="215">
        <f t="shared" si="16"/>
        <v>0</v>
      </c>
      <c r="BH110" s="215">
        <f t="shared" si="17"/>
        <v>0</v>
      </c>
      <c r="BI110" s="215">
        <f t="shared" si="18"/>
        <v>0</v>
      </c>
      <c r="BJ110" s="25" t="s">
        <v>80</v>
      </c>
      <c r="BK110" s="215">
        <f t="shared" si="19"/>
        <v>0</v>
      </c>
      <c r="BL110" s="25" t="s">
        <v>503</v>
      </c>
      <c r="BM110" s="25" t="s">
        <v>2745</v>
      </c>
    </row>
    <row r="111" spans="2:65" s="1" customFormat="1" ht="14.4" customHeight="1">
      <c r="B111" s="42"/>
      <c r="C111" s="204" t="s">
        <v>9</v>
      </c>
      <c r="D111" s="204" t="s">
        <v>211</v>
      </c>
      <c r="E111" s="205" t="s">
        <v>688</v>
      </c>
      <c r="F111" s="206" t="s">
        <v>2746</v>
      </c>
      <c r="G111" s="207" t="s">
        <v>669</v>
      </c>
      <c r="H111" s="208">
        <v>1</v>
      </c>
      <c r="I111" s="209"/>
      <c r="J111" s="210">
        <f t="shared" si="10"/>
        <v>0</v>
      </c>
      <c r="K111" s="206" t="s">
        <v>23</v>
      </c>
      <c r="L111" s="62"/>
      <c r="M111" s="211" t="s">
        <v>23</v>
      </c>
      <c r="N111" s="212" t="s">
        <v>44</v>
      </c>
      <c r="O111" s="43"/>
      <c r="P111" s="213">
        <f t="shared" si="11"/>
        <v>0</v>
      </c>
      <c r="Q111" s="213">
        <v>0</v>
      </c>
      <c r="R111" s="213">
        <f t="shared" si="12"/>
        <v>0</v>
      </c>
      <c r="S111" s="213">
        <v>0</v>
      </c>
      <c r="T111" s="214">
        <f t="shared" si="13"/>
        <v>0</v>
      </c>
      <c r="AR111" s="25" t="s">
        <v>503</v>
      </c>
      <c r="AT111" s="25" t="s">
        <v>211</v>
      </c>
      <c r="AU111" s="25" t="s">
        <v>82</v>
      </c>
      <c r="AY111" s="25" t="s">
        <v>207</v>
      </c>
      <c r="BE111" s="215">
        <f t="shared" si="14"/>
        <v>0</v>
      </c>
      <c r="BF111" s="215">
        <f t="shared" si="15"/>
        <v>0</v>
      </c>
      <c r="BG111" s="215">
        <f t="shared" si="16"/>
        <v>0</v>
      </c>
      <c r="BH111" s="215">
        <f t="shared" si="17"/>
        <v>0</v>
      </c>
      <c r="BI111" s="215">
        <f t="shared" si="18"/>
        <v>0</v>
      </c>
      <c r="BJ111" s="25" t="s">
        <v>80</v>
      </c>
      <c r="BK111" s="215">
        <f t="shared" si="19"/>
        <v>0</v>
      </c>
      <c r="BL111" s="25" t="s">
        <v>503</v>
      </c>
      <c r="BM111" s="25" t="s">
        <v>2747</v>
      </c>
    </row>
    <row r="112" spans="2:65" s="1" customFormat="1" ht="14.4" customHeight="1">
      <c r="B112" s="42"/>
      <c r="C112" s="204" t="s">
        <v>329</v>
      </c>
      <c r="D112" s="204" t="s">
        <v>211</v>
      </c>
      <c r="E112" s="205" t="s">
        <v>2748</v>
      </c>
      <c r="F112" s="206" t="s">
        <v>701</v>
      </c>
      <c r="G112" s="207" t="s">
        <v>669</v>
      </c>
      <c r="H112" s="208">
        <v>14</v>
      </c>
      <c r="I112" s="209"/>
      <c r="J112" s="210">
        <f t="shared" si="10"/>
        <v>0</v>
      </c>
      <c r="K112" s="206" t="s">
        <v>23</v>
      </c>
      <c r="L112" s="62"/>
      <c r="M112" s="211" t="s">
        <v>23</v>
      </c>
      <c r="N112" s="212" t="s">
        <v>44</v>
      </c>
      <c r="O112" s="43"/>
      <c r="P112" s="213">
        <f t="shared" si="11"/>
        <v>0</v>
      </c>
      <c r="Q112" s="213">
        <v>0</v>
      </c>
      <c r="R112" s="213">
        <f t="shared" si="12"/>
        <v>0</v>
      </c>
      <c r="S112" s="213">
        <v>0</v>
      </c>
      <c r="T112" s="214">
        <f t="shared" si="13"/>
        <v>0</v>
      </c>
      <c r="AR112" s="25" t="s">
        <v>503</v>
      </c>
      <c r="AT112" s="25" t="s">
        <v>211</v>
      </c>
      <c r="AU112" s="25" t="s">
        <v>82</v>
      </c>
      <c r="AY112" s="25" t="s">
        <v>207</v>
      </c>
      <c r="BE112" s="215">
        <f t="shared" si="14"/>
        <v>0</v>
      </c>
      <c r="BF112" s="215">
        <f t="shared" si="15"/>
        <v>0</v>
      </c>
      <c r="BG112" s="215">
        <f t="shared" si="16"/>
        <v>0</v>
      </c>
      <c r="BH112" s="215">
        <f t="shared" si="17"/>
        <v>0</v>
      </c>
      <c r="BI112" s="215">
        <f t="shared" si="18"/>
        <v>0</v>
      </c>
      <c r="BJ112" s="25" t="s">
        <v>80</v>
      </c>
      <c r="BK112" s="215">
        <f t="shared" si="19"/>
        <v>0</v>
      </c>
      <c r="BL112" s="25" t="s">
        <v>503</v>
      </c>
      <c r="BM112" s="25" t="s">
        <v>2749</v>
      </c>
    </row>
    <row r="113" spans="2:65" s="1" customFormat="1" ht="14.4" customHeight="1">
      <c r="B113" s="42"/>
      <c r="C113" s="204" t="s">
        <v>335</v>
      </c>
      <c r="D113" s="204" t="s">
        <v>211</v>
      </c>
      <c r="E113" s="205" t="s">
        <v>2750</v>
      </c>
      <c r="F113" s="206" t="s">
        <v>2751</v>
      </c>
      <c r="G113" s="207" t="s">
        <v>669</v>
      </c>
      <c r="H113" s="208">
        <v>14</v>
      </c>
      <c r="I113" s="209"/>
      <c r="J113" s="210">
        <f t="shared" si="10"/>
        <v>0</v>
      </c>
      <c r="K113" s="206" t="s">
        <v>23</v>
      </c>
      <c r="L113" s="62"/>
      <c r="M113" s="211" t="s">
        <v>23</v>
      </c>
      <c r="N113" s="212" t="s">
        <v>44</v>
      </c>
      <c r="O113" s="43"/>
      <c r="P113" s="213">
        <f t="shared" si="11"/>
        <v>0</v>
      </c>
      <c r="Q113" s="213">
        <v>0</v>
      </c>
      <c r="R113" s="213">
        <f t="shared" si="12"/>
        <v>0</v>
      </c>
      <c r="S113" s="213">
        <v>0</v>
      </c>
      <c r="T113" s="214">
        <f t="shared" si="13"/>
        <v>0</v>
      </c>
      <c r="AR113" s="25" t="s">
        <v>503</v>
      </c>
      <c r="AT113" s="25" t="s">
        <v>211</v>
      </c>
      <c r="AU113" s="25" t="s">
        <v>82</v>
      </c>
      <c r="AY113" s="25" t="s">
        <v>207</v>
      </c>
      <c r="BE113" s="215">
        <f t="shared" si="14"/>
        <v>0</v>
      </c>
      <c r="BF113" s="215">
        <f t="shared" si="15"/>
        <v>0</v>
      </c>
      <c r="BG113" s="215">
        <f t="shared" si="16"/>
        <v>0</v>
      </c>
      <c r="BH113" s="215">
        <f t="shared" si="17"/>
        <v>0</v>
      </c>
      <c r="BI113" s="215">
        <f t="shared" si="18"/>
        <v>0</v>
      </c>
      <c r="BJ113" s="25" t="s">
        <v>80</v>
      </c>
      <c r="BK113" s="215">
        <f t="shared" si="19"/>
        <v>0</v>
      </c>
      <c r="BL113" s="25" t="s">
        <v>503</v>
      </c>
      <c r="BM113" s="25" t="s">
        <v>2752</v>
      </c>
    </row>
    <row r="114" spans="2:65" s="1" customFormat="1" ht="14.4" customHeight="1">
      <c r="B114" s="42"/>
      <c r="C114" s="204" t="s">
        <v>342</v>
      </c>
      <c r="D114" s="204" t="s">
        <v>211</v>
      </c>
      <c r="E114" s="205" t="s">
        <v>694</v>
      </c>
      <c r="F114" s="206" t="s">
        <v>2753</v>
      </c>
      <c r="G114" s="207" t="s">
        <v>669</v>
      </c>
      <c r="H114" s="208">
        <v>14</v>
      </c>
      <c r="I114" s="209"/>
      <c r="J114" s="210">
        <f t="shared" si="10"/>
        <v>0</v>
      </c>
      <c r="K114" s="206" t="s">
        <v>23</v>
      </c>
      <c r="L114" s="62"/>
      <c r="M114" s="211" t="s">
        <v>23</v>
      </c>
      <c r="N114" s="212" t="s">
        <v>44</v>
      </c>
      <c r="O114" s="43"/>
      <c r="P114" s="213">
        <f t="shared" si="11"/>
        <v>0</v>
      </c>
      <c r="Q114" s="213">
        <v>0</v>
      </c>
      <c r="R114" s="213">
        <f t="shared" si="12"/>
        <v>0</v>
      </c>
      <c r="S114" s="213">
        <v>0</v>
      </c>
      <c r="T114" s="214">
        <f t="shared" si="13"/>
        <v>0</v>
      </c>
      <c r="AR114" s="25" t="s">
        <v>503</v>
      </c>
      <c r="AT114" s="25" t="s">
        <v>211</v>
      </c>
      <c r="AU114" s="25" t="s">
        <v>82</v>
      </c>
      <c r="AY114" s="25" t="s">
        <v>207</v>
      </c>
      <c r="BE114" s="215">
        <f t="shared" si="14"/>
        <v>0</v>
      </c>
      <c r="BF114" s="215">
        <f t="shared" si="15"/>
        <v>0</v>
      </c>
      <c r="BG114" s="215">
        <f t="shared" si="16"/>
        <v>0</v>
      </c>
      <c r="BH114" s="215">
        <f t="shared" si="17"/>
        <v>0</v>
      </c>
      <c r="BI114" s="215">
        <f t="shared" si="18"/>
        <v>0</v>
      </c>
      <c r="BJ114" s="25" t="s">
        <v>80</v>
      </c>
      <c r="BK114" s="215">
        <f t="shared" si="19"/>
        <v>0</v>
      </c>
      <c r="BL114" s="25" t="s">
        <v>503</v>
      </c>
      <c r="BM114" s="25" t="s">
        <v>2754</v>
      </c>
    </row>
    <row r="115" spans="2:65" s="1" customFormat="1" ht="14.4" customHeight="1">
      <c r="B115" s="42"/>
      <c r="C115" s="204" t="s">
        <v>348</v>
      </c>
      <c r="D115" s="204" t="s">
        <v>211</v>
      </c>
      <c r="E115" s="205" t="s">
        <v>700</v>
      </c>
      <c r="F115" s="206" t="s">
        <v>2755</v>
      </c>
      <c r="G115" s="207" t="s">
        <v>669</v>
      </c>
      <c r="H115" s="208">
        <v>1</v>
      </c>
      <c r="I115" s="209"/>
      <c r="J115" s="210">
        <f t="shared" si="10"/>
        <v>0</v>
      </c>
      <c r="K115" s="206" t="s">
        <v>23</v>
      </c>
      <c r="L115" s="62"/>
      <c r="M115" s="211" t="s">
        <v>23</v>
      </c>
      <c r="N115" s="212" t="s">
        <v>44</v>
      </c>
      <c r="O115" s="43"/>
      <c r="P115" s="213">
        <f t="shared" si="11"/>
        <v>0</v>
      </c>
      <c r="Q115" s="213">
        <v>0</v>
      </c>
      <c r="R115" s="213">
        <f t="shared" si="12"/>
        <v>0</v>
      </c>
      <c r="S115" s="213">
        <v>0</v>
      </c>
      <c r="T115" s="214">
        <f t="shared" si="13"/>
        <v>0</v>
      </c>
      <c r="AR115" s="25" t="s">
        <v>503</v>
      </c>
      <c r="AT115" s="25" t="s">
        <v>211</v>
      </c>
      <c r="AU115" s="25" t="s">
        <v>82</v>
      </c>
      <c r="AY115" s="25" t="s">
        <v>207</v>
      </c>
      <c r="BE115" s="215">
        <f t="shared" si="14"/>
        <v>0</v>
      </c>
      <c r="BF115" s="215">
        <f t="shared" si="15"/>
        <v>0</v>
      </c>
      <c r="BG115" s="215">
        <f t="shared" si="16"/>
        <v>0</v>
      </c>
      <c r="BH115" s="215">
        <f t="shared" si="17"/>
        <v>0</v>
      </c>
      <c r="BI115" s="215">
        <f t="shared" si="18"/>
        <v>0</v>
      </c>
      <c r="BJ115" s="25" t="s">
        <v>80</v>
      </c>
      <c r="BK115" s="215">
        <f t="shared" si="19"/>
        <v>0</v>
      </c>
      <c r="BL115" s="25" t="s">
        <v>503</v>
      </c>
      <c r="BM115" s="25" t="s">
        <v>2756</v>
      </c>
    </row>
    <row r="116" spans="2:65" s="1" customFormat="1" ht="14.4" customHeight="1">
      <c r="B116" s="42"/>
      <c r="C116" s="204" t="s">
        <v>352</v>
      </c>
      <c r="D116" s="204" t="s">
        <v>211</v>
      </c>
      <c r="E116" s="205" t="s">
        <v>706</v>
      </c>
      <c r="F116" s="206" t="s">
        <v>2757</v>
      </c>
      <c r="G116" s="207" t="s">
        <v>669</v>
      </c>
      <c r="H116" s="208">
        <v>1</v>
      </c>
      <c r="I116" s="209"/>
      <c r="J116" s="210">
        <f t="shared" si="10"/>
        <v>0</v>
      </c>
      <c r="K116" s="206" t="s">
        <v>23</v>
      </c>
      <c r="L116" s="62"/>
      <c r="M116" s="211" t="s">
        <v>23</v>
      </c>
      <c r="N116" s="212" t="s">
        <v>44</v>
      </c>
      <c r="O116" s="43"/>
      <c r="P116" s="213">
        <f t="shared" si="11"/>
        <v>0</v>
      </c>
      <c r="Q116" s="213">
        <v>0</v>
      </c>
      <c r="R116" s="213">
        <f t="shared" si="12"/>
        <v>0</v>
      </c>
      <c r="S116" s="213">
        <v>0</v>
      </c>
      <c r="T116" s="214">
        <f t="shared" si="13"/>
        <v>0</v>
      </c>
      <c r="AR116" s="25" t="s">
        <v>503</v>
      </c>
      <c r="AT116" s="25" t="s">
        <v>211</v>
      </c>
      <c r="AU116" s="25" t="s">
        <v>82</v>
      </c>
      <c r="AY116" s="25" t="s">
        <v>207</v>
      </c>
      <c r="BE116" s="215">
        <f t="shared" si="14"/>
        <v>0</v>
      </c>
      <c r="BF116" s="215">
        <f t="shared" si="15"/>
        <v>0</v>
      </c>
      <c r="BG116" s="215">
        <f t="shared" si="16"/>
        <v>0</v>
      </c>
      <c r="BH116" s="215">
        <f t="shared" si="17"/>
        <v>0</v>
      </c>
      <c r="BI116" s="215">
        <f t="shared" si="18"/>
        <v>0</v>
      </c>
      <c r="BJ116" s="25" t="s">
        <v>80</v>
      </c>
      <c r="BK116" s="215">
        <f t="shared" si="19"/>
        <v>0</v>
      </c>
      <c r="BL116" s="25" t="s">
        <v>503</v>
      </c>
      <c r="BM116" s="25" t="s">
        <v>2758</v>
      </c>
    </row>
    <row r="117" spans="2:65" s="1" customFormat="1" ht="14.4" customHeight="1">
      <c r="B117" s="42"/>
      <c r="C117" s="204" t="s">
        <v>360</v>
      </c>
      <c r="D117" s="204" t="s">
        <v>211</v>
      </c>
      <c r="E117" s="205" t="s">
        <v>2759</v>
      </c>
      <c r="F117" s="206" t="s">
        <v>2760</v>
      </c>
      <c r="G117" s="207" t="s">
        <v>322</v>
      </c>
      <c r="H117" s="208">
        <v>10</v>
      </c>
      <c r="I117" s="209"/>
      <c r="J117" s="210">
        <f t="shared" si="10"/>
        <v>0</v>
      </c>
      <c r="K117" s="206" t="s">
        <v>23</v>
      </c>
      <c r="L117" s="62"/>
      <c r="M117" s="211" t="s">
        <v>23</v>
      </c>
      <c r="N117" s="212" t="s">
        <v>44</v>
      </c>
      <c r="O117" s="43"/>
      <c r="P117" s="213">
        <f t="shared" si="11"/>
        <v>0</v>
      </c>
      <c r="Q117" s="213">
        <v>0</v>
      </c>
      <c r="R117" s="213">
        <f t="shared" si="12"/>
        <v>0</v>
      </c>
      <c r="S117" s="213">
        <v>0</v>
      </c>
      <c r="T117" s="214">
        <f t="shared" si="13"/>
        <v>0</v>
      </c>
      <c r="AR117" s="25" t="s">
        <v>503</v>
      </c>
      <c r="AT117" s="25" t="s">
        <v>211</v>
      </c>
      <c r="AU117" s="25" t="s">
        <v>82</v>
      </c>
      <c r="AY117" s="25" t="s">
        <v>207</v>
      </c>
      <c r="BE117" s="215">
        <f t="shared" si="14"/>
        <v>0</v>
      </c>
      <c r="BF117" s="215">
        <f t="shared" si="15"/>
        <v>0</v>
      </c>
      <c r="BG117" s="215">
        <f t="shared" si="16"/>
        <v>0</v>
      </c>
      <c r="BH117" s="215">
        <f t="shared" si="17"/>
        <v>0</v>
      </c>
      <c r="BI117" s="215">
        <f t="shared" si="18"/>
        <v>0</v>
      </c>
      <c r="BJ117" s="25" t="s">
        <v>80</v>
      </c>
      <c r="BK117" s="215">
        <f t="shared" si="19"/>
        <v>0</v>
      </c>
      <c r="BL117" s="25" t="s">
        <v>503</v>
      </c>
      <c r="BM117" s="25" t="s">
        <v>2761</v>
      </c>
    </row>
    <row r="118" spans="2:65" s="11" customFormat="1" ht="29.85" customHeight="1">
      <c r="B118" s="188"/>
      <c r="C118" s="189"/>
      <c r="D118" s="190" t="s">
        <v>72</v>
      </c>
      <c r="E118" s="202" t="s">
        <v>652</v>
      </c>
      <c r="F118" s="202" t="s">
        <v>2762</v>
      </c>
      <c r="G118" s="189"/>
      <c r="H118" s="189"/>
      <c r="I118" s="192"/>
      <c r="J118" s="203">
        <f>BK118</f>
        <v>0</v>
      </c>
      <c r="K118" s="189"/>
      <c r="L118" s="194"/>
      <c r="M118" s="195"/>
      <c r="N118" s="196"/>
      <c r="O118" s="196"/>
      <c r="P118" s="197">
        <f>SUM(P119:P137)</f>
        <v>0</v>
      </c>
      <c r="Q118" s="196"/>
      <c r="R118" s="197">
        <f>SUM(R119:R137)</f>
        <v>0</v>
      </c>
      <c r="S118" s="196"/>
      <c r="T118" s="198">
        <f>SUM(T119:T137)</f>
        <v>0</v>
      </c>
      <c r="AR118" s="199" t="s">
        <v>90</v>
      </c>
      <c r="AT118" s="200" t="s">
        <v>72</v>
      </c>
      <c r="AU118" s="200" t="s">
        <v>80</v>
      </c>
      <c r="AY118" s="199" t="s">
        <v>207</v>
      </c>
      <c r="BK118" s="201">
        <f>SUM(BK119:BK137)</f>
        <v>0</v>
      </c>
    </row>
    <row r="119" spans="2:65" s="1" customFormat="1" ht="14.4" customHeight="1">
      <c r="B119" s="42"/>
      <c r="C119" s="260" t="s">
        <v>365</v>
      </c>
      <c r="D119" s="260" t="s">
        <v>314</v>
      </c>
      <c r="E119" s="261" t="s">
        <v>2763</v>
      </c>
      <c r="F119" s="262" t="s">
        <v>2689</v>
      </c>
      <c r="G119" s="263" t="s">
        <v>669</v>
      </c>
      <c r="H119" s="264">
        <v>13</v>
      </c>
      <c r="I119" s="265"/>
      <c r="J119" s="266">
        <f t="shared" ref="J119:J137" si="20">ROUND(I119*H119,1)</f>
        <v>0</v>
      </c>
      <c r="K119" s="262" t="s">
        <v>23</v>
      </c>
      <c r="L119" s="267"/>
      <c r="M119" s="268" t="s">
        <v>23</v>
      </c>
      <c r="N119" s="269" t="s">
        <v>44</v>
      </c>
      <c r="O119" s="43"/>
      <c r="P119" s="213">
        <f t="shared" ref="P119:P137" si="21">O119*H119</f>
        <v>0</v>
      </c>
      <c r="Q119" s="213">
        <v>0</v>
      </c>
      <c r="R119" s="213">
        <f t="shared" ref="R119:R137" si="22">Q119*H119</f>
        <v>0</v>
      </c>
      <c r="S119" s="213">
        <v>0</v>
      </c>
      <c r="T119" s="214">
        <f t="shared" ref="T119:T137" si="23">S119*H119</f>
        <v>0</v>
      </c>
      <c r="AR119" s="25" t="s">
        <v>656</v>
      </c>
      <c r="AT119" s="25" t="s">
        <v>314</v>
      </c>
      <c r="AU119" s="25" t="s">
        <v>82</v>
      </c>
      <c r="AY119" s="25" t="s">
        <v>207</v>
      </c>
      <c r="BE119" s="215">
        <f t="shared" ref="BE119:BE137" si="24">IF(N119="základní",J119,0)</f>
        <v>0</v>
      </c>
      <c r="BF119" s="215">
        <f t="shared" ref="BF119:BF137" si="25">IF(N119="snížená",J119,0)</f>
        <v>0</v>
      </c>
      <c r="BG119" s="215">
        <f t="shared" ref="BG119:BG137" si="26">IF(N119="zákl. přenesená",J119,0)</f>
        <v>0</v>
      </c>
      <c r="BH119" s="215">
        <f t="shared" ref="BH119:BH137" si="27">IF(N119="sníž. přenesená",J119,0)</f>
        <v>0</v>
      </c>
      <c r="BI119" s="215">
        <f t="shared" ref="BI119:BI137" si="28">IF(N119="nulová",J119,0)</f>
        <v>0</v>
      </c>
      <c r="BJ119" s="25" t="s">
        <v>80</v>
      </c>
      <c r="BK119" s="215">
        <f t="shared" ref="BK119:BK137" si="29">ROUND(I119*H119,1)</f>
        <v>0</v>
      </c>
      <c r="BL119" s="25" t="s">
        <v>656</v>
      </c>
      <c r="BM119" s="25" t="s">
        <v>2764</v>
      </c>
    </row>
    <row r="120" spans="2:65" s="1" customFormat="1" ht="22.8" customHeight="1">
      <c r="B120" s="42"/>
      <c r="C120" s="260" t="s">
        <v>369</v>
      </c>
      <c r="D120" s="260" t="s">
        <v>314</v>
      </c>
      <c r="E120" s="261" t="s">
        <v>2765</v>
      </c>
      <c r="F120" s="262" t="s">
        <v>2766</v>
      </c>
      <c r="G120" s="263" t="s">
        <v>669</v>
      </c>
      <c r="H120" s="264">
        <v>13</v>
      </c>
      <c r="I120" s="265"/>
      <c r="J120" s="266">
        <f t="shared" si="20"/>
        <v>0</v>
      </c>
      <c r="K120" s="262" t="s">
        <v>23</v>
      </c>
      <c r="L120" s="267"/>
      <c r="M120" s="268" t="s">
        <v>23</v>
      </c>
      <c r="N120" s="269" t="s">
        <v>44</v>
      </c>
      <c r="O120" s="43"/>
      <c r="P120" s="213">
        <f t="shared" si="21"/>
        <v>0</v>
      </c>
      <c r="Q120" s="213">
        <v>0</v>
      </c>
      <c r="R120" s="213">
        <f t="shared" si="22"/>
        <v>0</v>
      </c>
      <c r="S120" s="213">
        <v>0</v>
      </c>
      <c r="T120" s="214">
        <f t="shared" si="23"/>
        <v>0</v>
      </c>
      <c r="AR120" s="25" t="s">
        <v>656</v>
      </c>
      <c r="AT120" s="25" t="s">
        <v>314</v>
      </c>
      <c r="AU120" s="25" t="s">
        <v>82</v>
      </c>
      <c r="AY120" s="25" t="s">
        <v>207</v>
      </c>
      <c r="BE120" s="215">
        <f t="shared" si="24"/>
        <v>0</v>
      </c>
      <c r="BF120" s="215">
        <f t="shared" si="25"/>
        <v>0</v>
      </c>
      <c r="BG120" s="215">
        <f t="shared" si="26"/>
        <v>0</v>
      </c>
      <c r="BH120" s="215">
        <f t="shared" si="27"/>
        <v>0</v>
      </c>
      <c r="BI120" s="215">
        <f t="shared" si="28"/>
        <v>0</v>
      </c>
      <c r="BJ120" s="25" t="s">
        <v>80</v>
      </c>
      <c r="BK120" s="215">
        <f t="shared" si="29"/>
        <v>0</v>
      </c>
      <c r="BL120" s="25" t="s">
        <v>656</v>
      </c>
      <c r="BM120" s="25" t="s">
        <v>2767</v>
      </c>
    </row>
    <row r="121" spans="2:65" s="1" customFormat="1" ht="14.4" customHeight="1">
      <c r="B121" s="42"/>
      <c r="C121" s="260" t="s">
        <v>375</v>
      </c>
      <c r="D121" s="260" t="s">
        <v>314</v>
      </c>
      <c r="E121" s="261" t="s">
        <v>2768</v>
      </c>
      <c r="F121" s="262" t="s">
        <v>2695</v>
      </c>
      <c r="G121" s="263" t="s">
        <v>669</v>
      </c>
      <c r="H121" s="264">
        <v>13</v>
      </c>
      <c r="I121" s="265"/>
      <c r="J121" s="266">
        <f t="shared" si="20"/>
        <v>0</v>
      </c>
      <c r="K121" s="262" t="s">
        <v>23</v>
      </c>
      <c r="L121" s="267"/>
      <c r="M121" s="268" t="s">
        <v>23</v>
      </c>
      <c r="N121" s="269" t="s">
        <v>44</v>
      </c>
      <c r="O121" s="43"/>
      <c r="P121" s="213">
        <f t="shared" si="21"/>
        <v>0</v>
      </c>
      <c r="Q121" s="213">
        <v>0</v>
      </c>
      <c r="R121" s="213">
        <f t="shared" si="22"/>
        <v>0</v>
      </c>
      <c r="S121" s="213">
        <v>0</v>
      </c>
      <c r="T121" s="214">
        <f t="shared" si="23"/>
        <v>0</v>
      </c>
      <c r="AR121" s="25" t="s">
        <v>656</v>
      </c>
      <c r="AT121" s="25" t="s">
        <v>314</v>
      </c>
      <c r="AU121" s="25" t="s">
        <v>82</v>
      </c>
      <c r="AY121" s="25" t="s">
        <v>207</v>
      </c>
      <c r="BE121" s="215">
        <f t="shared" si="24"/>
        <v>0</v>
      </c>
      <c r="BF121" s="215">
        <f t="shared" si="25"/>
        <v>0</v>
      </c>
      <c r="BG121" s="215">
        <f t="shared" si="26"/>
        <v>0</v>
      </c>
      <c r="BH121" s="215">
        <f t="shared" si="27"/>
        <v>0</v>
      </c>
      <c r="BI121" s="215">
        <f t="shared" si="28"/>
        <v>0</v>
      </c>
      <c r="BJ121" s="25" t="s">
        <v>80</v>
      </c>
      <c r="BK121" s="215">
        <f t="shared" si="29"/>
        <v>0</v>
      </c>
      <c r="BL121" s="25" t="s">
        <v>656</v>
      </c>
      <c r="BM121" s="25" t="s">
        <v>2769</v>
      </c>
    </row>
    <row r="122" spans="2:65" s="1" customFormat="1" ht="14.4" customHeight="1">
      <c r="B122" s="42"/>
      <c r="C122" s="260" t="s">
        <v>380</v>
      </c>
      <c r="D122" s="260" t="s">
        <v>314</v>
      </c>
      <c r="E122" s="261" t="s">
        <v>2770</v>
      </c>
      <c r="F122" s="262" t="s">
        <v>2698</v>
      </c>
      <c r="G122" s="263" t="s">
        <v>669</v>
      </c>
      <c r="H122" s="264">
        <v>12</v>
      </c>
      <c r="I122" s="265"/>
      <c r="J122" s="266">
        <f t="shared" si="20"/>
        <v>0</v>
      </c>
      <c r="K122" s="262" t="s">
        <v>23</v>
      </c>
      <c r="L122" s="267"/>
      <c r="M122" s="268" t="s">
        <v>23</v>
      </c>
      <c r="N122" s="269" t="s">
        <v>44</v>
      </c>
      <c r="O122" s="43"/>
      <c r="P122" s="213">
        <f t="shared" si="21"/>
        <v>0</v>
      </c>
      <c r="Q122" s="213">
        <v>0</v>
      </c>
      <c r="R122" s="213">
        <f t="shared" si="22"/>
        <v>0</v>
      </c>
      <c r="S122" s="213">
        <v>0</v>
      </c>
      <c r="T122" s="214">
        <f t="shared" si="23"/>
        <v>0</v>
      </c>
      <c r="AR122" s="25" t="s">
        <v>656</v>
      </c>
      <c r="AT122" s="25" t="s">
        <v>314</v>
      </c>
      <c r="AU122" s="25" t="s">
        <v>82</v>
      </c>
      <c r="AY122" s="25" t="s">
        <v>207</v>
      </c>
      <c r="BE122" s="215">
        <f t="shared" si="24"/>
        <v>0</v>
      </c>
      <c r="BF122" s="215">
        <f t="shared" si="25"/>
        <v>0</v>
      </c>
      <c r="BG122" s="215">
        <f t="shared" si="26"/>
        <v>0</v>
      </c>
      <c r="BH122" s="215">
        <f t="shared" si="27"/>
        <v>0</v>
      </c>
      <c r="BI122" s="215">
        <f t="shared" si="28"/>
        <v>0</v>
      </c>
      <c r="BJ122" s="25" t="s">
        <v>80</v>
      </c>
      <c r="BK122" s="215">
        <f t="shared" si="29"/>
        <v>0</v>
      </c>
      <c r="BL122" s="25" t="s">
        <v>656</v>
      </c>
      <c r="BM122" s="25" t="s">
        <v>2771</v>
      </c>
    </row>
    <row r="123" spans="2:65" s="1" customFormat="1" ht="14.4" customHeight="1">
      <c r="B123" s="42"/>
      <c r="C123" s="260" t="s">
        <v>384</v>
      </c>
      <c r="D123" s="260" t="s">
        <v>314</v>
      </c>
      <c r="E123" s="261" t="s">
        <v>2772</v>
      </c>
      <c r="F123" s="262" t="s">
        <v>2701</v>
      </c>
      <c r="G123" s="263" t="s">
        <v>669</v>
      </c>
      <c r="H123" s="264">
        <v>1</v>
      </c>
      <c r="I123" s="265"/>
      <c r="J123" s="266">
        <f t="shared" si="20"/>
        <v>0</v>
      </c>
      <c r="K123" s="262" t="s">
        <v>23</v>
      </c>
      <c r="L123" s="267"/>
      <c r="M123" s="268" t="s">
        <v>23</v>
      </c>
      <c r="N123" s="269" t="s">
        <v>44</v>
      </c>
      <c r="O123" s="43"/>
      <c r="P123" s="213">
        <f t="shared" si="21"/>
        <v>0</v>
      </c>
      <c r="Q123" s="213">
        <v>0</v>
      </c>
      <c r="R123" s="213">
        <f t="shared" si="22"/>
        <v>0</v>
      </c>
      <c r="S123" s="213">
        <v>0</v>
      </c>
      <c r="T123" s="214">
        <f t="shared" si="23"/>
        <v>0</v>
      </c>
      <c r="AR123" s="25" t="s">
        <v>656</v>
      </c>
      <c r="AT123" s="25" t="s">
        <v>314</v>
      </c>
      <c r="AU123" s="25" t="s">
        <v>82</v>
      </c>
      <c r="AY123" s="25" t="s">
        <v>207</v>
      </c>
      <c r="BE123" s="215">
        <f t="shared" si="24"/>
        <v>0</v>
      </c>
      <c r="BF123" s="215">
        <f t="shared" si="25"/>
        <v>0</v>
      </c>
      <c r="BG123" s="215">
        <f t="shared" si="26"/>
        <v>0</v>
      </c>
      <c r="BH123" s="215">
        <f t="shared" si="27"/>
        <v>0</v>
      </c>
      <c r="BI123" s="215">
        <f t="shared" si="28"/>
        <v>0</v>
      </c>
      <c r="BJ123" s="25" t="s">
        <v>80</v>
      </c>
      <c r="BK123" s="215">
        <f t="shared" si="29"/>
        <v>0</v>
      </c>
      <c r="BL123" s="25" t="s">
        <v>656</v>
      </c>
      <c r="BM123" s="25" t="s">
        <v>2773</v>
      </c>
    </row>
    <row r="124" spans="2:65" s="1" customFormat="1" ht="14.4" customHeight="1">
      <c r="B124" s="42"/>
      <c r="C124" s="260" t="s">
        <v>388</v>
      </c>
      <c r="D124" s="260" t="s">
        <v>314</v>
      </c>
      <c r="E124" s="261" t="s">
        <v>2774</v>
      </c>
      <c r="F124" s="262" t="s">
        <v>2704</v>
      </c>
      <c r="G124" s="263" t="s">
        <v>669</v>
      </c>
      <c r="H124" s="264">
        <v>13</v>
      </c>
      <c r="I124" s="265"/>
      <c r="J124" s="266">
        <f t="shared" si="20"/>
        <v>0</v>
      </c>
      <c r="K124" s="262" t="s">
        <v>23</v>
      </c>
      <c r="L124" s="267"/>
      <c r="M124" s="268" t="s">
        <v>23</v>
      </c>
      <c r="N124" s="269" t="s">
        <v>44</v>
      </c>
      <c r="O124" s="43"/>
      <c r="P124" s="213">
        <f t="shared" si="21"/>
        <v>0</v>
      </c>
      <c r="Q124" s="213">
        <v>0</v>
      </c>
      <c r="R124" s="213">
        <f t="shared" si="22"/>
        <v>0</v>
      </c>
      <c r="S124" s="213">
        <v>0</v>
      </c>
      <c r="T124" s="214">
        <f t="shared" si="23"/>
        <v>0</v>
      </c>
      <c r="AR124" s="25" t="s">
        <v>656</v>
      </c>
      <c r="AT124" s="25" t="s">
        <v>314</v>
      </c>
      <c r="AU124" s="25" t="s">
        <v>82</v>
      </c>
      <c r="AY124" s="25" t="s">
        <v>207</v>
      </c>
      <c r="BE124" s="215">
        <f t="shared" si="24"/>
        <v>0</v>
      </c>
      <c r="BF124" s="215">
        <f t="shared" si="25"/>
        <v>0</v>
      </c>
      <c r="BG124" s="215">
        <f t="shared" si="26"/>
        <v>0</v>
      </c>
      <c r="BH124" s="215">
        <f t="shared" si="27"/>
        <v>0</v>
      </c>
      <c r="BI124" s="215">
        <f t="shared" si="28"/>
        <v>0</v>
      </c>
      <c r="BJ124" s="25" t="s">
        <v>80</v>
      </c>
      <c r="BK124" s="215">
        <f t="shared" si="29"/>
        <v>0</v>
      </c>
      <c r="BL124" s="25" t="s">
        <v>656</v>
      </c>
      <c r="BM124" s="25" t="s">
        <v>2775</v>
      </c>
    </row>
    <row r="125" spans="2:65" s="1" customFormat="1" ht="14.4" customHeight="1">
      <c r="B125" s="42"/>
      <c r="C125" s="260" t="s">
        <v>392</v>
      </c>
      <c r="D125" s="260" t="s">
        <v>314</v>
      </c>
      <c r="E125" s="261" t="s">
        <v>2776</v>
      </c>
      <c r="F125" s="262" t="s">
        <v>2707</v>
      </c>
      <c r="G125" s="263" t="s">
        <v>322</v>
      </c>
      <c r="H125" s="264">
        <v>100</v>
      </c>
      <c r="I125" s="265"/>
      <c r="J125" s="266">
        <f t="shared" si="20"/>
        <v>0</v>
      </c>
      <c r="K125" s="262" t="s">
        <v>23</v>
      </c>
      <c r="L125" s="267"/>
      <c r="M125" s="268" t="s">
        <v>23</v>
      </c>
      <c r="N125" s="269" t="s">
        <v>44</v>
      </c>
      <c r="O125" s="43"/>
      <c r="P125" s="213">
        <f t="shared" si="21"/>
        <v>0</v>
      </c>
      <c r="Q125" s="213">
        <v>0</v>
      </c>
      <c r="R125" s="213">
        <f t="shared" si="22"/>
        <v>0</v>
      </c>
      <c r="S125" s="213">
        <v>0</v>
      </c>
      <c r="T125" s="214">
        <f t="shared" si="23"/>
        <v>0</v>
      </c>
      <c r="AR125" s="25" t="s">
        <v>656</v>
      </c>
      <c r="AT125" s="25" t="s">
        <v>314</v>
      </c>
      <c r="AU125" s="25" t="s">
        <v>82</v>
      </c>
      <c r="AY125" s="25" t="s">
        <v>207</v>
      </c>
      <c r="BE125" s="215">
        <f t="shared" si="24"/>
        <v>0</v>
      </c>
      <c r="BF125" s="215">
        <f t="shared" si="25"/>
        <v>0</v>
      </c>
      <c r="BG125" s="215">
        <f t="shared" si="26"/>
        <v>0</v>
      </c>
      <c r="BH125" s="215">
        <f t="shared" si="27"/>
        <v>0</v>
      </c>
      <c r="BI125" s="215">
        <f t="shared" si="28"/>
        <v>0</v>
      </c>
      <c r="BJ125" s="25" t="s">
        <v>80</v>
      </c>
      <c r="BK125" s="215">
        <f t="shared" si="29"/>
        <v>0</v>
      </c>
      <c r="BL125" s="25" t="s">
        <v>656</v>
      </c>
      <c r="BM125" s="25" t="s">
        <v>2777</v>
      </c>
    </row>
    <row r="126" spans="2:65" s="1" customFormat="1" ht="14.4" customHeight="1">
      <c r="B126" s="42"/>
      <c r="C126" s="260" t="s">
        <v>396</v>
      </c>
      <c r="D126" s="260" t="s">
        <v>314</v>
      </c>
      <c r="E126" s="261" t="s">
        <v>2778</v>
      </c>
      <c r="F126" s="262" t="s">
        <v>2710</v>
      </c>
      <c r="G126" s="263" t="s">
        <v>322</v>
      </c>
      <c r="H126" s="264">
        <v>370</v>
      </c>
      <c r="I126" s="265"/>
      <c r="J126" s="266">
        <f t="shared" si="20"/>
        <v>0</v>
      </c>
      <c r="K126" s="262" t="s">
        <v>23</v>
      </c>
      <c r="L126" s="267"/>
      <c r="M126" s="268" t="s">
        <v>23</v>
      </c>
      <c r="N126" s="269" t="s">
        <v>44</v>
      </c>
      <c r="O126" s="43"/>
      <c r="P126" s="213">
        <f t="shared" si="21"/>
        <v>0</v>
      </c>
      <c r="Q126" s="213">
        <v>0</v>
      </c>
      <c r="R126" s="213">
        <f t="shared" si="22"/>
        <v>0</v>
      </c>
      <c r="S126" s="213">
        <v>0</v>
      </c>
      <c r="T126" s="214">
        <f t="shared" si="23"/>
        <v>0</v>
      </c>
      <c r="AR126" s="25" t="s">
        <v>656</v>
      </c>
      <c r="AT126" s="25" t="s">
        <v>314</v>
      </c>
      <c r="AU126" s="25" t="s">
        <v>82</v>
      </c>
      <c r="AY126" s="25" t="s">
        <v>207</v>
      </c>
      <c r="BE126" s="215">
        <f t="shared" si="24"/>
        <v>0</v>
      </c>
      <c r="BF126" s="215">
        <f t="shared" si="25"/>
        <v>0</v>
      </c>
      <c r="BG126" s="215">
        <f t="shared" si="26"/>
        <v>0</v>
      </c>
      <c r="BH126" s="215">
        <f t="shared" si="27"/>
        <v>0</v>
      </c>
      <c r="BI126" s="215">
        <f t="shared" si="28"/>
        <v>0</v>
      </c>
      <c r="BJ126" s="25" t="s">
        <v>80</v>
      </c>
      <c r="BK126" s="215">
        <f t="shared" si="29"/>
        <v>0</v>
      </c>
      <c r="BL126" s="25" t="s">
        <v>656</v>
      </c>
      <c r="BM126" s="25" t="s">
        <v>2779</v>
      </c>
    </row>
    <row r="127" spans="2:65" s="1" customFormat="1" ht="14.4" customHeight="1">
      <c r="B127" s="42"/>
      <c r="C127" s="260" t="s">
        <v>400</v>
      </c>
      <c r="D127" s="260" t="s">
        <v>314</v>
      </c>
      <c r="E127" s="261" t="s">
        <v>2780</v>
      </c>
      <c r="F127" s="262" t="s">
        <v>2713</v>
      </c>
      <c r="G127" s="263" t="s">
        <v>322</v>
      </c>
      <c r="H127" s="264">
        <v>365</v>
      </c>
      <c r="I127" s="265"/>
      <c r="J127" s="266">
        <f t="shared" si="20"/>
        <v>0</v>
      </c>
      <c r="K127" s="262" t="s">
        <v>23</v>
      </c>
      <c r="L127" s="267"/>
      <c r="M127" s="268" t="s">
        <v>23</v>
      </c>
      <c r="N127" s="269" t="s">
        <v>44</v>
      </c>
      <c r="O127" s="43"/>
      <c r="P127" s="213">
        <f t="shared" si="21"/>
        <v>0</v>
      </c>
      <c r="Q127" s="213">
        <v>0</v>
      </c>
      <c r="R127" s="213">
        <f t="shared" si="22"/>
        <v>0</v>
      </c>
      <c r="S127" s="213">
        <v>0</v>
      </c>
      <c r="T127" s="214">
        <f t="shared" si="23"/>
        <v>0</v>
      </c>
      <c r="AR127" s="25" t="s">
        <v>656</v>
      </c>
      <c r="AT127" s="25" t="s">
        <v>314</v>
      </c>
      <c r="AU127" s="25" t="s">
        <v>82</v>
      </c>
      <c r="AY127" s="25" t="s">
        <v>207</v>
      </c>
      <c r="BE127" s="215">
        <f t="shared" si="24"/>
        <v>0</v>
      </c>
      <c r="BF127" s="215">
        <f t="shared" si="25"/>
        <v>0</v>
      </c>
      <c r="BG127" s="215">
        <f t="shared" si="26"/>
        <v>0</v>
      </c>
      <c r="BH127" s="215">
        <f t="shared" si="27"/>
        <v>0</v>
      </c>
      <c r="BI127" s="215">
        <f t="shared" si="28"/>
        <v>0</v>
      </c>
      <c r="BJ127" s="25" t="s">
        <v>80</v>
      </c>
      <c r="BK127" s="215">
        <f t="shared" si="29"/>
        <v>0</v>
      </c>
      <c r="BL127" s="25" t="s">
        <v>656</v>
      </c>
      <c r="BM127" s="25" t="s">
        <v>2781</v>
      </c>
    </row>
    <row r="128" spans="2:65" s="1" customFormat="1" ht="14.4" customHeight="1">
      <c r="B128" s="42"/>
      <c r="C128" s="260" t="s">
        <v>404</v>
      </c>
      <c r="D128" s="260" t="s">
        <v>314</v>
      </c>
      <c r="E128" s="261" t="s">
        <v>2782</v>
      </c>
      <c r="F128" s="262" t="s">
        <v>2715</v>
      </c>
      <c r="G128" s="263" t="s">
        <v>322</v>
      </c>
      <c r="H128" s="264">
        <v>375</v>
      </c>
      <c r="I128" s="265"/>
      <c r="J128" s="266">
        <f t="shared" si="20"/>
        <v>0</v>
      </c>
      <c r="K128" s="262" t="s">
        <v>23</v>
      </c>
      <c r="L128" s="267"/>
      <c r="M128" s="268" t="s">
        <v>23</v>
      </c>
      <c r="N128" s="269" t="s">
        <v>44</v>
      </c>
      <c r="O128" s="43"/>
      <c r="P128" s="213">
        <f t="shared" si="21"/>
        <v>0</v>
      </c>
      <c r="Q128" s="213">
        <v>0</v>
      </c>
      <c r="R128" s="213">
        <f t="shared" si="22"/>
        <v>0</v>
      </c>
      <c r="S128" s="213">
        <v>0</v>
      </c>
      <c r="T128" s="214">
        <f t="shared" si="23"/>
        <v>0</v>
      </c>
      <c r="AR128" s="25" t="s">
        <v>656</v>
      </c>
      <c r="AT128" s="25" t="s">
        <v>314</v>
      </c>
      <c r="AU128" s="25" t="s">
        <v>82</v>
      </c>
      <c r="AY128" s="25" t="s">
        <v>207</v>
      </c>
      <c r="BE128" s="215">
        <f t="shared" si="24"/>
        <v>0</v>
      </c>
      <c r="BF128" s="215">
        <f t="shared" si="25"/>
        <v>0</v>
      </c>
      <c r="BG128" s="215">
        <f t="shared" si="26"/>
        <v>0</v>
      </c>
      <c r="BH128" s="215">
        <f t="shared" si="27"/>
        <v>0</v>
      </c>
      <c r="BI128" s="215">
        <f t="shared" si="28"/>
        <v>0</v>
      </c>
      <c r="BJ128" s="25" t="s">
        <v>80</v>
      </c>
      <c r="BK128" s="215">
        <f t="shared" si="29"/>
        <v>0</v>
      </c>
      <c r="BL128" s="25" t="s">
        <v>656</v>
      </c>
      <c r="BM128" s="25" t="s">
        <v>2783</v>
      </c>
    </row>
    <row r="129" spans="2:65" s="1" customFormat="1" ht="14.4" customHeight="1">
      <c r="B129" s="42"/>
      <c r="C129" s="260" t="s">
        <v>255</v>
      </c>
      <c r="D129" s="260" t="s">
        <v>314</v>
      </c>
      <c r="E129" s="261" t="s">
        <v>2784</v>
      </c>
      <c r="F129" s="262" t="s">
        <v>2718</v>
      </c>
      <c r="G129" s="263" t="s">
        <v>322</v>
      </c>
      <c r="H129" s="264">
        <v>65</v>
      </c>
      <c r="I129" s="265"/>
      <c r="J129" s="266">
        <f t="shared" si="20"/>
        <v>0</v>
      </c>
      <c r="K129" s="262" t="s">
        <v>23</v>
      </c>
      <c r="L129" s="267"/>
      <c r="M129" s="268" t="s">
        <v>23</v>
      </c>
      <c r="N129" s="269" t="s">
        <v>44</v>
      </c>
      <c r="O129" s="43"/>
      <c r="P129" s="213">
        <f t="shared" si="21"/>
        <v>0</v>
      </c>
      <c r="Q129" s="213">
        <v>0</v>
      </c>
      <c r="R129" s="213">
        <f t="shared" si="22"/>
        <v>0</v>
      </c>
      <c r="S129" s="213">
        <v>0</v>
      </c>
      <c r="T129" s="214">
        <f t="shared" si="23"/>
        <v>0</v>
      </c>
      <c r="AR129" s="25" t="s">
        <v>656</v>
      </c>
      <c r="AT129" s="25" t="s">
        <v>314</v>
      </c>
      <c r="AU129" s="25" t="s">
        <v>82</v>
      </c>
      <c r="AY129" s="25" t="s">
        <v>207</v>
      </c>
      <c r="BE129" s="215">
        <f t="shared" si="24"/>
        <v>0</v>
      </c>
      <c r="BF129" s="215">
        <f t="shared" si="25"/>
        <v>0</v>
      </c>
      <c r="BG129" s="215">
        <f t="shared" si="26"/>
        <v>0</v>
      </c>
      <c r="BH129" s="215">
        <f t="shared" si="27"/>
        <v>0</v>
      </c>
      <c r="BI129" s="215">
        <f t="shared" si="28"/>
        <v>0</v>
      </c>
      <c r="BJ129" s="25" t="s">
        <v>80</v>
      </c>
      <c r="BK129" s="215">
        <f t="shared" si="29"/>
        <v>0</v>
      </c>
      <c r="BL129" s="25" t="s">
        <v>656</v>
      </c>
      <c r="BM129" s="25" t="s">
        <v>2785</v>
      </c>
    </row>
    <row r="130" spans="2:65" s="1" customFormat="1" ht="14.4" customHeight="1">
      <c r="B130" s="42"/>
      <c r="C130" s="260" t="s">
        <v>411</v>
      </c>
      <c r="D130" s="260" t="s">
        <v>314</v>
      </c>
      <c r="E130" s="261" t="s">
        <v>2786</v>
      </c>
      <c r="F130" s="262" t="s">
        <v>2721</v>
      </c>
      <c r="G130" s="263" t="s">
        <v>669</v>
      </c>
      <c r="H130" s="264">
        <v>26</v>
      </c>
      <c r="I130" s="265"/>
      <c r="J130" s="266">
        <f t="shared" si="20"/>
        <v>0</v>
      </c>
      <c r="K130" s="262" t="s">
        <v>23</v>
      </c>
      <c r="L130" s="267"/>
      <c r="M130" s="268" t="s">
        <v>23</v>
      </c>
      <c r="N130" s="269" t="s">
        <v>44</v>
      </c>
      <c r="O130" s="43"/>
      <c r="P130" s="213">
        <f t="shared" si="21"/>
        <v>0</v>
      </c>
      <c r="Q130" s="213">
        <v>0</v>
      </c>
      <c r="R130" s="213">
        <f t="shared" si="22"/>
        <v>0</v>
      </c>
      <c r="S130" s="213">
        <v>0</v>
      </c>
      <c r="T130" s="214">
        <f t="shared" si="23"/>
        <v>0</v>
      </c>
      <c r="AR130" s="25" t="s">
        <v>656</v>
      </c>
      <c r="AT130" s="25" t="s">
        <v>314</v>
      </c>
      <c r="AU130" s="25" t="s">
        <v>82</v>
      </c>
      <c r="AY130" s="25" t="s">
        <v>207</v>
      </c>
      <c r="BE130" s="215">
        <f t="shared" si="24"/>
        <v>0</v>
      </c>
      <c r="BF130" s="215">
        <f t="shared" si="25"/>
        <v>0</v>
      </c>
      <c r="BG130" s="215">
        <f t="shared" si="26"/>
        <v>0</v>
      </c>
      <c r="BH130" s="215">
        <f t="shared" si="27"/>
        <v>0</v>
      </c>
      <c r="BI130" s="215">
        <f t="shared" si="28"/>
        <v>0</v>
      </c>
      <c r="BJ130" s="25" t="s">
        <v>80</v>
      </c>
      <c r="BK130" s="215">
        <f t="shared" si="29"/>
        <v>0</v>
      </c>
      <c r="BL130" s="25" t="s">
        <v>656</v>
      </c>
      <c r="BM130" s="25" t="s">
        <v>2787</v>
      </c>
    </row>
    <row r="131" spans="2:65" s="1" customFormat="1" ht="14.4" customHeight="1">
      <c r="B131" s="42"/>
      <c r="C131" s="260" t="s">
        <v>417</v>
      </c>
      <c r="D131" s="260" t="s">
        <v>314</v>
      </c>
      <c r="E131" s="261" t="s">
        <v>2788</v>
      </c>
      <c r="F131" s="262" t="s">
        <v>2724</v>
      </c>
      <c r="G131" s="263" t="s">
        <v>669</v>
      </c>
      <c r="H131" s="264">
        <v>13</v>
      </c>
      <c r="I131" s="265"/>
      <c r="J131" s="266">
        <f t="shared" si="20"/>
        <v>0</v>
      </c>
      <c r="K131" s="262" t="s">
        <v>23</v>
      </c>
      <c r="L131" s="267"/>
      <c r="M131" s="268" t="s">
        <v>23</v>
      </c>
      <c r="N131" s="269" t="s">
        <v>44</v>
      </c>
      <c r="O131" s="43"/>
      <c r="P131" s="213">
        <f t="shared" si="21"/>
        <v>0</v>
      </c>
      <c r="Q131" s="213">
        <v>0</v>
      </c>
      <c r="R131" s="213">
        <f t="shared" si="22"/>
        <v>0</v>
      </c>
      <c r="S131" s="213">
        <v>0</v>
      </c>
      <c r="T131" s="214">
        <f t="shared" si="23"/>
        <v>0</v>
      </c>
      <c r="AR131" s="25" t="s">
        <v>656</v>
      </c>
      <c r="AT131" s="25" t="s">
        <v>314</v>
      </c>
      <c r="AU131" s="25" t="s">
        <v>82</v>
      </c>
      <c r="AY131" s="25" t="s">
        <v>207</v>
      </c>
      <c r="BE131" s="215">
        <f t="shared" si="24"/>
        <v>0</v>
      </c>
      <c r="BF131" s="215">
        <f t="shared" si="25"/>
        <v>0</v>
      </c>
      <c r="BG131" s="215">
        <f t="shared" si="26"/>
        <v>0</v>
      </c>
      <c r="BH131" s="215">
        <f t="shared" si="27"/>
        <v>0</v>
      </c>
      <c r="BI131" s="215">
        <f t="shared" si="28"/>
        <v>0</v>
      </c>
      <c r="BJ131" s="25" t="s">
        <v>80</v>
      </c>
      <c r="BK131" s="215">
        <f t="shared" si="29"/>
        <v>0</v>
      </c>
      <c r="BL131" s="25" t="s">
        <v>656</v>
      </c>
      <c r="BM131" s="25" t="s">
        <v>2789</v>
      </c>
    </row>
    <row r="132" spans="2:65" s="1" customFormat="1" ht="14.4" customHeight="1">
      <c r="B132" s="42"/>
      <c r="C132" s="260" t="s">
        <v>419</v>
      </c>
      <c r="D132" s="260" t="s">
        <v>314</v>
      </c>
      <c r="E132" s="261" t="s">
        <v>2790</v>
      </c>
      <c r="F132" s="262" t="s">
        <v>2727</v>
      </c>
      <c r="G132" s="263" t="s">
        <v>669</v>
      </c>
      <c r="H132" s="264">
        <v>13</v>
      </c>
      <c r="I132" s="265"/>
      <c r="J132" s="266">
        <f t="shared" si="20"/>
        <v>0</v>
      </c>
      <c r="K132" s="262" t="s">
        <v>23</v>
      </c>
      <c r="L132" s="267"/>
      <c r="M132" s="268" t="s">
        <v>23</v>
      </c>
      <c r="N132" s="269" t="s">
        <v>44</v>
      </c>
      <c r="O132" s="43"/>
      <c r="P132" s="213">
        <f t="shared" si="21"/>
        <v>0</v>
      </c>
      <c r="Q132" s="213">
        <v>0</v>
      </c>
      <c r="R132" s="213">
        <f t="shared" si="22"/>
        <v>0</v>
      </c>
      <c r="S132" s="213">
        <v>0</v>
      </c>
      <c r="T132" s="214">
        <f t="shared" si="23"/>
        <v>0</v>
      </c>
      <c r="AR132" s="25" t="s">
        <v>656</v>
      </c>
      <c r="AT132" s="25" t="s">
        <v>314</v>
      </c>
      <c r="AU132" s="25" t="s">
        <v>82</v>
      </c>
      <c r="AY132" s="25" t="s">
        <v>207</v>
      </c>
      <c r="BE132" s="215">
        <f t="shared" si="24"/>
        <v>0</v>
      </c>
      <c r="BF132" s="215">
        <f t="shared" si="25"/>
        <v>0</v>
      </c>
      <c r="BG132" s="215">
        <f t="shared" si="26"/>
        <v>0</v>
      </c>
      <c r="BH132" s="215">
        <f t="shared" si="27"/>
        <v>0</v>
      </c>
      <c r="BI132" s="215">
        <f t="shared" si="28"/>
        <v>0</v>
      </c>
      <c r="BJ132" s="25" t="s">
        <v>80</v>
      </c>
      <c r="BK132" s="215">
        <f t="shared" si="29"/>
        <v>0</v>
      </c>
      <c r="BL132" s="25" t="s">
        <v>656</v>
      </c>
      <c r="BM132" s="25" t="s">
        <v>2791</v>
      </c>
    </row>
    <row r="133" spans="2:65" s="1" customFormat="1" ht="14.4" customHeight="1">
      <c r="B133" s="42"/>
      <c r="C133" s="260" t="s">
        <v>421</v>
      </c>
      <c r="D133" s="260" t="s">
        <v>314</v>
      </c>
      <c r="E133" s="261" t="s">
        <v>2792</v>
      </c>
      <c r="F133" s="262" t="s">
        <v>2730</v>
      </c>
      <c r="G133" s="263" t="s">
        <v>322</v>
      </c>
      <c r="H133" s="264">
        <v>365</v>
      </c>
      <c r="I133" s="265"/>
      <c r="J133" s="266">
        <f t="shared" si="20"/>
        <v>0</v>
      </c>
      <c r="K133" s="262" t="s">
        <v>23</v>
      </c>
      <c r="L133" s="267"/>
      <c r="M133" s="268" t="s">
        <v>23</v>
      </c>
      <c r="N133" s="269" t="s">
        <v>44</v>
      </c>
      <c r="O133" s="43"/>
      <c r="P133" s="213">
        <f t="shared" si="21"/>
        <v>0</v>
      </c>
      <c r="Q133" s="213">
        <v>0</v>
      </c>
      <c r="R133" s="213">
        <f t="shared" si="22"/>
        <v>0</v>
      </c>
      <c r="S133" s="213">
        <v>0</v>
      </c>
      <c r="T133" s="214">
        <f t="shared" si="23"/>
        <v>0</v>
      </c>
      <c r="AR133" s="25" t="s">
        <v>656</v>
      </c>
      <c r="AT133" s="25" t="s">
        <v>314</v>
      </c>
      <c r="AU133" s="25" t="s">
        <v>82</v>
      </c>
      <c r="AY133" s="25" t="s">
        <v>207</v>
      </c>
      <c r="BE133" s="215">
        <f t="shared" si="24"/>
        <v>0</v>
      </c>
      <c r="BF133" s="215">
        <f t="shared" si="25"/>
        <v>0</v>
      </c>
      <c r="BG133" s="215">
        <f t="shared" si="26"/>
        <v>0</v>
      </c>
      <c r="BH133" s="215">
        <f t="shared" si="27"/>
        <v>0</v>
      </c>
      <c r="BI133" s="215">
        <f t="shared" si="28"/>
        <v>0</v>
      </c>
      <c r="BJ133" s="25" t="s">
        <v>80</v>
      </c>
      <c r="BK133" s="215">
        <f t="shared" si="29"/>
        <v>0</v>
      </c>
      <c r="BL133" s="25" t="s">
        <v>656</v>
      </c>
      <c r="BM133" s="25" t="s">
        <v>2793</v>
      </c>
    </row>
    <row r="134" spans="2:65" s="1" customFormat="1" ht="14.4" customHeight="1">
      <c r="B134" s="42"/>
      <c r="C134" s="260" t="s">
        <v>429</v>
      </c>
      <c r="D134" s="260" t="s">
        <v>314</v>
      </c>
      <c r="E134" s="261" t="s">
        <v>2794</v>
      </c>
      <c r="F134" s="262" t="s">
        <v>2733</v>
      </c>
      <c r="G134" s="263" t="s">
        <v>669</v>
      </c>
      <c r="H134" s="264">
        <v>24</v>
      </c>
      <c r="I134" s="265"/>
      <c r="J134" s="266">
        <f t="shared" si="20"/>
        <v>0</v>
      </c>
      <c r="K134" s="262" t="s">
        <v>23</v>
      </c>
      <c r="L134" s="267"/>
      <c r="M134" s="268" t="s">
        <v>23</v>
      </c>
      <c r="N134" s="269" t="s">
        <v>44</v>
      </c>
      <c r="O134" s="43"/>
      <c r="P134" s="213">
        <f t="shared" si="21"/>
        <v>0</v>
      </c>
      <c r="Q134" s="213">
        <v>0</v>
      </c>
      <c r="R134" s="213">
        <f t="shared" si="22"/>
        <v>0</v>
      </c>
      <c r="S134" s="213">
        <v>0</v>
      </c>
      <c r="T134" s="214">
        <f t="shared" si="23"/>
        <v>0</v>
      </c>
      <c r="AR134" s="25" t="s">
        <v>656</v>
      </c>
      <c r="AT134" s="25" t="s">
        <v>314</v>
      </c>
      <c r="AU134" s="25" t="s">
        <v>82</v>
      </c>
      <c r="AY134" s="25" t="s">
        <v>207</v>
      </c>
      <c r="BE134" s="215">
        <f t="shared" si="24"/>
        <v>0</v>
      </c>
      <c r="BF134" s="215">
        <f t="shared" si="25"/>
        <v>0</v>
      </c>
      <c r="BG134" s="215">
        <f t="shared" si="26"/>
        <v>0</v>
      </c>
      <c r="BH134" s="215">
        <f t="shared" si="27"/>
        <v>0</v>
      </c>
      <c r="BI134" s="215">
        <f t="shared" si="28"/>
        <v>0</v>
      </c>
      <c r="BJ134" s="25" t="s">
        <v>80</v>
      </c>
      <c r="BK134" s="215">
        <f t="shared" si="29"/>
        <v>0</v>
      </c>
      <c r="BL134" s="25" t="s">
        <v>656</v>
      </c>
      <c r="BM134" s="25" t="s">
        <v>2795</v>
      </c>
    </row>
    <row r="135" spans="2:65" s="1" customFormat="1" ht="22.8" customHeight="1">
      <c r="B135" s="42"/>
      <c r="C135" s="260" t="s">
        <v>433</v>
      </c>
      <c r="D135" s="260" t="s">
        <v>314</v>
      </c>
      <c r="E135" s="261" t="s">
        <v>2796</v>
      </c>
      <c r="F135" s="262" t="s">
        <v>2797</v>
      </c>
      <c r="G135" s="263" t="s">
        <v>669</v>
      </c>
      <c r="H135" s="264">
        <v>1</v>
      </c>
      <c r="I135" s="265"/>
      <c r="J135" s="266">
        <f t="shared" si="20"/>
        <v>0</v>
      </c>
      <c r="K135" s="262" t="s">
        <v>23</v>
      </c>
      <c r="L135" s="267"/>
      <c r="M135" s="268" t="s">
        <v>23</v>
      </c>
      <c r="N135" s="269" t="s">
        <v>44</v>
      </c>
      <c r="O135" s="43"/>
      <c r="P135" s="213">
        <f t="shared" si="21"/>
        <v>0</v>
      </c>
      <c r="Q135" s="213">
        <v>0</v>
      </c>
      <c r="R135" s="213">
        <f t="shared" si="22"/>
        <v>0</v>
      </c>
      <c r="S135" s="213">
        <v>0</v>
      </c>
      <c r="T135" s="214">
        <f t="shared" si="23"/>
        <v>0</v>
      </c>
      <c r="AR135" s="25" t="s">
        <v>656</v>
      </c>
      <c r="AT135" s="25" t="s">
        <v>314</v>
      </c>
      <c r="AU135" s="25" t="s">
        <v>82</v>
      </c>
      <c r="AY135" s="25" t="s">
        <v>207</v>
      </c>
      <c r="BE135" s="215">
        <f t="shared" si="24"/>
        <v>0</v>
      </c>
      <c r="BF135" s="215">
        <f t="shared" si="25"/>
        <v>0</v>
      </c>
      <c r="BG135" s="215">
        <f t="shared" si="26"/>
        <v>0</v>
      </c>
      <c r="BH135" s="215">
        <f t="shared" si="27"/>
        <v>0</v>
      </c>
      <c r="BI135" s="215">
        <f t="shared" si="28"/>
        <v>0</v>
      </c>
      <c r="BJ135" s="25" t="s">
        <v>80</v>
      </c>
      <c r="BK135" s="215">
        <f t="shared" si="29"/>
        <v>0</v>
      </c>
      <c r="BL135" s="25" t="s">
        <v>656</v>
      </c>
      <c r="BM135" s="25" t="s">
        <v>2798</v>
      </c>
    </row>
    <row r="136" spans="2:65" s="1" customFormat="1" ht="14.4" customHeight="1">
      <c r="B136" s="42"/>
      <c r="C136" s="260" t="s">
        <v>436</v>
      </c>
      <c r="D136" s="260" t="s">
        <v>314</v>
      </c>
      <c r="E136" s="261" t="s">
        <v>2799</v>
      </c>
      <c r="F136" s="262" t="s">
        <v>734</v>
      </c>
      <c r="G136" s="263" t="s">
        <v>669</v>
      </c>
      <c r="H136" s="264">
        <v>1</v>
      </c>
      <c r="I136" s="265"/>
      <c r="J136" s="266">
        <f t="shared" si="20"/>
        <v>0</v>
      </c>
      <c r="K136" s="262" t="s">
        <v>23</v>
      </c>
      <c r="L136" s="267"/>
      <c r="M136" s="268" t="s">
        <v>23</v>
      </c>
      <c r="N136" s="269" t="s">
        <v>44</v>
      </c>
      <c r="O136" s="43"/>
      <c r="P136" s="213">
        <f t="shared" si="21"/>
        <v>0</v>
      </c>
      <c r="Q136" s="213">
        <v>0</v>
      </c>
      <c r="R136" s="213">
        <f t="shared" si="22"/>
        <v>0</v>
      </c>
      <c r="S136" s="213">
        <v>0</v>
      </c>
      <c r="T136" s="214">
        <f t="shared" si="23"/>
        <v>0</v>
      </c>
      <c r="AR136" s="25" t="s">
        <v>656</v>
      </c>
      <c r="AT136" s="25" t="s">
        <v>314</v>
      </c>
      <c r="AU136" s="25" t="s">
        <v>82</v>
      </c>
      <c r="AY136" s="25" t="s">
        <v>207</v>
      </c>
      <c r="BE136" s="215">
        <f t="shared" si="24"/>
        <v>0</v>
      </c>
      <c r="BF136" s="215">
        <f t="shared" si="25"/>
        <v>0</v>
      </c>
      <c r="BG136" s="215">
        <f t="shared" si="26"/>
        <v>0</v>
      </c>
      <c r="BH136" s="215">
        <f t="shared" si="27"/>
        <v>0</v>
      </c>
      <c r="BI136" s="215">
        <f t="shared" si="28"/>
        <v>0</v>
      </c>
      <c r="BJ136" s="25" t="s">
        <v>80</v>
      </c>
      <c r="BK136" s="215">
        <f t="shared" si="29"/>
        <v>0</v>
      </c>
      <c r="BL136" s="25" t="s">
        <v>656</v>
      </c>
      <c r="BM136" s="25" t="s">
        <v>2800</v>
      </c>
    </row>
    <row r="137" spans="2:65" s="1" customFormat="1" ht="14.4" customHeight="1">
      <c r="B137" s="42"/>
      <c r="C137" s="260" t="s">
        <v>438</v>
      </c>
      <c r="D137" s="260" t="s">
        <v>314</v>
      </c>
      <c r="E137" s="261" t="s">
        <v>2801</v>
      </c>
      <c r="F137" s="262" t="s">
        <v>2802</v>
      </c>
      <c r="G137" s="263" t="s">
        <v>620</v>
      </c>
      <c r="H137" s="275"/>
      <c r="I137" s="265"/>
      <c r="J137" s="266">
        <f t="shared" si="20"/>
        <v>0</v>
      </c>
      <c r="K137" s="262" t="s">
        <v>23</v>
      </c>
      <c r="L137" s="267"/>
      <c r="M137" s="268" t="s">
        <v>23</v>
      </c>
      <c r="N137" s="269" t="s">
        <v>44</v>
      </c>
      <c r="O137" s="43"/>
      <c r="P137" s="213">
        <f t="shared" si="21"/>
        <v>0</v>
      </c>
      <c r="Q137" s="213">
        <v>0</v>
      </c>
      <c r="R137" s="213">
        <f t="shared" si="22"/>
        <v>0</v>
      </c>
      <c r="S137" s="213">
        <v>0</v>
      </c>
      <c r="T137" s="214">
        <f t="shared" si="23"/>
        <v>0</v>
      </c>
      <c r="AR137" s="25" t="s">
        <v>656</v>
      </c>
      <c r="AT137" s="25" t="s">
        <v>314</v>
      </c>
      <c r="AU137" s="25" t="s">
        <v>82</v>
      </c>
      <c r="AY137" s="25" t="s">
        <v>207</v>
      </c>
      <c r="BE137" s="215">
        <f t="shared" si="24"/>
        <v>0</v>
      </c>
      <c r="BF137" s="215">
        <f t="shared" si="25"/>
        <v>0</v>
      </c>
      <c r="BG137" s="215">
        <f t="shared" si="26"/>
        <v>0</v>
      </c>
      <c r="BH137" s="215">
        <f t="shared" si="27"/>
        <v>0</v>
      </c>
      <c r="BI137" s="215">
        <f t="shared" si="28"/>
        <v>0</v>
      </c>
      <c r="BJ137" s="25" t="s">
        <v>80</v>
      </c>
      <c r="BK137" s="215">
        <f t="shared" si="29"/>
        <v>0</v>
      </c>
      <c r="BL137" s="25" t="s">
        <v>656</v>
      </c>
      <c r="BM137" s="25" t="s">
        <v>2803</v>
      </c>
    </row>
    <row r="138" spans="2:65" s="11" customFormat="1" ht="29.85" customHeight="1">
      <c r="B138" s="188"/>
      <c r="C138" s="189"/>
      <c r="D138" s="190" t="s">
        <v>72</v>
      </c>
      <c r="E138" s="202" t="s">
        <v>665</v>
      </c>
      <c r="F138" s="202" t="s">
        <v>2804</v>
      </c>
      <c r="G138" s="189"/>
      <c r="H138" s="189"/>
      <c r="I138" s="192"/>
      <c r="J138" s="203">
        <f>BK138</f>
        <v>0</v>
      </c>
      <c r="K138" s="189"/>
      <c r="L138" s="194"/>
      <c r="M138" s="195"/>
      <c r="N138" s="196"/>
      <c r="O138" s="196"/>
      <c r="P138" s="197">
        <f>SUM(P139:P148)</f>
        <v>0</v>
      </c>
      <c r="Q138" s="196"/>
      <c r="R138" s="197">
        <f>SUM(R139:R148)</f>
        <v>0</v>
      </c>
      <c r="S138" s="196"/>
      <c r="T138" s="198">
        <f>SUM(T139:T148)</f>
        <v>0</v>
      </c>
      <c r="AR138" s="199" t="s">
        <v>90</v>
      </c>
      <c r="AT138" s="200" t="s">
        <v>72</v>
      </c>
      <c r="AU138" s="200" t="s">
        <v>80</v>
      </c>
      <c r="AY138" s="199" t="s">
        <v>207</v>
      </c>
      <c r="BK138" s="201">
        <f>SUM(BK139:BK148)</f>
        <v>0</v>
      </c>
    </row>
    <row r="139" spans="2:65" s="1" customFormat="1" ht="14.4" customHeight="1">
      <c r="B139" s="42"/>
      <c r="C139" s="260" t="s">
        <v>441</v>
      </c>
      <c r="D139" s="260" t="s">
        <v>314</v>
      </c>
      <c r="E139" s="261" t="s">
        <v>2805</v>
      </c>
      <c r="F139" s="262" t="s">
        <v>2742</v>
      </c>
      <c r="G139" s="263" t="s">
        <v>669</v>
      </c>
      <c r="H139" s="264">
        <v>1</v>
      </c>
      <c r="I139" s="265"/>
      <c r="J139" s="266">
        <f t="shared" ref="J139:J148" si="30">ROUND(I139*H139,1)</f>
        <v>0</v>
      </c>
      <c r="K139" s="262" t="s">
        <v>23</v>
      </c>
      <c r="L139" s="267"/>
      <c r="M139" s="268" t="s">
        <v>23</v>
      </c>
      <c r="N139" s="269" t="s">
        <v>44</v>
      </c>
      <c r="O139" s="43"/>
      <c r="P139" s="213">
        <f t="shared" ref="P139:P148" si="31">O139*H139</f>
        <v>0</v>
      </c>
      <c r="Q139" s="213">
        <v>0</v>
      </c>
      <c r="R139" s="213">
        <f t="shared" ref="R139:R148" si="32">Q139*H139</f>
        <v>0</v>
      </c>
      <c r="S139" s="213">
        <v>0</v>
      </c>
      <c r="T139" s="214">
        <f t="shared" ref="T139:T148" si="33">S139*H139</f>
        <v>0</v>
      </c>
      <c r="AR139" s="25" t="s">
        <v>656</v>
      </c>
      <c r="AT139" s="25" t="s">
        <v>314</v>
      </c>
      <c r="AU139" s="25" t="s">
        <v>82</v>
      </c>
      <c r="AY139" s="25" t="s">
        <v>207</v>
      </c>
      <c r="BE139" s="215">
        <f t="shared" ref="BE139:BE148" si="34">IF(N139="základní",J139,0)</f>
        <v>0</v>
      </c>
      <c r="BF139" s="215">
        <f t="shared" ref="BF139:BF148" si="35">IF(N139="snížená",J139,0)</f>
        <v>0</v>
      </c>
      <c r="BG139" s="215">
        <f t="shared" ref="BG139:BG148" si="36">IF(N139="zákl. přenesená",J139,0)</f>
        <v>0</v>
      </c>
      <c r="BH139" s="215">
        <f t="shared" ref="BH139:BH148" si="37">IF(N139="sníž. přenesená",J139,0)</f>
        <v>0</v>
      </c>
      <c r="BI139" s="215">
        <f t="shared" ref="BI139:BI148" si="38">IF(N139="nulová",J139,0)</f>
        <v>0</v>
      </c>
      <c r="BJ139" s="25" t="s">
        <v>80</v>
      </c>
      <c r="BK139" s="215">
        <f t="shared" ref="BK139:BK148" si="39">ROUND(I139*H139,1)</f>
        <v>0</v>
      </c>
      <c r="BL139" s="25" t="s">
        <v>656</v>
      </c>
      <c r="BM139" s="25" t="s">
        <v>2806</v>
      </c>
    </row>
    <row r="140" spans="2:65" s="1" customFormat="1" ht="14.4" customHeight="1">
      <c r="B140" s="42"/>
      <c r="C140" s="260" t="s">
        <v>443</v>
      </c>
      <c r="D140" s="260" t="s">
        <v>314</v>
      </c>
      <c r="E140" s="261" t="s">
        <v>2807</v>
      </c>
      <c r="F140" s="262" t="s">
        <v>2744</v>
      </c>
      <c r="G140" s="263" t="s">
        <v>669</v>
      </c>
      <c r="H140" s="264">
        <v>4</v>
      </c>
      <c r="I140" s="265"/>
      <c r="J140" s="266">
        <f t="shared" si="30"/>
        <v>0</v>
      </c>
      <c r="K140" s="262" t="s">
        <v>23</v>
      </c>
      <c r="L140" s="267"/>
      <c r="M140" s="268" t="s">
        <v>23</v>
      </c>
      <c r="N140" s="269" t="s">
        <v>44</v>
      </c>
      <c r="O140" s="43"/>
      <c r="P140" s="213">
        <f t="shared" si="31"/>
        <v>0</v>
      </c>
      <c r="Q140" s="213">
        <v>0</v>
      </c>
      <c r="R140" s="213">
        <f t="shared" si="32"/>
        <v>0</v>
      </c>
      <c r="S140" s="213">
        <v>0</v>
      </c>
      <c r="T140" s="214">
        <f t="shared" si="33"/>
        <v>0</v>
      </c>
      <c r="AR140" s="25" t="s">
        <v>656</v>
      </c>
      <c r="AT140" s="25" t="s">
        <v>314</v>
      </c>
      <c r="AU140" s="25" t="s">
        <v>82</v>
      </c>
      <c r="AY140" s="25" t="s">
        <v>207</v>
      </c>
      <c r="BE140" s="215">
        <f t="shared" si="34"/>
        <v>0</v>
      </c>
      <c r="BF140" s="215">
        <f t="shared" si="35"/>
        <v>0</v>
      </c>
      <c r="BG140" s="215">
        <f t="shared" si="36"/>
        <v>0</v>
      </c>
      <c r="BH140" s="215">
        <f t="shared" si="37"/>
        <v>0</v>
      </c>
      <c r="BI140" s="215">
        <f t="shared" si="38"/>
        <v>0</v>
      </c>
      <c r="BJ140" s="25" t="s">
        <v>80</v>
      </c>
      <c r="BK140" s="215">
        <f t="shared" si="39"/>
        <v>0</v>
      </c>
      <c r="BL140" s="25" t="s">
        <v>656</v>
      </c>
      <c r="BM140" s="25" t="s">
        <v>2808</v>
      </c>
    </row>
    <row r="141" spans="2:65" s="1" customFormat="1" ht="14.4" customHeight="1">
      <c r="B141" s="42"/>
      <c r="C141" s="260" t="s">
        <v>445</v>
      </c>
      <c r="D141" s="260" t="s">
        <v>314</v>
      </c>
      <c r="E141" s="261" t="s">
        <v>2809</v>
      </c>
      <c r="F141" s="262" t="s">
        <v>2746</v>
      </c>
      <c r="G141" s="263" t="s">
        <v>669</v>
      </c>
      <c r="H141" s="264">
        <v>1</v>
      </c>
      <c r="I141" s="265"/>
      <c r="J141" s="266">
        <f t="shared" si="30"/>
        <v>0</v>
      </c>
      <c r="K141" s="262" t="s">
        <v>23</v>
      </c>
      <c r="L141" s="267"/>
      <c r="M141" s="268" t="s">
        <v>23</v>
      </c>
      <c r="N141" s="269" t="s">
        <v>44</v>
      </c>
      <c r="O141" s="43"/>
      <c r="P141" s="213">
        <f t="shared" si="31"/>
        <v>0</v>
      </c>
      <c r="Q141" s="213">
        <v>0</v>
      </c>
      <c r="R141" s="213">
        <f t="shared" si="32"/>
        <v>0</v>
      </c>
      <c r="S141" s="213">
        <v>0</v>
      </c>
      <c r="T141" s="214">
        <f t="shared" si="33"/>
        <v>0</v>
      </c>
      <c r="AR141" s="25" t="s">
        <v>656</v>
      </c>
      <c r="AT141" s="25" t="s">
        <v>314</v>
      </c>
      <c r="AU141" s="25" t="s">
        <v>82</v>
      </c>
      <c r="AY141" s="25" t="s">
        <v>207</v>
      </c>
      <c r="BE141" s="215">
        <f t="shared" si="34"/>
        <v>0</v>
      </c>
      <c r="BF141" s="215">
        <f t="shared" si="35"/>
        <v>0</v>
      </c>
      <c r="BG141" s="215">
        <f t="shared" si="36"/>
        <v>0</v>
      </c>
      <c r="BH141" s="215">
        <f t="shared" si="37"/>
        <v>0</v>
      </c>
      <c r="BI141" s="215">
        <f t="shared" si="38"/>
        <v>0</v>
      </c>
      <c r="BJ141" s="25" t="s">
        <v>80</v>
      </c>
      <c r="BK141" s="215">
        <f t="shared" si="39"/>
        <v>0</v>
      </c>
      <c r="BL141" s="25" t="s">
        <v>656</v>
      </c>
      <c r="BM141" s="25" t="s">
        <v>2810</v>
      </c>
    </row>
    <row r="142" spans="2:65" s="1" customFormat="1" ht="14.4" customHeight="1">
      <c r="B142" s="42"/>
      <c r="C142" s="260" t="s">
        <v>447</v>
      </c>
      <c r="D142" s="260" t="s">
        <v>314</v>
      </c>
      <c r="E142" s="261" t="s">
        <v>2811</v>
      </c>
      <c r="F142" s="262" t="s">
        <v>701</v>
      </c>
      <c r="G142" s="263" t="s">
        <v>669</v>
      </c>
      <c r="H142" s="264">
        <v>14</v>
      </c>
      <c r="I142" s="265"/>
      <c r="J142" s="266">
        <f t="shared" si="30"/>
        <v>0</v>
      </c>
      <c r="K142" s="262" t="s">
        <v>23</v>
      </c>
      <c r="L142" s="267"/>
      <c r="M142" s="268" t="s">
        <v>23</v>
      </c>
      <c r="N142" s="269" t="s">
        <v>44</v>
      </c>
      <c r="O142" s="43"/>
      <c r="P142" s="213">
        <f t="shared" si="31"/>
        <v>0</v>
      </c>
      <c r="Q142" s="213">
        <v>0</v>
      </c>
      <c r="R142" s="213">
        <f t="shared" si="32"/>
        <v>0</v>
      </c>
      <c r="S142" s="213">
        <v>0</v>
      </c>
      <c r="T142" s="214">
        <f t="shared" si="33"/>
        <v>0</v>
      </c>
      <c r="AR142" s="25" t="s">
        <v>656</v>
      </c>
      <c r="AT142" s="25" t="s">
        <v>314</v>
      </c>
      <c r="AU142" s="25" t="s">
        <v>82</v>
      </c>
      <c r="AY142" s="25" t="s">
        <v>207</v>
      </c>
      <c r="BE142" s="215">
        <f t="shared" si="34"/>
        <v>0</v>
      </c>
      <c r="BF142" s="215">
        <f t="shared" si="35"/>
        <v>0</v>
      </c>
      <c r="BG142" s="215">
        <f t="shared" si="36"/>
        <v>0</v>
      </c>
      <c r="BH142" s="215">
        <f t="shared" si="37"/>
        <v>0</v>
      </c>
      <c r="BI142" s="215">
        <f t="shared" si="38"/>
        <v>0</v>
      </c>
      <c r="BJ142" s="25" t="s">
        <v>80</v>
      </c>
      <c r="BK142" s="215">
        <f t="shared" si="39"/>
        <v>0</v>
      </c>
      <c r="BL142" s="25" t="s">
        <v>656</v>
      </c>
      <c r="BM142" s="25" t="s">
        <v>2812</v>
      </c>
    </row>
    <row r="143" spans="2:65" s="1" customFormat="1" ht="14.4" customHeight="1">
      <c r="B143" s="42"/>
      <c r="C143" s="260" t="s">
        <v>449</v>
      </c>
      <c r="D143" s="260" t="s">
        <v>314</v>
      </c>
      <c r="E143" s="261" t="s">
        <v>2813</v>
      </c>
      <c r="F143" s="262" t="s">
        <v>2751</v>
      </c>
      <c r="G143" s="263" t="s">
        <v>669</v>
      </c>
      <c r="H143" s="264">
        <v>14</v>
      </c>
      <c r="I143" s="265"/>
      <c r="J143" s="266">
        <f t="shared" si="30"/>
        <v>0</v>
      </c>
      <c r="K143" s="262" t="s">
        <v>23</v>
      </c>
      <c r="L143" s="267"/>
      <c r="M143" s="268" t="s">
        <v>23</v>
      </c>
      <c r="N143" s="269" t="s">
        <v>44</v>
      </c>
      <c r="O143" s="43"/>
      <c r="P143" s="213">
        <f t="shared" si="31"/>
        <v>0</v>
      </c>
      <c r="Q143" s="213">
        <v>0</v>
      </c>
      <c r="R143" s="213">
        <f t="shared" si="32"/>
        <v>0</v>
      </c>
      <c r="S143" s="213">
        <v>0</v>
      </c>
      <c r="T143" s="214">
        <f t="shared" si="33"/>
        <v>0</v>
      </c>
      <c r="AR143" s="25" t="s">
        <v>656</v>
      </c>
      <c r="AT143" s="25" t="s">
        <v>314</v>
      </c>
      <c r="AU143" s="25" t="s">
        <v>82</v>
      </c>
      <c r="AY143" s="25" t="s">
        <v>207</v>
      </c>
      <c r="BE143" s="215">
        <f t="shared" si="34"/>
        <v>0</v>
      </c>
      <c r="BF143" s="215">
        <f t="shared" si="35"/>
        <v>0</v>
      </c>
      <c r="BG143" s="215">
        <f t="shared" si="36"/>
        <v>0</v>
      </c>
      <c r="BH143" s="215">
        <f t="shared" si="37"/>
        <v>0</v>
      </c>
      <c r="BI143" s="215">
        <f t="shared" si="38"/>
        <v>0</v>
      </c>
      <c r="BJ143" s="25" t="s">
        <v>80</v>
      </c>
      <c r="BK143" s="215">
        <f t="shared" si="39"/>
        <v>0</v>
      </c>
      <c r="BL143" s="25" t="s">
        <v>656</v>
      </c>
      <c r="BM143" s="25" t="s">
        <v>2814</v>
      </c>
    </row>
    <row r="144" spans="2:65" s="1" customFormat="1" ht="14.4" customHeight="1">
      <c r="B144" s="42"/>
      <c r="C144" s="260" t="s">
        <v>451</v>
      </c>
      <c r="D144" s="260" t="s">
        <v>314</v>
      </c>
      <c r="E144" s="261" t="s">
        <v>2815</v>
      </c>
      <c r="F144" s="262" t="s">
        <v>2753</v>
      </c>
      <c r="G144" s="263" t="s">
        <v>669</v>
      </c>
      <c r="H144" s="264">
        <v>14</v>
      </c>
      <c r="I144" s="265"/>
      <c r="J144" s="266">
        <f t="shared" si="30"/>
        <v>0</v>
      </c>
      <c r="K144" s="262" t="s">
        <v>23</v>
      </c>
      <c r="L144" s="267"/>
      <c r="M144" s="268" t="s">
        <v>23</v>
      </c>
      <c r="N144" s="269" t="s">
        <v>44</v>
      </c>
      <c r="O144" s="43"/>
      <c r="P144" s="213">
        <f t="shared" si="31"/>
        <v>0</v>
      </c>
      <c r="Q144" s="213">
        <v>0</v>
      </c>
      <c r="R144" s="213">
        <f t="shared" si="32"/>
        <v>0</v>
      </c>
      <c r="S144" s="213">
        <v>0</v>
      </c>
      <c r="T144" s="214">
        <f t="shared" si="33"/>
        <v>0</v>
      </c>
      <c r="AR144" s="25" t="s">
        <v>656</v>
      </c>
      <c r="AT144" s="25" t="s">
        <v>314</v>
      </c>
      <c r="AU144" s="25" t="s">
        <v>82</v>
      </c>
      <c r="AY144" s="25" t="s">
        <v>207</v>
      </c>
      <c r="BE144" s="215">
        <f t="shared" si="34"/>
        <v>0</v>
      </c>
      <c r="BF144" s="215">
        <f t="shared" si="35"/>
        <v>0</v>
      </c>
      <c r="BG144" s="215">
        <f t="shared" si="36"/>
        <v>0</v>
      </c>
      <c r="BH144" s="215">
        <f t="shared" si="37"/>
        <v>0</v>
      </c>
      <c r="BI144" s="215">
        <f t="shared" si="38"/>
        <v>0</v>
      </c>
      <c r="BJ144" s="25" t="s">
        <v>80</v>
      </c>
      <c r="BK144" s="215">
        <f t="shared" si="39"/>
        <v>0</v>
      </c>
      <c r="BL144" s="25" t="s">
        <v>656</v>
      </c>
      <c r="BM144" s="25" t="s">
        <v>2816</v>
      </c>
    </row>
    <row r="145" spans="2:65" s="1" customFormat="1" ht="14.4" customHeight="1">
      <c r="B145" s="42"/>
      <c r="C145" s="204" t="s">
        <v>453</v>
      </c>
      <c r="D145" s="204" t="s">
        <v>211</v>
      </c>
      <c r="E145" s="205" t="s">
        <v>2817</v>
      </c>
      <c r="F145" s="206" t="s">
        <v>2818</v>
      </c>
      <c r="G145" s="207" t="s">
        <v>669</v>
      </c>
      <c r="H145" s="208">
        <v>1</v>
      </c>
      <c r="I145" s="209"/>
      <c r="J145" s="210">
        <f t="shared" si="30"/>
        <v>0</v>
      </c>
      <c r="K145" s="206" t="s">
        <v>23</v>
      </c>
      <c r="L145" s="62"/>
      <c r="M145" s="211" t="s">
        <v>23</v>
      </c>
      <c r="N145" s="212" t="s">
        <v>44</v>
      </c>
      <c r="O145" s="43"/>
      <c r="P145" s="213">
        <f t="shared" si="31"/>
        <v>0</v>
      </c>
      <c r="Q145" s="213">
        <v>0</v>
      </c>
      <c r="R145" s="213">
        <f t="shared" si="32"/>
        <v>0</v>
      </c>
      <c r="S145" s="213">
        <v>0</v>
      </c>
      <c r="T145" s="214">
        <f t="shared" si="33"/>
        <v>0</v>
      </c>
      <c r="AR145" s="25" t="s">
        <v>503</v>
      </c>
      <c r="AT145" s="25" t="s">
        <v>211</v>
      </c>
      <c r="AU145" s="25" t="s">
        <v>82</v>
      </c>
      <c r="AY145" s="25" t="s">
        <v>207</v>
      </c>
      <c r="BE145" s="215">
        <f t="shared" si="34"/>
        <v>0</v>
      </c>
      <c r="BF145" s="215">
        <f t="shared" si="35"/>
        <v>0</v>
      </c>
      <c r="BG145" s="215">
        <f t="shared" si="36"/>
        <v>0</v>
      </c>
      <c r="BH145" s="215">
        <f t="shared" si="37"/>
        <v>0</v>
      </c>
      <c r="BI145" s="215">
        <f t="shared" si="38"/>
        <v>0</v>
      </c>
      <c r="BJ145" s="25" t="s">
        <v>80</v>
      </c>
      <c r="BK145" s="215">
        <f t="shared" si="39"/>
        <v>0</v>
      </c>
      <c r="BL145" s="25" t="s">
        <v>503</v>
      </c>
      <c r="BM145" s="25" t="s">
        <v>2819</v>
      </c>
    </row>
    <row r="146" spans="2:65" s="1" customFormat="1" ht="14.4" customHeight="1">
      <c r="B146" s="42"/>
      <c r="C146" s="260" t="s">
        <v>455</v>
      </c>
      <c r="D146" s="260" t="s">
        <v>314</v>
      </c>
      <c r="E146" s="261" t="s">
        <v>2820</v>
      </c>
      <c r="F146" s="262" t="s">
        <v>2755</v>
      </c>
      <c r="G146" s="263" t="s">
        <v>669</v>
      </c>
      <c r="H146" s="264">
        <v>1</v>
      </c>
      <c r="I146" s="265"/>
      <c r="J146" s="266">
        <f t="shared" si="30"/>
        <v>0</v>
      </c>
      <c r="K146" s="262" t="s">
        <v>23</v>
      </c>
      <c r="L146" s="267"/>
      <c r="M146" s="268" t="s">
        <v>23</v>
      </c>
      <c r="N146" s="269" t="s">
        <v>44</v>
      </c>
      <c r="O146" s="43"/>
      <c r="P146" s="213">
        <f t="shared" si="31"/>
        <v>0</v>
      </c>
      <c r="Q146" s="213">
        <v>0</v>
      </c>
      <c r="R146" s="213">
        <f t="shared" si="32"/>
        <v>0</v>
      </c>
      <c r="S146" s="213">
        <v>0</v>
      </c>
      <c r="T146" s="214">
        <f t="shared" si="33"/>
        <v>0</v>
      </c>
      <c r="AR146" s="25" t="s">
        <v>656</v>
      </c>
      <c r="AT146" s="25" t="s">
        <v>314</v>
      </c>
      <c r="AU146" s="25" t="s">
        <v>82</v>
      </c>
      <c r="AY146" s="25" t="s">
        <v>207</v>
      </c>
      <c r="BE146" s="215">
        <f t="shared" si="34"/>
        <v>0</v>
      </c>
      <c r="BF146" s="215">
        <f t="shared" si="35"/>
        <v>0</v>
      </c>
      <c r="BG146" s="215">
        <f t="shared" si="36"/>
        <v>0</v>
      </c>
      <c r="BH146" s="215">
        <f t="shared" si="37"/>
        <v>0</v>
      </c>
      <c r="BI146" s="215">
        <f t="shared" si="38"/>
        <v>0</v>
      </c>
      <c r="BJ146" s="25" t="s">
        <v>80</v>
      </c>
      <c r="BK146" s="215">
        <f t="shared" si="39"/>
        <v>0</v>
      </c>
      <c r="BL146" s="25" t="s">
        <v>656</v>
      </c>
      <c r="BM146" s="25" t="s">
        <v>2821</v>
      </c>
    </row>
    <row r="147" spans="2:65" s="1" customFormat="1" ht="14.4" customHeight="1">
      <c r="B147" s="42"/>
      <c r="C147" s="260" t="s">
        <v>459</v>
      </c>
      <c r="D147" s="260" t="s">
        <v>314</v>
      </c>
      <c r="E147" s="261" t="s">
        <v>2822</v>
      </c>
      <c r="F147" s="262" t="s">
        <v>2760</v>
      </c>
      <c r="G147" s="263" t="s">
        <v>322</v>
      </c>
      <c r="H147" s="264">
        <v>10</v>
      </c>
      <c r="I147" s="265"/>
      <c r="J147" s="266">
        <f t="shared" si="30"/>
        <v>0</v>
      </c>
      <c r="K147" s="262" t="s">
        <v>23</v>
      </c>
      <c r="L147" s="267"/>
      <c r="M147" s="268" t="s">
        <v>23</v>
      </c>
      <c r="N147" s="269" t="s">
        <v>44</v>
      </c>
      <c r="O147" s="43"/>
      <c r="P147" s="213">
        <f t="shared" si="31"/>
        <v>0</v>
      </c>
      <c r="Q147" s="213">
        <v>0</v>
      </c>
      <c r="R147" s="213">
        <f t="shared" si="32"/>
        <v>0</v>
      </c>
      <c r="S147" s="213">
        <v>0</v>
      </c>
      <c r="T147" s="214">
        <f t="shared" si="33"/>
        <v>0</v>
      </c>
      <c r="AR147" s="25" t="s">
        <v>656</v>
      </c>
      <c r="AT147" s="25" t="s">
        <v>314</v>
      </c>
      <c r="AU147" s="25" t="s">
        <v>82</v>
      </c>
      <c r="AY147" s="25" t="s">
        <v>207</v>
      </c>
      <c r="BE147" s="215">
        <f t="shared" si="34"/>
        <v>0</v>
      </c>
      <c r="BF147" s="215">
        <f t="shared" si="35"/>
        <v>0</v>
      </c>
      <c r="BG147" s="215">
        <f t="shared" si="36"/>
        <v>0</v>
      </c>
      <c r="BH147" s="215">
        <f t="shared" si="37"/>
        <v>0</v>
      </c>
      <c r="BI147" s="215">
        <f t="shared" si="38"/>
        <v>0</v>
      </c>
      <c r="BJ147" s="25" t="s">
        <v>80</v>
      </c>
      <c r="BK147" s="215">
        <f t="shared" si="39"/>
        <v>0</v>
      </c>
      <c r="BL147" s="25" t="s">
        <v>656</v>
      </c>
      <c r="BM147" s="25" t="s">
        <v>2823</v>
      </c>
    </row>
    <row r="148" spans="2:65" s="1" customFormat="1" ht="14.4" customHeight="1">
      <c r="B148" s="42"/>
      <c r="C148" s="260" t="s">
        <v>463</v>
      </c>
      <c r="D148" s="260" t="s">
        <v>314</v>
      </c>
      <c r="E148" s="261" t="s">
        <v>2801</v>
      </c>
      <c r="F148" s="262" t="s">
        <v>2802</v>
      </c>
      <c r="G148" s="263" t="s">
        <v>620</v>
      </c>
      <c r="H148" s="275"/>
      <c r="I148" s="265"/>
      <c r="J148" s="266">
        <f t="shared" si="30"/>
        <v>0</v>
      </c>
      <c r="K148" s="262" t="s">
        <v>23</v>
      </c>
      <c r="L148" s="267"/>
      <c r="M148" s="268" t="s">
        <v>23</v>
      </c>
      <c r="N148" s="269" t="s">
        <v>44</v>
      </c>
      <c r="O148" s="43"/>
      <c r="P148" s="213">
        <f t="shared" si="31"/>
        <v>0</v>
      </c>
      <c r="Q148" s="213">
        <v>0</v>
      </c>
      <c r="R148" s="213">
        <f t="shared" si="32"/>
        <v>0</v>
      </c>
      <c r="S148" s="213">
        <v>0</v>
      </c>
      <c r="T148" s="214">
        <f t="shared" si="33"/>
        <v>0</v>
      </c>
      <c r="AR148" s="25" t="s">
        <v>656</v>
      </c>
      <c r="AT148" s="25" t="s">
        <v>314</v>
      </c>
      <c r="AU148" s="25" t="s">
        <v>82</v>
      </c>
      <c r="AY148" s="25" t="s">
        <v>207</v>
      </c>
      <c r="BE148" s="215">
        <f t="shared" si="34"/>
        <v>0</v>
      </c>
      <c r="BF148" s="215">
        <f t="shared" si="35"/>
        <v>0</v>
      </c>
      <c r="BG148" s="215">
        <f t="shared" si="36"/>
        <v>0</v>
      </c>
      <c r="BH148" s="215">
        <f t="shared" si="37"/>
        <v>0</v>
      </c>
      <c r="BI148" s="215">
        <f t="shared" si="38"/>
        <v>0</v>
      </c>
      <c r="BJ148" s="25" t="s">
        <v>80</v>
      </c>
      <c r="BK148" s="215">
        <f t="shared" si="39"/>
        <v>0</v>
      </c>
      <c r="BL148" s="25" t="s">
        <v>656</v>
      </c>
      <c r="BM148" s="25" t="s">
        <v>2824</v>
      </c>
    </row>
    <row r="149" spans="2:65" s="11" customFormat="1" ht="29.85" customHeight="1">
      <c r="B149" s="188"/>
      <c r="C149" s="189"/>
      <c r="D149" s="190" t="s">
        <v>72</v>
      </c>
      <c r="E149" s="202" t="s">
        <v>2825</v>
      </c>
      <c r="F149" s="202" t="s">
        <v>208</v>
      </c>
      <c r="G149" s="189"/>
      <c r="H149" s="189"/>
      <c r="I149" s="192"/>
      <c r="J149" s="203">
        <f>BK149</f>
        <v>0</v>
      </c>
      <c r="K149" s="189"/>
      <c r="L149" s="194"/>
      <c r="M149" s="195"/>
      <c r="N149" s="196"/>
      <c r="O149" s="196"/>
      <c r="P149" s="197">
        <f>SUM(P150:P166)</f>
        <v>0</v>
      </c>
      <c r="Q149" s="196"/>
      <c r="R149" s="197">
        <f>SUM(R150:R166)</f>
        <v>8.85</v>
      </c>
      <c r="S149" s="196"/>
      <c r="T149" s="198">
        <f>SUM(T150:T166)</f>
        <v>0</v>
      </c>
      <c r="AR149" s="199" t="s">
        <v>90</v>
      </c>
      <c r="AT149" s="200" t="s">
        <v>72</v>
      </c>
      <c r="AU149" s="200" t="s">
        <v>80</v>
      </c>
      <c r="AY149" s="199" t="s">
        <v>207</v>
      </c>
      <c r="BK149" s="201">
        <f>SUM(BK150:BK166)</f>
        <v>0</v>
      </c>
    </row>
    <row r="150" spans="2:65" s="1" customFormat="1" ht="14.4" customHeight="1">
      <c r="B150" s="42"/>
      <c r="C150" s="204" t="s">
        <v>467</v>
      </c>
      <c r="D150" s="204" t="s">
        <v>211</v>
      </c>
      <c r="E150" s="205" t="s">
        <v>768</v>
      </c>
      <c r="F150" s="206" t="s">
        <v>769</v>
      </c>
      <c r="G150" s="207" t="s">
        <v>770</v>
      </c>
      <c r="H150" s="208">
        <v>0.3</v>
      </c>
      <c r="I150" s="209"/>
      <c r="J150" s="210">
        <f t="shared" ref="J150:J166" si="40">ROUND(I150*H150,1)</f>
        <v>0</v>
      </c>
      <c r="K150" s="206" t="s">
        <v>23</v>
      </c>
      <c r="L150" s="62"/>
      <c r="M150" s="211" t="s">
        <v>23</v>
      </c>
      <c r="N150" s="212" t="s">
        <v>44</v>
      </c>
      <c r="O150" s="43"/>
      <c r="P150" s="213">
        <f t="shared" ref="P150:P166" si="41">O150*H150</f>
        <v>0</v>
      </c>
      <c r="Q150" s="213">
        <v>0</v>
      </c>
      <c r="R150" s="213">
        <f t="shared" ref="R150:R166" si="42">Q150*H150</f>
        <v>0</v>
      </c>
      <c r="S150" s="213">
        <v>0</v>
      </c>
      <c r="T150" s="214">
        <f t="shared" ref="T150:T166" si="43">S150*H150</f>
        <v>0</v>
      </c>
      <c r="AR150" s="25" t="s">
        <v>503</v>
      </c>
      <c r="AT150" s="25" t="s">
        <v>211</v>
      </c>
      <c r="AU150" s="25" t="s">
        <v>82</v>
      </c>
      <c r="AY150" s="25" t="s">
        <v>207</v>
      </c>
      <c r="BE150" s="215">
        <f t="shared" ref="BE150:BE166" si="44">IF(N150="základní",J150,0)</f>
        <v>0</v>
      </c>
      <c r="BF150" s="215">
        <f t="shared" ref="BF150:BF166" si="45">IF(N150="snížená",J150,0)</f>
        <v>0</v>
      </c>
      <c r="BG150" s="215">
        <f t="shared" ref="BG150:BG166" si="46">IF(N150="zákl. přenesená",J150,0)</f>
        <v>0</v>
      </c>
      <c r="BH150" s="215">
        <f t="shared" ref="BH150:BH166" si="47">IF(N150="sníž. přenesená",J150,0)</f>
        <v>0</v>
      </c>
      <c r="BI150" s="215">
        <f t="shared" ref="BI150:BI166" si="48">IF(N150="nulová",J150,0)</f>
        <v>0</v>
      </c>
      <c r="BJ150" s="25" t="s">
        <v>80</v>
      </c>
      <c r="BK150" s="215">
        <f t="shared" ref="BK150:BK166" si="49">ROUND(I150*H150,1)</f>
        <v>0</v>
      </c>
      <c r="BL150" s="25" t="s">
        <v>503</v>
      </c>
      <c r="BM150" s="25" t="s">
        <v>2826</v>
      </c>
    </row>
    <row r="151" spans="2:65" s="1" customFormat="1" ht="14.4" customHeight="1">
      <c r="B151" s="42"/>
      <c r="C151" s="204" t="s">
        <v>471</v>
      </c>
      <c r="D151" s="204" t="s">
        <v>211</v>
      </c>
      <c r="E151" s="205" t="s">
        <v>2827</v>
      </c>
      <c r="F151" s="206" t="s">
        <v>2828</v>
      </c>
      <c r="G151" s="207" t="s">
        <v>214</v>
      </c>
      <c r="H151" s="208">
        <v>13</v>
      </c>
      <c r="I151" s="209"/>
      <c r="J151" s="210">
        <f t="shared" si="40"/>
        <v>0</v>
      </c>
      <c r="K151" s="206" t="s">
        <v>23</v>
      </c>
      <c r="L151" s="62"/>
      <c r="M151" s="211" t="s">
        <v>23</v>
      </c>
      <c r="N151" s="212" t="s">
        <v>44</v>
      </c>
      <c r="O151" s="43"/>
      <c r="P151" s="213">
        <f t="shared" si="41"/>
        <v>0</v>
      </c>
      <c r="Q151" s="213">
        <v>0</v>
      </c>
      <c r="R151" s="213">
        <f t="shared" si="42"/>
        <v>0</v>
      </c>
      <c r="S151" s="213">
        <v>0</v>
      </c>
      <c r="T151" s="214">
        <f t="shared" si="43"/>
        <v>0</v>
      </c>
      <c r="AR151" s="25" t="s">
        <v>503</v>
      </c>
      <c r="AT151" s="25" t="s">
        <v>211</v>
      </c>
      <c r="AU151" s="25" t="s">
        <v>82</v>
      </c>
      <c r="AY151" s="25" t="s">
        <v>207</v>
      </c>
      <c r="BE151" s="215">
        <f t="shared" si="44"/>
        <v>0</v>
      </c>
      <c r="BF151" s="215">
        <f t="shared" si="45"/>
        <v>0</v>
      </c>
      <c r="BG151" s="215">
        <f t="shared" si="46"/>
        <v>0</v>
      </c>
      <c r="BH151" s="215">
        <f t="shared" si="47"/>
        <v>0</v>
      </c>
      <c r="BI151" s="215">
        <f t="shared" si="48"/>
        <v>0</v>
      </c>
      <c r="BJ151" s="25" t="s">
        <v>80</v>
      </c>
      <c r="BK151" s="215">
        <f t="shared" si="49"/>
        <v>0</v>
      </c>
      <c r="BL151" s="25" t="s">
        <v>503</v>
      </c>
      <c r="BM151" s="25" t="s">
        <v>2829</v>
      </c>
    </row>
    <row r="152" spans="2:65" s="1" customFormat="1" ht="14.4" customHeight="1">
      <c r="B152" s="42"/>
      <c r="C152" s="204" t="s">
        <v>479</v>
      </c>
      <c r="D152" s="204" t="s">
        <v>211</v>
      </c>
      <c r="E152" s="205" t="s">
        <v>772</v>
      </c>
      <c r="F152" s="206" t="s">
        <v>773</v>
      </c>
      <c r="G152" s="207" t="s">
        <v>322</v>
      </c>
      <c r="H152" s="208">
        <v>342</v>
      </c>
      <c r="I152" s="209"/>
      <c r="J152" s="210">
        <f t="shared" si="40"/>
        <v>0</v>
      </c>
      <c r="K152" s="206" t="s">
        <v>23</v>
      </c>
      <c r="L152" s="62"/>
      <c r="M152" s="211" t="s">
        <v>23</v>
      </c>
      <c r="N152" s="212" t="s">
        <v>44</v>
      </c>
      <c r="O152" s="43"/>
      <c r="P152" s="213">
        <f t="shared" si="41"/>
        <v>0</v>
      </c>
      <c r="Q152" s="213">
        <v>0</v>
      </c>
      <c r="R152" s="213">
        <f t="shared" si="42"/>
        <v>0</v>
      </c>
      <c r="S152" s="213">
        <v>0</v>
      </c>
      <c r="T152" s="214">
        <f t="shared" si="43"/>
        <v>0</v>
      </c>
      <c r="AR152" s="25" t="s">
        <v>503</v>
      </c>
      <c r="AT152" s="25" t="s">
        <v>211</v>
      </c>
      <c r="AU152" s="25" t="s">
        <v>82</v>
      </c>
      <c r="AY152" s="25" t="s">
        <v>207</v>
      </c>
      <c r="BE152" s="215">
        <f t="shared" si="44"/>
        <v>0</v>
      </c>
      <c r="BF152" s="215">
        <f t="shared" si="45"/>
        <v>0</v>
      </c>
      <c r="BG152" s="215">
        <f t="shared" si="46"/>
        <v>0</v>
      </c>
      <c r="BH152" s="215">
        <f t="shared" si="47"/>
        <v>0</v>
      </c>
      <c r="BI152" s="215">
        <f t="shared" si="48"/>
        <v>0</v>
      </c>
      <c r="BJ152" s="25" t="s">
        <v>80</v>
      </c>
      <c r="BK152" s="215">
        <f t="shared" si="49"/>
        <v>0</v>
      </c>
      <c r="BL152" s="25" t="s">
        <v>503</v>
      </c>
      <c r="BM152" s="25" t="s">
        <v>2830</v>
      </c>
    </row>
    <row r="153" spans="2:65" s="1" customFormat="1" ht="14.4" customHeight="1">
      <c r="B153" s="42"/>
      <c r="C153" s="204" t="s">
        <v>484</v>
      </c>
      <c r="D153" s="204" t="s">
        <v>211</v>
      </c>
      <c r="E153" s="205" t="s">
        <v>2831</v>
      </c>
      <c r="F153" s="206" t="s">
        <v>2832</v>
      </c>
      <c r="G153" s="207" t="s">
        <v>322</v>
      </c>
      <c r="H153" s="208">
        <v>32</v>
      </c>
      <c r="I153" s="209"/>
      <c r="J153" s="210">
        <f t="shared" si="40"/>
        <v>0</v>
      </c>
      <c r="K153" s="206" t="s">
        <v>23</v>
      </c>
      <c r="L153" s="62"/>
      <c r="M153" s="211" t="s">
        <v>23</v>
      </c>
      <c r="N153" s="212" t="s">
        <v>44</v>
      </c>
      <c r="O153" s="43"/>
      <c r="P153" s="213">
        <f t="shared" si="41"/>
        <v>0</v>
      </c>
      <c r="Q153" s="213">
        <v>0</v>
      </c>
      <c r="R153" s="213">
        <f t="shared" si="42"/>
        <v>0</v>
      </c>
      <c r="S153" s="213">
        <v>0</v>
      </c>
      <c r="T153" s="214">
        <f t="shared" si="43"/>
        <v>0</v>
      </c>
      <c r="AR153" s="25" t="s">
        <v>503</v>
      </c>
      <c r="AT153" s="25" t="s">
        <v>211</v>
      </c>
      <c r="AU153" s="25" t="s">
        <v>82</v>
      </c>
      <c r="AY153" s="25" t="s">
        <v>207</v>
      </c>
      <c r="BE153" s="215">
        <f t="shared" si="44"/>
        <v>0</v>
      </c>
      <c r="BF153" s="215">
        <f t="shared" si="45"/>
        <v>0</v>
      </c>
      <c r="BG153" s="215">
        <f t="shared" si="46"/>
        <v>0</v>
      </c>
      <c r="BH153" s="215">
        <f t="shared" si="47"/>
        <v>0</v>
      </c>
      <c r="BI153" s="215">
        <f t="shared" si="48"/>
        <v>0</v>
      </c>
      <c r="BJ153" s="25" t="s">
        <v>80</v>
      </c>
      <c r="BK153" s="215">
        <f t="shared" si="49"/>
        <v>0</v>
      </c>
      <c r="BL153" s="25" t="s">
        <v>503</v>
      </c>
      <c r="BM153" s="25" t="s">
        <v>2833</v>
      </c>
    </row>
    <row r="154" spans="2:65" s="1" customFormat="1" ht="14.4" customHeight="1">
      <c r="B154" s="42"/>
      <c r="C154" s="204" t="s">
        <v>488</v>
      </c>
      <c r="D154" s="204" t="s">
        <v>211</v>
      </c>
      <c r="E154" s="205" t="s">
        <v>2834</v>
      </c>
      <c r="F154" s="206" t="s">
        <v>2835</v>
      </c>
      <c r="G154" s="207" t="s">
        <v>669</v>
      </c>
      <c r="H154" s="208">
        <v>13</v>
      </c>
      <c r="I154" s="209"/>
      <c r="J154" s="210">
        <f t="shared" si="40"/>
        <v>0</v>
      </c>
      <c r="K154" s="206" t="s">
        <v>23</v>
      </c>
      <c r="L154" s="62"/>
      <c r="M154" s="211" t="s">
        <v>23</v>
      </c>
      <c r="N154" s="212" t="s">
        <v>44</v>
      </c>
      <c r="O154" s="43"/>
      <c r="P154" s="213">
        <f t="shared" si="41"/>
        <v>0</v>
      </c>
      <c r="Q154" s="213">
        <v>0</v>
      </c>
      <c r="R154" s="213">
        <f t="shared" si="42"/>
        <v>0</v>
      </c>
      <c r="S154" s="213">
        <v>0</v>
      </c>
      <c r="T154" s="214">
        <f t="shared" si="43"/>
        <v>0</v>
      </c>
      <c r="AR154" s="25" t="s">
        <v>503</v>
      </c>
      <c r="AT154" s="25" t="s">
        <v>211</v>
      </c>
      <c r="AU154" s="25" t="s">
        <v>82</v>
      </c>
      <c r="AY154" s="25" t="s">
        <v>207</v>
      </c>
      <c r="BE154" s="215">
        <f t="shared" si="44"/>
        <v>0</v>
      </c>
      <c r="BF154" s="215">
        <f t="shared" si="45"/>
        <v>0</v>
      </c>
      <c r="BG154" s="215">
        <f t="shared" si="46"/>
        <v>0</v>
      </c>
      <c r="BH154" s="215">
        <f t="shared" si="47"/>
        <v>0</v>
      </c>
      <c r="BI154" s="215">
        <f t="shared" si="48"/>
        <v>0</v>
      </c>
      <c r="BJ154" s="25" t="s">
        <v>80</v>
      </c>
      <c r="BK154" s="215">
        <f t="shared" si="49"/>
        <v>0</v>
      </c>
      <c r="BL154" s="25" t="s">
        <v>503</v>
      </c>
      <c r="BM154" s="25" t="s">
        <v>2836</v>
      </c>
    </row>
    <row r="155" spans="2:65" s="1" customFormat="1" ht="14.4" customHeight="1">
      <c r="B155" s="42"/>
      <c r="C155" s="204" t="s">
        <v>493</v>
      </c>
      <c r="D155" s="204" t="s">
        <v>211</v>
      </c>
      <c r="E155" s="205" t="s">
        <v>775</v>
      </c>
      <c r="F155" s="206" t="s">
        <v>776</v>
      </c>
      <c r="G155" s="207" t="s">
        <v>322</v>
      </c>
      <c r="H155" s="208">
        <v>365</v>
      </c>
      <c r="I155" s="209"/>
      <c r="J155" s="210">
        <f t="shared" si="40"/>
        <v>0</v>
      </c>
      <c r="K155" s="206" t="s">
        <v>23</v>
      </c>
      <c r="L155" s="62"/>
      <c r="M155" s="211" t="s">
        <v>23</v>
      </c>
      <c r="N155" s="212" t="s">
        <v>44</v>
      </c>
      <c r="O155" s="43"/>
      <c r="P155" s="213">
        <f t="shared" si="41"/>
        <v>0</v>
      </c>
      <c r="Q155" s="213">
        <v>0</v>
      </c>
      <c r="R155" s="213">
        <f t="shared" si="42"/>
        <v>0</v>
      </c>
      <c r="S155" s="213">
        <v>0</v>
      </c>
      <c r="T155" s="214">
        <f t="shared" si="43"/>
        <v>0</v>
      </c>
      <c r="AR155" s="25" t="s">
        <v>503</v>
      </c>
      <c r="AT155" s="25" t="s">
        <v>211</v>
      </c>
      <c r="AU155" s="25" t="s">
        <v>82</v>
      </c>
      <c r="AY155" s="25" t="s">
        <v>207</v>
      </c>
      <c r="BE155" s="215">
        <f t="shared" si="44"/>
        <v>0</v>
      </c>
      <c r="BF155" s="215">
        <f t="shared" si="45"/>
        <v>0</v>
      </c>
      <c r="BG155" s="215">
        <f t="shared" si="46"/>
        <v>0</v>
      </c>
      <c r="BH155" s="215">
        <f t="shared" si="47"/>
        <v>0</v>
      </c>
      <c r="BI155" s="215">
        <f t="shared" si="48"/>
        <v>0</v>
      </c>
      <c r="BJ155" s="25" t="s">
        <v>80</v>
      </c>
      <c r="BK155" s="215">
        <f t="shared" si="49"/>
        <v>0</v>
      </c>
      <c r="BL155" s="25" t="s">
        <v>503</v>
      </c>
      <c r="BM155" s="25" t="s">
        <v>2837</v>
      </c>
    </row>
    <row r="156" spans="2:65" s="1" customFormat="1" ht="14.4" customHeight="1">
      <c r="B156" s="42"/>
      <c r="C156" s="204" t="s">
        <v>499</v>
      </c>
      <c r="D156" s="204" t="s">
        <v>211</v>
      </c>
      <c r="E156" s="205" t="s">
        <v>778</v>
      </c>
      <c r="F156" s="206" t="s">
        <v>779</v>
      </c>
      <c r="G156" s="207" t="s">
        <v>669</v>
      </c>
      <c r="H156" s="208">
        <v>10</v>
      </c>
      <c r="I156" s="209"/>
      <c r="J156" s="210">
        <f t="shared" si="40"/>
        <v>0</v>
      </c>
      <c r="K156" s="206" t="s">
        <v>23</v>
      </c>
      <c r="L156" s="62"/>
      <c r="M156" s="211" t="s">
        <v>23</v>
      </c>
      <c r="N156" s="212" t="s">
        <v>44</v>
      </c>
      <c r="O156" s="43"/>
      <c r="P156" s="213">
        <f t="shared" si="41"/>
        <v>0</v>
      </c>
      <c r="Q156" s="213">
        <v>0</v>
      </c>
      <c r="R156" s="213">
        <f t="shared" si="42"/>
        <v>0</v>
      </c>
      <c r="S156" s="213">
        <v>0</v>
      </c>
      <c r="T156" s="214">
        <f t="shared" si="43"/>
        <v>0</v>
      </c>
      <c r="AR156" s="25" t="s">
        <v>503</v>
      </c>
      <c r="AT156" s="25" t="s">
        <v>211</v>
      </c>
      <c r="AU156" s="25" t="s">
        <v>82</v>
      </c>
      <c r="AY156" s="25" t="s">
        <v>207</v>
      </c>
      <c r="BE156" s="215">
        <f t="shared" si="44"/>
        <v>0</v>
      </c>
      <c r="BF156" s="215">
        <f t="shared" si="45"/>
        <v>0</v>
      </c>
      <c r="BG156" s="215">
        <f t="shared" si="46"/>
        <v>0</v>
      </c>
      <c r="BH156" s="215">
        <f t="shared" si="47"/>
        <v>0</v>
      </c>
      <c r="BI156" s="215">
        <f t="shared" si="48"/>
        <v>0</v>
      </c>
      <c r="BJ156" s="25" t="s">
        <v>80</v>
      </c>
      <c r="BK156" s="215">
        <f t="shared" si="49"/>
        <v>0</v>
      </c>
      <c r="BL156" s="25" t="s">
        <v>503</v>
      </c>
      <c r="BM156" s="25" t="s">
        <v>2838</v>
      </c>
    </row>
    <row r="157" spans="2:65" s="1" customFormat="1" ht="14.4" customHeight="1">
      <c r="B157" s="42"/>
      <c r="C157" s="204" t="s">
        <v>503</v>
      </c>
      <c r="D157" s="204" t="s">
        <v>211</v>
      </c>
      <c r="E157" s="205" t="s">
        <v>781</v>
      </c>
      <c r="F157" s="206" t="s">
        <v>782</v>
      </c>
      <c r="G157" s="207" t="s">
        <v>322</v>
      </c>
      <c r="H157" s="208">
        <v>342</v>
      </c>
      <c r="I157" s="209"/>
      <c r="J157" s="210">
        <f t="shared" si="40"/>
        <v>0</v>
      </c>
      <c r="K157" s="206" t="s">
        <v>23</v>
      </c>
      <c r="L157" s="62"/>
      <c r="M157" s="211" t="s">
        <v>23</v>
      </c>
      <c r="N157" s="212" t="s">
        <v>44</v>
      </c>
      <c r="O157" s="43"/>
      <c r="P157" s="213">
        <f t="shared" si="41"/>
        <v>0</v>
      </c>
      <c r="Q157" s="213">
        <v>0</v>
      </c>
      <c r="R157" s="213">
        <f t="shared" si="42"/>
        <v>0</v>
      </c>
      <c r="S157" s="213">
        <v>0</v>
      </c>
      <c r="T157" s="214">
        <f t="shared" si="43"/>
        <v>0</v>
      </c>
      <c r="AR157" s="25" t="s">
        <v>503</v>
      </c>
      <c r="AT157" s="25" t="s">
        <v>211</v>
      </c>
      <c r="AU157" s="25" t="s">
        <v>82</v>
      </c>
      <c r="AY157" s="25" t="s">
        <v>207</v>
      </c>
      <c r="BE157" s="215">
        <f t="shared" si="44"/>
        <v>0</v>
      </c>
      <c r="BF157" s="215">
        <f t="shared" si="45"/>
        <v>0</v>
      </c>
      <c r="BG157" s="215">
        <f t="shared" si="46"/>
        <v>0</v>
      </c>
      <c r="BH157" s="215">
        <f t="shared" si="47"/>
        <v>0</v>
      </c>
      <c r="BI157" s="215">
        <f t="shared" si="48"/>
        <v>0</v>
      </c>
      <c r="BJ157" s="25" t="s">
        <v>80</v>
      </c>
      <c r="BK157" s="215">
        <f t="shared" si="49"/>
        <v>0</v>
      </c>
      <c r="BL157" s="25" t="s">
        <v>503</v>
      </c>
      <c r="BM157" s="25" t="s">
        <v>2839</v>
      </c>
    </row>
    <row r="158" spans="2:65" s="1" customFormat="1" ht="14.4" customHeight="1">
      <c r="B158" s="42"/>
      <c r="C158" s="204" t="s">
        <v>507</v>
      </c>
      <c r="D158" s="204" t="s">
        <v>211</v>
      </c>
      <c r="E158" s="205" t="s">
        <v>2840</v>
      </c>
      <c r="F158" s="206" t="s">
        <v>2841</v>
      </c>
      <c r="G158" s="207" t="s">
        <v>322</v>
      </c>
      <c r="H158" s="208">
        <v>32</v>
      </c>
      <c r="I158" s="209"/>
      <c r="J158" s="210">
        <f t="shared" si="40"/>
        <v>0</v>
      </c>
      <c r="K158" s="206" t="s">
        <v>23</v>
      </c>
      <c r="L158" s="62"/>
      <c r="M158" s="211" t="s">
        <v>23</v>
      </c>
      <c r="N158" s="212" t="s">
        <v>44</v>
      </c>
      <c r="O158" s="43"/>
      <c r="P158" s="213">
        <f t="shared" si="41"/>
        <v>0</v>
      </c>
      <c r="Q158" s="213">
        <v>0</v>
      </c>
      <c r="R158" s="213">
        <f t="shared" si="42"/>
        <v>0</v>
      </c>
      <c r="S158" s="213">
        <v>0</v>
      </c>
      <c r="T158" s="214">
        <f t="shared" si="43"/>
        <v>0</v>
      </c>
      <c r="AR158" s="25" t="s">
        <v>503</v>
      </c>
      <c r="AT158" s="25" t="s">
        <v>211</v>
      </c>
      <c r="AU158" s="25" t="s">
        <v>82</v>
      </c>
      <c r="AY158" s="25" t="s">
        <v>207</v>
      </c>
      <c r="BE158" s="215">
        <f t="shared" si="44"/>
        <v>0</v>
      </c>
      <c r="BF158" s="215">
        <f t="shared" si="45"/>
        <v>0</v>
      </c>
      <c r="BG158" s="215">
        <f t="shared" si="46"/>
        <v>0</v>
      </c>
      <c r="BH158" s="215">
        <f t="shared" si="47"/>
        <v>0</v>
      </c>
      <c r="BI158" s="215">
        <f t="shared" si="48"/>
        <v>0</v>
      </c>
      <c r="BJ158" s="25" t="s">
        <v>80</v>
      </c>
      <c r="BK158" s="215">
        <f t="shared" si="49"/>
        <v>0</v>
      </c>
      <c r="BL158" s="25" t="s">
        <v>503</v>
      </c>
      <c r="BM158" s="25" t="s">
        <v>2842</v>
      </c>
    </row>
    <row r="159" spans="2:65" s="1" customFormat="1" ht="14.4" customHeight="1">
      <c r="B159" s="42"/>
      <c r="C159" s="204" t="s">
        <v>511</v>
      </c>
      <c r="D159" s="204" t="s">
        <v>211</v>
      </c>
      <c r="E159" s="205" t="s">
        <v>784</v>
      </c>
      <c r="F159" s="206" t="s">
        <v>785</v>
      </c>
      <c r="G159" s="207" t="s">
        <v>322</v>
      </c>
      <c r="H159" s="208">
        <v>365</v>
      </c>
      <c r="I159" s="209"/>
      <c r="J159" s="210">
        <f t="shared" si="40"/>
        <v>0</v>
      </c>
      <c r="K159" s="206" t="s">
        <v>23</v>
      </c>
      <c r="L159" s="62"/>
      <c r="M159" s="211" t="s">
        <v>23</v>
      </c>
      <c r="N159" s="212" t="s">
        <v>44</v>
      </c>
      <c r="O159" s="43"/>
      <c r="P159" s="213">
        <f t="shared" si="41"/>
        <v>0</v>
      </c>
      <c r="Q159" s="213">
        <v>0</v>
      </c>
      <c r="R159" s="213">
        <f t="shared" si="42"/>
        <v>0</v>
      </c>
      <c r="S159" s="213">
        <v>0</v>
      </c>
      <c r="T159" s="214">
        <f t="shared" si="43"/>
        <v>0</v>
      </c>
      <c r="AR159" s="25" t="s">
        <v>503</v>
      </c>
      <c r="AT159" s="25" t="s">
        <v>211</v>
      </c>
      <c r="AU159" s="25" t="s">
        <v>82</v>
      </c>
      <c r="AY159" s="25" t="s">
        <v>207</v>
      </c>
      <c r="BE159" s="215">
        <f t="shared" si="44"/>
        <v>0</v>
      </c>
      <c r="BF159" s="215">
        <f t="shared" si="45"/>
        <v>0</v>
      </c>
      <c r="BG159" s="215">
        <f t="shared" si="46"/>
        <v>0</v>
      </c>
      <c r="BH159" s="215">
        <f t="shared" si="47"/>
        <v>0</v>
      </c>
      <c r="BI159" s="215">
        <f t="shared" si="48"/>
        <v>0</v>
      </c>
      <c r="BJ159" s="25" t="s">
        <v>80</v>
      </c>
      <c r="BK159" s="215">
        <f t="shared" si="49"/>
        <v>0</v>
      </c>
      <c r="BL159" s="25" t="s">
        <v>503</v>
      </c>
      <c r="BM159" s="25" t="s">
        <v>2843</v>
      </c>
    </row>
    <row r="160" spans="2:65" s="1" customFormat="1" ht="14.4" customHeight="1">
      <c r="B160" s="42"/>
      <c r="C160" s="204" t="s">
        <v>518</v>
      </c>
      <c r="D160" s="204" t="s">
        <v>211</v>
      </c>
      <c r="E160" s="205" t="s">
        <v>787</v>
      </c>
      <c r="F160" s="206" t="s">
        <v>788</v>
      </c>
      <c r="G160" s="207" t="s">
        <v>214</v>
      </c>
      <c r="H160" s="208">
        <v>25.5</v>
      </c>
      <c r="I160" s="209"/>
      <c r="J160" s="210">
        <f t="shared" si="40"/>
        <v>0</v>
      </c>
      <c r="K160" s="206" t="s">
        <v>23</v>
      </c>
      <c r="L160" s="62"/>
      <c r="M160" s="211" t="s">
        <v>23</v>
      </c>
      <c r="N160" s="212" t="s">
        <v>44</v>
      </c>
      <c r="O160" s="43"/>
      <c r="P160" s="213">
        <f t="shared" si="41"/>
        <v>0</v>
      </c>
      <c r="Q160" s="213">
        <v>0</v>
      </c>
      <c r="R160" s="213">
        <f t="shared" si="42"/>
        <v>0</v>
      </c>
      <c r="S160" s="213">
        <v>0</v>
      </c>
      <c r="T160" s="214">
        <f t="shared" si="43"/>
        <v>0</v>
      </c>
      <c r="AR160" s="25" t="s">
        <v>503</v>
      </c>
      <c r="AT160" s="25" t="s">
        <v>211</v>
      </c>
      <c r="AU160" s="25" t="s">
        <v>82</v>
      </c>
      <c r="AY160" s="25" t="s">
        <v>207</v>
      </c>
      <c r="BE160" s="215">
        <f t="shared" si="44"/>
        <v>0</v>
      </c>
      <c r="BF160" s="215">
        <f t="shared" si="45"/>
        <v>0</v>
      </c>
      <c r="BG160" s="215">
        <f t="shared" si="46"/>
        <v>0</v>
      </c>
      <c r="BH160" s="215">
        <f t="shared" si="47"/>
        <v>0</v>
      </c>
      <c r="BI160" s="215">
        <f t="shared" si="48"/>
        <v>0</v>
      </c>
      <c r="BJ160" s="25" t="s">
        <v>80</v>
      </c>
      <c r="BK160" s="215">
        <f t="shared" si="49"/>
        <v>0</v>
      </c>
      <c r="BL160" s="25" t="s">
        <v>503</v>
      </c>
      <c r="BM160" s="25" t="s">
        <v>2844</v>
      </c>
    </row>
    <row r="161" spans="2:65" s="1" customFormat="1" ht="14.4" customHeight="1">
      <c r="B161" s="42"/>
      <c r="C161" s="204" t="s">
        <v>523</v>
      </c>
      <c r="D161" s="204" t="s">
        <v>211</v>
      </c>
      <c r="E161" s="205" t="s">
        <v>790</v>
      </c>
      <c r="F161" s="206" t="s">
        <v>791</v>
      </c>
      <c r="G161" s="207" t="s">
        <v>214</v>
      </c>
      <c r="H161" s="208">
        <v>25.5</v>
      </c>
      <c r="I161" s="209"/>
      <c r="J161" s="210">
        <f t="shared" si="40"/>
        <v>0</v>
      </c>
      <c r="K161" s="206" t="s">
        <v>23</v>
      </c>
      <c r="L161" s="62"/>
      <c r="M161" s="211" t="s">
        <v>23</v>
      </c>
      <c r="N161" s="212" t="s">
        <v>44</v>
      </c>
      <c r="O161" s="43"/>
      <c r="P161" s="213">
        <f t="shared" si="41"/>
        <v>0</v>
      </c>
      <c r="Q161" s="213">
        <v>0</v>
      </c>
      <c r="R161" s="213">
        <f t="shared" si="42"/>
        <v>0</v>
      </c>
      <c r="S161" s="213">
        <v>0</v>
      </c>
      <c r="T161" s="214">
        <f t="shared" si="43"/>
        <v>0</v>
      </c>
      <c r="AR161" s="25" t="s">
        <v>503</v>
      </c>
      <c r="AT161" s="25" t="s">
        <v>211</v>
      </c>
      <c r="AU161" s="25" t="s">
        <v>82</v>
      </c>
      <c r="AY161" s="25" t="s">
        <v>207</v>
      </c>
      <c r="BE161" s="215">
        <f t="shared" si="44"/>
        <v>0</v>
      </c>
      <c r="BF161" s="215">
        <f t="shared" si="45"/>
        <v>0</v>
      </c>
      <c r="BG161" s="215">
        <f t="shared" si="46"/>
        <v>0</v>
      </c>
      <c r="BH161" s="215">
        <f t="shared" si="47"/>
        <v>0</v>
      </c>
      <c r="BI161" s="215">
        <f t="shared" si="48"/>
        <v>0</v>
      </c>
      <c r="BJ161" s="25" t="s">
        <v>80</v>
      </c>
      <c r="BK161" s="215">
        <f t="shared" si="49"/>
        <v>0</v>
      </c>
      <c r="BL161" s="25" t="s">
        <v>503</v>
      </c>
      <c r="BM161" s="25" t="s">
        <v>2845</v>
      </c>
    </row>
    <row r="162" spans="2:65" s="1" customFormat="1" ht="14.4" customHeight="1">
      <c r="B162" s="42"/>
      <c r="C162" s="204" t="s">
        <v>528</v>
      </c>
      <c r="D162" s="204" t="s">
        <v>211</v>
      </c>
      <c r="E162" s="205" t="s">
        <v>793</v>
      </c>
      <c r="F162" s="206" t="s">
        <v>794</v>
      </c>
      <c r="G162" s="207" t="s">
        <v>285</v>
      </c>
      <c r="H162" s="208">
        <v>183</v>
      </c>
      <c r="I162" s="209"/>
      <c r="J162" s="210">
        <f t="shared" si="40"/>
        <v>0</v>
      </c>
      <c r="K162" s="206" t="s">
        <v>23</v>
      </c>
      <c r="L162" s="62"/>
      <c r="M162" s="211" t="s">
        <v>23</v>
      </c>
      <c r="N162" s="212" t="s">
        <v>44</v>
      </c>
      <c r="O162" s="43"/>
      <c r="P162" s="213">
        <f t="shared" si="41"/>
        <v>0</v>
      </c>
      <c r="Q162" s="213">
        <v>0</v>
      </c>
      <c r="R162" s="213">
        <f t="shared" si="42"/>
        <v>0</v>
      </c>
      <c r="S162" s="213">
        <v>0</v>
      </c>
      <c r="T162" s="214">
        <f t="shared" si="43"/>
        <v>0</v>
      </c>
      <c r="AR162" s="25" t="s">
        <v>503</v>
      </c>
      <c r="AT162" s="25" t="s">
        <v>211</v>
      </c>
      <c r="AU162" s="25" t="s">
        <v>82</v>
      </c>
      <c r="AY162" s="25" t="s">
        <v>207</v>
      </c>
      <c r="BE162" s="215">
        <f t="shared" si="44"/>
        <v>0</v>
      </c>
      <c r="BF162" s="215">
        <f t="shared" si="45"/>
        <v>0</v>
      </c>
      <c r="BG162" s="215">
        <f t="shared" si="46"/>
        <v>0</v>
      </c>
      <c r="BH162" s="215">
        <f t="shared" si="47"/>
        <v>0</v>
      </c>
      <c r="BI162" s="215">
        <f t="shared" si="48"/>
        <v>0</v>
      </c>
      <c r="BJ162" s="25" t="s">
        <v>80</v>
      </c>
      <c r="BK162" s="215">
        <f t="shared" si="49"/>
        <v>0</v>
      </c>
      <c r="BL162" s="25" t="s">
        <v>503</v>
      </c>
      <c r="BM162" s="25" t="s">
        <v>2846</v>
      </c>
    </row>
    <row r="163" spans="2:65" s="1" customFormat="1" ht="14.4" customHeight="1">
      <c r="B163" s="42"/>
      <c r="C163" s="204" t="s">
        <v>532</v>
      </c>
      <c r="D163" s="204" t="s">
        <v>211</v>
      </c>
      <c r="E163" s="205" t="s">
        <v>796</v>
      </c>
      <c r="F163" s="206" t="s">
        <v>797</v>
      </c>
      <c r="G163" s="207" t="s">
        <v>214</v>
      </c>
      <c r="H163" s="208">
        <v>25.5</v>
      </c>
      <c r="I163" s="209"/>
      <c r="J163" s="210">
        <f t="shared" si="40"/>
        <v>0</v>
      </c>
      <c r="K163" s="206" t="s">
        <v>23</v>
      </c>
      <c r="L163" s="62"/>
      <c r="M163" s="211" t="s">
        <v>23</v>
      </c>
      <c r="N163" s="212" t="s">
        <v>44</v>
      </c>
      <c r="O163" s="43"/>
      <c r="P163" s="213">
        <f t="shared" si="41"/>
        <v>0</v>
      </c>
      <c r="Q163" s="213">
        <v>0</v>
      </c>
      <c r="R163" s="213">
        <f t="shared" si="42"/>
        <v>0</v>
      </c>
      <c r="S163" s="213">
        <v>0</v>
      </c>
      <c r="T163" s="214">
        <f t="shared" si="43"/>
        <v>0</v>
      </c>
      <c r="AR163" s="25" t="s">
        <v>503</v>
      </c>
      <c r="AT163" s="25" t="s">
        <v>211</v>
      </c>
      <c r="AU163" s="25" t="s">
        <v>82</v>
      </c>
      <c r="AY163" s="25" t="s">
        <v>207</v>
      </c>
      <c r="BE163" s="215">
        <f t="shared" si="44"/>
        <v>0</v>
      </c>
      <c r="BF163" s="215">
        <f t="shared" si="45"/>
        <v>0</v>
      </c>
      <c r="BG163" s="215">
        <f t="shared" si="46"/>
        <v>0</v>
      </c>
      <c r="BH163" s="215">
        <f t="shared" si="47"/>
        <v>0</v>
      </c>
      <c r="BI163" s="215">
        <f t="shared" si="48"/>
        <v>0</v>
      </c>
      <c r="BJ163" s="25" t="s">
        <v>80</v>
      </c>
      <c r="BK163" s="215">
        <f t="shared" si="49"/>
        <v>0</v>
      </c>
      <c r="BL163" s="25" t="s">
        <v>503</v>
      </c>
      <c r="BM163" s="25" t="s">
        <v>2847</v>
      </c>
    </row>
    <row r="164" spans="2:65" s="1" customFormat="1" ht="14.4" customHeight="1">
      <c r="B164" s="42"/>
      <c r="C164" s="204" t="s">
        <v>536</v>
      </c>
      <c r="D164" s="204" t="s">
        <v>211</v>
      </c>
      <c r="E164" s="205" t="s">
        <v>2848</v>
      </c>
      <c r="F164" s="206" t="s">
        <v>2849</v>
      </c>
      <c r="G164" s="207" t="s">
        <v>285</v>
      </c>
      <c r="H164" s="208">
        <v>16</v>
      </c>
      <c r="I164" s="209"/>
      <c r="J164" s="210">
        <f t="shared" si="40"/>
        <v>0</v>
      </c>
      <c r="K164" s="206" t="s">
        <v>23</v>
      </c>
      <c r="L164" s="62"/>
      <c r="M164" s="211" t="s">
        <v>23</v>
      </c>
      <c r="N164" s="212" t="s">
        <v>44</v>
      </c>
      <c r="O164" s="43"/>
      <c r="P164" s="213">
        <f t="shared" si="41"/>
        <v>0</v>
      </c>
      <c r="Q164" s="213">
        <v>0</v>
      </c>
      <c r="R164" s="213">
        <f t="shared" si="42"/>
        <v>0</v>
      </c>
      <c r="S164" s="213">
        <v>0</v>
      </c>
      <c r="T164" s="214">
        <f t="shared" si="43"/>
        <v>0</v>
      </c>
      <c r="AR164" s="25" t="s">
        <v>503</v>
      </c>
      <c r="AT164" s="25" t="s">
        <v>211</v>
      </c>
      <c r="AU164" s="25" t="s">
        <v>82</v>
      </c>
      <c r="AY164" s="25" t="s">
        <v>207</v>
      </c>
      <c r="BE164" s="215">
        <f t="shared" si="44"/>
        <v>0</v>
      </c>
      <c r="BF164" s="215">
        <f t="shared" si="45"/>
        <v>0</v>
      </c>
      <c r="BG164" s="215">
        <f t="shared" si="46"/>
        <v>0</v>
      </c>
      <c r="BH164" s="215">
        <f t="shared" si="47"/>
        <v>0</v>
      </c>
      <c r="BI164" s="215">
        <f t="shared" si="48"/>
        <v>0</v>
      </c>
      <c r="BJ164" s="25" t="s">
        <v>80</v>
      </c>
      <c r="BK164" s="215">
        <f t="shared" si="49"/>
        <v>0</v>
      </c>
      <c r="BL164" s="25" t="s">
        <v>503</v>
      </c>
      <c r="BM164" s="25" t="s">
        <v>2850</v>
      </c>
    </row>
    <row r="165" spans="2:65" s="1" customFormat="1" ht="14.4" customHeight="1">
      <c r="B165" s="42"/>
      <c r="C165" s="260" t="s">
        <v>540</v>
      </c>
      <c r="D165" s="260" t="s">
        <v>314</v>
      </c>
      <c r="E165" s="261" t="s">
        <v>2851</v>
      </c>
      <c r="F165" s="262" t="s">
        <v>2852</v>
      </c>
      <c r="G165" s="263" t="s">
        <v>322</v>
      </c>
      <c r="H165" s="264">
        <v>73</v>
      </c>
      <c r="I165" s="265"/>
      <c r="J165" s="266">
        <f t="shared" si="40"/>
        <v>0</v>
      </c>
      <c r="K165" s="262" t="s">
        <v>23</v>
      </c>
      <c r="L165" s="267"/>
      <c r="M165" s="268" t="s">
        <v>23</v>
      </c>
      <c r="N165" s="269" t="s">
        <v>44</v>
      </c>
      <c r="O165" s="43"/>
      <c r="P165" s="213">
        <f t="shared" si="41"/>
        <v>0</v>
      </c>
      <c r="Q165" s="213">
        <v>0</v>
      </c>
      <c r="R165" s="213">
        <f t="shared" si="42"/>
        <v>0</v>
      </c>
      <c r="S165" s="213">
        <v>0</v>
      </c>
      <c r="T165" s="214">
        <f t="shared" si="43"/>
        <v>0</v>
      </c>
      <c r="AR165" s="25" t="s">
        <v>656</v>
      </c>
      <c r="AT165" s="25" t="s">
        <v>314</v>
      </c>
      <c r="AU165" s="25" t="s">
        <v>82</v>
      </c>
      <c r="AY165" s="25" t="s">
        <v>207</v>
      </c>
      <c r="BE165" s="215">
        <f t="shared" si="44"/>
        <v>0</v>
      </c>
      <c r="BF165" s="215">
        <f t="shared" si="45"/>
        <v>0</v>
      </c>
      <c r="BG165" s="215">
        <f t="shared" si="46"/>
        <v>0</v>
      </c>
      <c r="BH165" s="215">
        <f t="shared" si="47"/>
        <v>0</v>
      </c>
      <c r="BI165" s="215">
        <f t="shared" si="48"/>
        <v>0</v>
      </c>
      <c r="BJ165" s="25" t="s">
        <v>80</v>
      </c>
      <c r="BK165" s="215">
        <f t="shared" si="49"/>
        <v>0</v>
      </c>
      <c r="BL165" s="25" t="s">
        <v>656</v>
      </c>
      <c r="BM165" s="25" t="s">
        <v>2853</v>
      </c>
    </row>
    <row r="166" spans="2:65" s="1" customFormat="1" ht="14.4" customHeight="1">
      <c r="B166" s="42"/>
      <c r="C166" s="260" t="s">
        <v>547</v>
      </c>
      <c r="D166" s="260" t="s">
        <v>314</v>
      </c>
      <c r="E166" s="261" t="s">
        <v>2854</v>
      </c>
      <c r="F166" s="262" t="s">
        <v>2855</v>
      </c>
      <c r="G166" s="263" t="s">
        <v>317</v>
      </c>
      <c r="H166" s="264">
        <v>2950</v>
      </c>
      <c r="I166" s="265"/>
      <c r="J166" s="266">
        <f t="shared" si="40"/>
        <v>0</v>
      </c>
      <c r="K166" s="262" t="s">
        <v>23</v>
      </c>
      <c r="L166" s="267"/>
      <c r="M166" s="268" t="s">
        <v>23</v>
      </c>
      <c r="N166" s="269" t="s">
        <v>44</v>
      </c>
      <c r="O166" s="43"/>
      <c r="P166" s="213">
        <f t="shared" si="41"/>
        <v>0</v>
      </c>
      <c r="Q166" s="213">
        <v>3.0000000000000001E-3</v>
      </c>
      <c r="R166" s="213">
        <f t="shared" si="42"/>
        <v>8.85</v>
      </c>
      <c r="S166" s="213">
        <v>0</v>
      </c>
      <c r="T166" s="214">
        <f t="shared" si="43"/>
        <v>0</v>
      </c>
      <c r="AR166" s="25" t="s">
        <v>656</v>
      </c>
      <c r="AT166" s="25" t="s">
        <v>314</v>
      </c>
      <c r="AU166" s="25" t="s">
        <v>82</v>
      </c>
      <c r="AY166" s="25" t="s">
        <v>207</v>
      </c>
      <c r="BE166" s="215">
        <f t="shared" si="44"/>
        <v>0</v>
      </c>
      <c r="BF166" s="215">
        <f t="shared" si="45"/>
        <v>0</v>
      </c>
      <c r="BG166" s="215">
        <f t="shared" si="46"/>
        <v>0</v>
      </c>
      <c r="BH166" s="215">
        <f t="shared" si="47"/>
        <v>0</v>
      </c>
      <c r="BI166" s="215">
        <f t="shared" si="48"/>
        <v>0</v>
      </c>
      <c r="BJ166" s="25" t="s">
        <v>80</v>
      </c>
      <c r="BK166" s="215">
        <f t="shared" si="49"/>
        <v>0</v>
      </c>
      <c r="BL166" s="25" t="s">
        <v>656</v>
      </c>
      <c r="BM166" s="25" t="s">
        <v>2856</v>
      </c>
    </row>
    <row r="167" spans="2:65" s="11" customFormat="1" ht="29.85" customHeight="1">
      <c r="B167" s="188"/>
      <c r="C167" s="189"/>
      <c r="D167" s="190" t="s">
        <v>72</v>
      </c>
      <c r="E167" s="202" t="s">
        <v>817</v>
      </c>
      <c r="F167" s="202" t="s">
        <v>818</v>
      </c>
      <c r="G167" s="189"/>
      <c r="H167" s="189"/>
      <c r="I167" s="192"/>
      <c r="J167" s="203">
        <f>BK167</f>
        <v>0</v>
      </c>
      <c r="K167" s="189"/>
      <c r="L167" s="194"/>
      <c r="M167" s="195"/>
      <c r="N167" s="196"/>
      <c r="O167" s="196"/>
      <c r="P167" s="197">
        <f>SUM(P168:P169)</f>
        <v>0</v>
      </c>
      <c r="Q167" s="196"/>
      <c r="R167" s="197">
        <f>SUM(R168:R169)</f>
        <v>0</v>
      </c>
      <c r="S167" s="196"/>
      <c r="T167" s="198">
        <f>SUM(T168:T169)</f>
        <v>0</v>
      </c>
      <c r="AR167" s="199" t="s">
        <v>90</v>
      </c>
      <c r="AT167" s="200" t="s">
        <v>72</v>
      </c>
      <c r="AU167" s="200" t="s">
        <v>80</v>
      </c>
      <c r="AY167" s="199" t="s">
        <v>207</v>
      </c>
      <c r="BK167" s="201">
        <f>SUM(BK168:BK169)</f>
        <v>0</v>
      </c>
    </row>
    <row r="168" spans="2:65" s="1" customFormat="1" ht="14.4" customHeight="1">
      <c r="B168" s="42"/>
      <c r="C168" s="204" t="s">
        <v>552</v>
      </c>
      <c r="D168" s="204" t="s">
        <v>211</v>
      </c>
      <c r="E168" s="205" t="s">
        <v>2857</v>
      </c>
      <c r="F168" s="206" t="s">
        <v>2858</v>
      </c>
      <c r="G168" s="207" t="s">
        <v>620</v>
      </c>
      <c r="H168" s="270"/>
      <c r="I168" s="209"/>
      <c r="J168" s="210">
        <f>ROUND(I168*H168,1)</f>
        <v>0</v>
      </c>
      <c r="K168" s="206" t="s">
        <v>23</v>
      </c>
      <c r="L168" s="62"/>
      <c r="M168" s="211" t="s">
        <v>23</v>
      </c>
      <c r="N168" s="212" t="s">
        <v>44</v>
      </c>
      <c r="O168" s="43"/>
      <c r="P168" s="213">
        <f>O168*H168</f>
        <v>0</v>
      </c>
      <c r="Q168" s="213">
        <v>0</v>
      </c>
      <c r="R168" s="213">
        <f>Q168*H168</f>
        <v>0</v>
      </c>
      <c r="S168" s="213">
        <v>0</v>
      </c>
      <c r="T168" s="214">
        <f>S168*H168</f>
        <v>0</v>
      </c>
      <c r="AR168" s="25" t="s">
        <v>503</v>
      </c>
      <c r="AT168" s="25" t="s">
        <v>211</v>
      </c>
      <c r="AU168" s="25" t="s">
        <v>82</v>
      </c>
      <c r="AY168" s="25" t="s">
        <v>207</v>
      </c>
      <c r="BE168" s="215">
        <f>IF(N168="základní",J168,0)</f>
        <v>0</v>
      </c>
      <c r="BF168" s="215">
        <f>IF(N168="snížená",J168,0)</f>
        <v>0</v>
      </c>
      <c r="BG168" s="215">
        <f>IF(N168="zákl. přenesená",J168,0)</f>
        <v>0</v>
      </c>
      <c r="BH168" s="215">
        <f>IF(N168="sníž. přenesená",J168,0)</f>
        <v>0</v>
      </c>
      <c r="BI168" s="215">
        <f>IF(N168="nulová",J168,0)</f>
        <v>0</v>
      </c>
      <c r="BJ168" s="25" t="s">
        <v>80</v>
      </c>
      <c r="BK168" s="215">
        <f>ROUND(I168*H168,1)</f>
        <v>0</v>
      </c>
      <c r="BL168" s="25" t="s">
        <v>503</v>
      </c>
      <c r="BM168" s="25" t="s">
        <v>2859</v>
      </c>
    </row>
    <row r="169" spans="2:65" s="1" customFormat="1" ht="14.4" customHeight="1">
      <c r="B169" s="42"/>
      <c r="C169" s="204" t="s">
        <v>557</v>
      </c>
      <c r="D169" s="204" t="s">
        <v>211</v>
      </c>
      <c r="E169" s="205" t="s">
        <v>2860</v>
      </c>
      <c r="F169" s="206" t="s">
        <v>2861</v>
      </c>
      <c r="G169" s="207" t="s">
        <v>620</v>
      </c>
      <c r="H169" s="270"/>
      <c r="I169" s="209"/>
      <c r="J169" s="210">
        <f>ROUND(I169*H169,1)</f>
        <v>0</v>
      </c>
      <c r="K169" s="206" t="s">
        <v>23</v>
      </c>
      <c r="L169" s="62"/>
      <c r="M169" s="211" t="s">
        <v>23</v>
      </c>
      <c r="N169" s="212" t="s">
        <v>44</v>
      </c>
      <c r="O169" s="43"/>
      <c r="P169" s="213">
        <f>O169*H169</f>
        <v>0</v>
      </c>
      <c r="Q169" s="213">
        <v>0</v>
      </c>
      <c r="R169" s="213">
        <f>Q169*H169</f>
        <v>0</v>
      </c>
      <c r="S169" s="213">
        <v>0</v>
      </c>
      <c r="T169" s="214">
        <f>S169*H169</f>
        <v>0</v>
      </c>
      <c r="AR169" s="25" t="s">
        <v>503</v>
      </c>
      <c r="AT169" s="25" t="s">
        <v>211</v>
      </c>
      <c r="AU169" s="25" t="s">
        <v>82</v>
      </c>
      <c r="AY169" s="25" t="s">
        <v>207</v>
      </c>
      <c r="BE169" s="215">
        <f>IF(N169="základní",J169,0)</f>
        <v>0</v>
      </c>
      <c r="BF169" s="215">
        <f>IF(N169="snížená",J169,0)</f>
        <v>0</v>
      </c>
      <c r="BG169" s="215">
        <f>IF(N169="zákl. přenesená",J169,0)</f>
        <v>0</v>
      </c>
      <c r="BH169" s="215">
        <f>IF(N169="sníž. přenesená",J169,0)</f>
        <v>0</v>
      </c>
      <c r="BI169" s="215">
        <f>IF(N169="nulová",J169,0)</f>
        <v>0</v>
      </c>
      <c r="BJ169" s="25" t="s">
        <v>80</v>
      </c>
      <c r="BK169" s="215">
        <f>ROUND(I169*H169,1)</f>
        <v>0</v>
      </c>
      <c r="BL169" s="25" t="s">
        <v>503</v>
      </c>
      <c r="BM169" s="25" t="s">
        <v>2862</v>
      </c>
    </row>
    <row r="170" spans="2:65" s="11" customFormat="1" ht="29.85" customHeight="1">
      <c r="B170" s="188"/>
      <c r="C170" s="189"/>
      <c r="D170" s="190" t="s">
        <v>72</v>
      </c>
      <c r="E170" s="202" t="s">
        <v>2863</v>
      </c>
      <c r="F170" s="202" t="s">
        <v>2864</v>
      </c>
      <c r="G170" s="189"/>
      <c r="H170" s="189"/>
      <c r="I170" s="192"/>
      <c r="J170" s="203">
        <f>BK170</f>
        <v>0</v>
      </c>
      <c r="K170" s="189"/>
      <c r="L170" s="194"/>
      <c r="M170" s="195"/>
      <c r="N170" s="196"/>
      <c r="O170" s="196"/>
      <c r="P170" s="197">
        <f>P171</f>
        <v>0</v>
      </c>
      <c r="Q170" s="196"/>
      <c r="R170" s="197">
        <f>R171</f>
        <v>0</v>
      </c>
      <c r="S170" s="196"/>
      <c r="T170" s="198">
        <f>T171</f>
        <v>0</v>
      </c>
      <c r="AR170" s="199" t="s">
        <v>90</v>
      </c>
      <c r="AT170" s="200" t="s">
        <v>72</v>
      </c>
      <c r="AU170" s="200" t="s">
        <v>80</v>
      </c>
      <c r="AY170" s="199" t="s">
        <v>207</v>
      </c>
      <c r="BK170" s="201">
        <f>BK171</f>
        <v>0</v>
      </c>
    </row>
    <row r="171" spans="2:65" s="1" customFormat="1" ht="14.4" customHeight="1">
      <c r="B171" s="42"/>
      <c r="C171" s="204" t="s">
        <v>562</v>
      </c>
      <c r="D171" s="204" t="s">
        <v>211</v>
      </c>
      <c r="E171" s="205" t="s">
        <v>2865</v>
      </c>
      <c r="F171" s="206" t="s">
        <v>2866</v>
      </c>
      <c r="G171" s="207" t="s">
        <v>765</v>
      </c>
      <c r="H171" s="208">
        <v>1</v>
      </c>
      <c r="I171" s="209"/>
      <c r="J171" s="210">
        <f>ROUND(I171*H171,1)</f>
        <v>0</v>
      </c>
      <c r="K171" s="206" t="s">
        <v>23</v>
      </c>
      <c r="L171" s="62"/>
      <c r="M171" s="211" t="s">
        <v>23</v>
      </c>
      <c r="N171" s="212" t="s">
        <v>44</v>
      </c>
      <c r="O171" s="43"/>
      <c r="P171" s="213">
        <f>O171*H171</f>
        <v>0</v>
      </c>
      <c r="Q171" s="213">
        <v>0</v>
      </c>
      <c r="R171" s="213">
        <f>Q171*H171</f>
        <v>0</v>
      </c>
      <c r="S171" s="213">
        <v>0</v>
      </c>
      <c r="T171" s="214">
        <f>S171*H171</f>
        <v>0</v>
      </c>
      <c r="AR171" s="25" t="s">
        <v>503</v>
      </c>
      <c r="AT171" s="25" t="s">
        <v>211</v>
      </c>
      <c r="AU171" s="25" t="s">
        <v>82</v>
      </c>
      <c r="AY171" s="25" t="s">
        <v>207</v>
      </c>
      <c r="BE171" s="215">
        <f>IF(N171="základní",J171,0)</f>
        <v>0</v>
      </c>
      <c r="BF171" s="215">
        <f>IF(N171="snížená",J171,0)</f>
        <v>0</v>
      </c>
      <c r="BG171" s="215">
        <f>IF(N171="zákl. přenesená",J171,0)</f>
        <v>0</v>
      </c>
      <c r="BH171" s="215">
        <f>IF(N171="sníž. přenesená",J171,0)</f>
        <v>0</v>
      </c>
      <c r="BI171" s="215">
        <f>IF(N171="nulová",J171,0)</f>
        <v>0</v>
      </c>
      <c r="BJ171" s="25" t="s">
        <v>80</v>
      </c>
      <c r="BK171" s="215">
        <f>ROUND(I171*H171,1)</f>
        <v>0</v>
      </c>
      <c r="BL171" s="25" t="s">
        <v>503</v>
      </c>
      <c r="BM171" s="25" t="s">
        <v>2867</v>
      </c>
    </row>
    <row r="172" spans="2:65" s="11" customFormat="1" ht="37.35" customHeight="1">
      <c r="B172" s="188"/>
      <c r="C172" s="189"/>
      <c r="D172" s="190" t="s">
        <v>72</v>
      </c>
      <c r="E172" s="191" t="s">
        <v>2868</v>
      </c>
      <c r="F172" s="191" t="s">
        <v>2869</v>
      </c>
      <c r="G172" s="189"/>
      <c r="H172" s="189"/>
      <c r="I172" s="192"/>
      <c r="J172" s="193">
        <f>BK172</f>
        <v>0</v>
      </c>
      <c r="K172" s="189"/>
      <c r="L172" s="194"/>
      <c r="M172" s="195"/>
      <c r="N172" s="196"/>
      <c r="O172" s="196"/>
      <c r="P172" s="197">
        <f>SUM(P173:P175)</f>
        <v>0</v>
      </c>
      <c r="Q172" s="196"/>
      <c r="R172" s="197">
        <f>SUM(R173:R175)</f>
        <v>0</v>
      </c>
      <c r="S172" s="196"/>
      <c r="T172" s="198">
        <f>SUM(T173:T175)</f>
        <v>0</v>
      </c>
      <c r="AR172" s="199" t="s">
        <v>216</v>
      </c>
      <c r="AT172" s="200" t="s">
        <v>72</v>
      </c>
      <c r="AU172" s="200" t="s">
        <v>73</v>
      </c>
      <c r="AY172" s="199" t="s">
        <v>207</v>
      </c>
      <c r="BK172" s="201">
        <f>SUM(BK173:BK175)</f>
        <v>0</v>
      </c>
    </row>
    <row r="173" spans="2:65" s="1" customFormat="1" ht="22.8" customHeight="1">
      <c r="B173" s="42"/>
      <c r="C173" s="204" t="s">
        <v>568</v>
      </c>
      <c r="D173" s="204" t="s">
        <v>211</v>
      </c>
      <c r="E173" s="205" t="s">
        <v>2870</v>
      </c>
      <c r="F173" s="206" t="s">
        <v>2871</v>
      </c>
      <c r="G173" s="207" t="s">
        <v>2872</v>
      </c>
      <c r="H173" s="208">
        <v>8</v>
      </c>
      <c r="I173" s="209"/>
      <c r="J173" s="210">
        <f>ROUND(I173*H173,1)</f>
        <v>0</v>
      </c>
      <c r="K173" s="206" t="s">
        <v>215</v>
      </c>
      <c r="L173" s="62"/>
      <c r="M173" s="211" t="s">
        <v>23</v>
      </c>
      <c r="N173" s="212" t="s">
        <v>44</v>
      </c>
      <c r="O173" s="43"/>
      <c r="P173" s="213">
        <f>O173*H173</f>
        <v>0</v>
      </c>
      <c r="Q173" s="213">
        <v>0</v>
      </c>
      <c r="R173" s="213">
        <f>Q173*H173</f>
        <v>0</v>
      </c>
      <c r="S173" s="213">
        <v>0</v>
      </c>
      <c r="T173" s="214">
        <f>S173*H173</f>
        <v>0</v>
      </c>
      <c r="AR173" s="25" t="s">
        <v>2873</v>
      </c>
      <c r="AT173" s="25" t="s">
        <v>211</v>
      </c>
      <c r="AU173" s="25" t="s">
        <v>80</v>
      </c>
      <c r="AY173" s="25" t="s">
        <v>207</v>
      </c>
      <c r="BE173" s="215">
        <f>IF(N173="základní",J173,0)</f>
        <v>0</v>
      </c>
      <c r="BF173" s="215">
        <f>IF(N173="snížená",J173,0)</f>
        <v>0</v>
      </c>
      <c r="BG173" s="215">
        <f>IF(N173="zákl. přenesená",J173,0)</f>
        <v>0</v>
      </c>
      <c r="BH173" s="215">
        <f>IF(N173="sníž. přenesená",J173,0)</f>
        <v>0</v>
      </c>
      <c r="BI173" s="215">
        <f>IF(N173="nulová",J173,0)</f>
        <v>0</v>
      </c>
      <c r="BJ173" s="25" t="s">
        <v>80</v>
      </c>
      <c r="BK173" s="215">
        <f>ROUND(I173*H173,1)</f>
        <v>0</v>
      </c>
      <c r="BL173" s="25" t="s">
        <v>2873</v>
      </c>
      <c r="BM173" s="25" t="s">
        <v>2874</v>
      </c>
    </row>
    <row r="174" spans="2:65" s="15" customFormat="1" ht="12">
      <c r="B174" s="250"/>
      <c r="C174" s="251"/>
      <c r="D174" s="218" t="s">
        <v>218</v>
      </c>
      <c r="E174" s="252" t="s">
        <v>23</v>
      </c>
      <c r="F174" s="253" t="s">
        <v>2875</v>
      </c>
      <c r="G174" s="251"/>
      <c r="H174" s="252" t="s">
        <v>23</v>
      </c>
      <c r="I174" s="254"/>
      <c r="J174" s="251"/>
      <c r="K174" s="251"/>
      <c r="L174" s="255"/>
      <c r="M174" s="256"/>
      <c r="N174" s="257"/>
      <c r="O174" s="257"/>
      <c r="P174" s="257"/>
      <c r="Q174" s="257"/>
      <c r="R174" s="257"/>
      <c r="S174" s="257"/>
      <c r="T174" s="258"/>
      <c r="AT174" s="259" t="s">
        <v>218</v>
      </c>
      <c r="AU174" s="259" t="s">
        <v>80</v>
      </c>
      <c r="AV174" s="15" t="s">
        <v>80</v>
      </c>
      <c r="AW174" s="15" t="s">
        <v>36</v>
      </c>
      <c r="AX174" s="15" t="s">
        <v>73</v>
      </c>
      <c r="AY174" s="259" t="s">
        <v>207</v>
      </c>
    </row>
    <row r="175" spans="2:65" s="12" customFormat="1" ht="12">
      <c r="B175" s="216"/>
      <c r="C175" s="217"/>
      <c r="D175" s="218" t="s">
        <v>218</v>
      </c>
      <c r="E175" s="219" t="s">
        <v>23</v>
      </c>
      <c r="F175" s="220" t="s">
        <v>262</v>
      </c>
      <c r="G175" s="217"/>
      <c r="H175" s="221">
        <v>8</v>
      </c>
      <c r="I175" s="222"/>
      <c r="J175" s="217"/>
      <c r="K175" s="217"/>
      <c r="L175" s="223"/>
      <c r="M175" s="276"/>
      <c r="N175" s="277"/>
      <c r="O175" s="277"/>
      <c r="P175" s="277"/>
      <c r="Q175" s="277"/>
      <c r="R175" s="277"/>
      <c r="S175" s="277"/>
      <c r="T175" s="278"/>
      <c r="AT175" s="227" t="s">
        <v>218</v>
      </c>
      <c r="AU175" s="227" t="s">
        <v>80</v>
      </c>
      <c r="AV175" s="12" t="s">
        <v>82</v>
      </c>
      <c r="AW175" s="12" t="s">
        <v>36</v>
      </c>
      <c r="AX175" s="12" t="s">
        <v>80</v>
      </c>
      <c r="AY175" s="227" t="s">
        <v>207</v>
      </c>
    </row>
    <row r="176" spans="2:65" s="1" customFormat="1" ht="6.9" customHeight="1">
      <c r="B176" s="57"/>
      <c r="C176" s="58"/>
      <c r="D176" s="58"/>
      <c r="E176" s="58"/>
      <c r="F176" s="58"/>
      <c r="G176" s="58"/>
      <c r="H176" s="58"/>
      <c r="I176" s="149"/>
      <c r="J176" s="58"/>
      <c r="K176" s="58"/>
      <c r="L176" s="62"/>
    </row>
  </sheetData>
  <sheetProtection algorithmName="SHA-512" hashValue="yq1iwNWWgbk2jn/jBIQePYGOYolc3qbGtv3A7pgciaDoX6sVpMsdTTEI2/THLH92zw4xUJDzrHyo83W0xHhEuw==" saltValue="ifEthyE0XlPlFxEntpsjlNSj5nRMvnSBc3x4PuBzDaDm3TLWOPPij8hU3sGPhiMmcSMnmufD12ae0VIfHRvkzA==" spinCount="100000" sheet="1" objects="1" scenarios="1" formatColumns="0" formatRows="0" autoFilter="0"/>
  <autoFilter ref="C85:K175"/>
  <mergeCells count="10">
    <mergeCell ref="J51:J52"/>
    <mergeCell ref="E76:H76"/>
    <mergeCell ref="E78:H78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85" display="3) Soupis prací"/>
    <hyperlink ref="L1:V1" location="'Rekapitulace stavby'!C2" display="Rekapitulace stavby"/>
  </hyperlinks>
  <pageMargins left="0.59055118110236227" right="0.59055118110236227" top="0.59055118110236227" bottom="0.59055118110236227" header="0" footer="0"/>
  <pageSetup paperSize="9" fitToHeight="100" orientation="landscape" r:id="rId1"/>
  <headerFooter>
    <oddFooter>&amp;CStrana &amp;P z 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68"/>
  <sheetViews>
    <sheetView showGridLines="0" workbookViewId="0">
      <pane ySplit="1" topLeftCell="A86" activePane="bottomLeft" state="frozen"/>
      <selection pane="bottomLeft" activeCell="F95" sqref="F95"/>
    </sheetView>
  </sheetViews>
  <sheetFormatPr defaultRowHeight="14.4"/>
  <cols>
    <col min="1" max="1" width="7.140625" customWidth="1"/>
    <col min="2" max="2" width="1.42578125" customWidth="1"/>
    <col min="3" max="3" width="3.5703125" customWidth="1"/>
    <col min="4" max="4" width="3.7109375" customWidth="1"/>
    <col min="5" max="5" width="14.7109375" customWidth="1"/>
    <col min="6" max="6" width="93.85546875" customWidth="1"/>
    <col min="7" max="7" width="7.42578125" customWidth="1"/>
    <col min="8" max="8" width="9.5703125" customWidth="1"/>
    <col min="9" max="9" width="10.85546875" style="121" customWidth="1"/>
    <col min="10" max="10" width="20.140625" customWidth="1"/>
    <col min="11" max="11" width="14.42578125" customWidth="1"/>
    <col min="13" max="18" width="9.140625" hidden="1"/>
    <col min="19" max="19" width="7" hidden="1" customWidth="1"/>
    <col min="20" max="20" width="25.42578125" hidden="1" customWidth="1"/>
    <col min="21" max="21" width="14" hidden="1" customWidth="1"/>
    <col min="22" max="22" width="10.5703125" customWidth="1"/>
    <col min="23" max="23" width="14" customWidth="1"/>
    <col min="24" max="24" width="10.5703125" customWidth="1"/>
    <col min="25" max="25" width="12.85546875" customWidth="1"/>
    <col min="26" max="26" width="9.42578125" customWidth="1"/>
    <col min="27" max="27" width="12.85546875" customWidth="1"/>
    <col min="28" max="28" width="14" customWidth="1"/>
    <col min="29" max="29" width="9.42578125" customWidth="1"/>
    <col min="30" max="30" width="12.85546875" customWidth="1"/>
    <col min="31" max="31" width="14" customWidth="1"/>
    <col min="44" max="65" width="9.140625" hidden="1"/>
  </cols>
  <sheetData>
    <row r="1" spans="1:70" ht="21.75" customHeight="1">
      <c r="A1" s="22"/>
      <c r="B1" s="122"/>
      <c r="C1" s="122"/>
      <c r="D1" s="123" t="s">
        <v>1</v>
      </c>
      <c r="E1" s="122"/>
      <c r="F1" s="124" t="s">
        <v>154</v>
      </c>
      <c r="G1" s="410" t="s">
        <v>155</v>
      </c>
      <c r="H1" s="410"/>
      <c r="I1" s="125"/>
      <c r="J1" s="124" t="s">
        <v>156</v>
      </c>
      <c r="K1" s="123" t="s">
        <v>157</v>
      </c>
      <c r="L1" s="124" t="s">
        <v>158</v>
      </c>
      <c r="M1" s="124"/>
      <c r="N1" s="124"/>
      <c r="O1" s="124"/>
      <c r="P1" s="124"/>
      <c r="Q1" s="124"/>
      <c r="R1" s="124"/>
      <c r="S1" s="124"/>
      <c r="T1" s="124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spans="1:70" ht="36.9" customHeight="1"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AT2" s="25" t="s">
        <v>143</v>
      </c>
    </row>
    <row r="3" spans="1:70" ht="6.9" customHeight="1">
      <c r="B3" s="26"/>
      <c r="C3" s="27"/>
      <c r="D3" s="27"/>
      <c r="E3" s="27"/>
      <c r="F3" s="27"/>
      <c r="G3" s="27"/>
      <c r="H3" s="27"/>
      <c r="I3" s="126"/>
      <c r="J3" s="27"/>
      <c r="K3" s="28"/>
      <c r="AT3" s="25" t="s">
        <v>82</v>
      </c>
    </row>
    <row r="4" spans="1:70" ht="36.9" customHeight="1">
      <c r="B4" s="29"/>
      <c r="C4" s="30"/>
      <c r="D4" s="31" t="s">
        <v>159</v>
      </c>
      <c r="E4" s="30"/>
      <c r="F4" s="30"/>
      <c r="G4" s="30"/>
      <c r="H4" s="30"/>
      <c r="I4" s="127"/>
      <c r="J4" s="30"/>
      <c r="K4" s="32"/>
      <c r="M4" s="33" t="s">
        <v>12</v>
      </c>
      <c r="AT4" s="25" t="s">
        <v>6</v>
      </c>
    </row>
    <row r="5" spans="1:70" ht="6.9" customHeight="1">
      <c r="B5" s="29"/>
      <c r="C5" s="30"/>
      <c r="D5" s="30"/>
      <c r="E5" s="30"/>
      <c r="F5" s="30"/>
      <c r="G5" s="30"/>
      <c r="H5" s="30"/>
      <c r="I5" s="127"/>
      <c r="J5" s="30"/>
      <c r="K5" s="32"/>
    </row>
    <row r="6" spans="1:70" ht="13.2">
      <c r="B6" s="29"/>
      <c r="C6" s="30"/>
      <c r="D6" s="38" t="s">
        <v>18</v>
      </c>
      <c r="E6" s="30"/>
      <c r="F6" s="30"/>
      <c r="G6" s="30"/>
      <c r="H6" s="30"/>
      <c r="I6" s="127"/>
      <c r="J6" s="30"/>
      <c r="K6" s="32"/>
    </row>
    <row r="7" spans="1:70" ht="14.4" customHeight="1">
      <c r="B7" s="29"/>
      <c r="C7" s="30"/>
      <c r="D7" s="30"/>
      <c r="E7" s="400" t="str">
        <f>'Rekapitulace stavby'!K6</f>
        <v>Revitalizace návsi v obci Malšovice</v>
      </c>
      <c r="F7" s="401"/>
      <c r="G7" s="401"/>
      <c r="H7" s="401"/>
      <c r="I7" s="127"/>
      <c r="J7" s="30"/>
      <c r="K7" s="32"/>
    </row>
    <row r="8" spans="1:70" s="1" customFormat="1" ht="13.2">
      <c r="B8" s="42"/>
      <c r="C8" s="43"/>
      <c r="D8" s="38" t="s">
        <v>160</v>
      </c>
      <c r="E8" s="43"/>
      <c r="F8" s="43"/>
      <c r="G8" s="43"/>
      <c r="H8" s="43"/>
      <c r="I8" s="128"/>
      <c r="J8" s="43"/>
      <c r="K8" s="46"/>
    </row>
    <row r="9" spans="1:70" s="1" customFormat="1" ht="36.9" customHeight="1">
      <c r="B9" s="42"/>
      <c r="C9" s="43"/>
      <c r="D9" s="43"/>
      <c r="E9" s="403" t="s">
        <v>2876</v>
      </c>
      <c r="F9" s="402"/>
      <c r="G9" s="402"/>
      <c r="H9" s="402"/>
      <c r="I9" s="128"/>
      <c r="J9" s="43"/>
      <c r="K9" s="46"/>
    </row>
    <row r="10" spans="1:70" s="1" customFormat="1" ht="12">
      <c r="B10" s="42"/>
      <c r="C10" s="43"/>
      <c r="D10" s="43"/>
      <c r="E10" s="43"/>
      <c r="F10" s="43"/>
      <c r="G10" s="43"/>
      <c r="H10" s="43"/>
      <c r="I10" s="128"/>
      <c r="J10" s="43"/>
      <c r="K10" s="46"/>
    </row>
    <row r="11" spans="1:70" s="1" customFormat="1" ht="14.4" customHeight="1">
      <c r="B11" s="42"/>
      <c r="C11" s="43"/>
      <c r="D11" s="38" t="s">
        <v>20</v>
      </c>
      <c r="E11" s="43"/>
      <c r="F11" s="36" t="s">
        <v>21</v>
      </c>
      <c r="G11" s="43"/>
      <c r="H11" s="43"/>
      <c r="I11" s="129" t="s">
        <v>22</v>
      </c>
      <c r="J11" s="36" t="s">
        <v>23</v>
      </c>
      <c r="K11" s="46"/>
    </row>
    <row r="12" spans="1:70" s="1" customFormat="1" ht="14.4" customHeight="1">
      <c r="B12" s="42"/>
      <c r="C12" s="43"/>
      <c r="D12" s="38" t="s">
        <v>24</v>
      </c>
      <c r="E12" s="43"/>
      <c r="F12" s="36" t="s">
        <v>25</v>
      </c>
      <c r="G12" s="43"/>
      <c r="H12" s="43"/>
      <c r="I12" s="129" t="s">
        <v>26</v>
      </c>
      <c r="J12" s="130" t="str">
        <f>'Rekapitulace stavby'!AN8</f>
        <v>10. 5. 2018</v>
      </c>
      <c r="K12" s="46"/>
    </row>
    <row r="13" spans="1:70" s="1" customFormat="1" ht="10.8" customHeight="1">
      <c r="B13" s="42"/>
      <c r="C13" s="43"/>
      <c r="D13" s="43"/>
      <c r="E13" s="43"/>
      <c r="F13" s="43"/>
      <c r="G13" s="43"/>
      <c r="H13" s="43"/>
      <c r="I13" s="128"/>
      <c r="J13" s="43"/>
      <c r="K13" s="46"/>
    </row>
    <row r="14" spans="1:70" s="1" customFormat="1" ht="14.4" customHeight="1">
      <c r="B14" s="42"/>
      <c r="C14" s="43"/>
      <c r="D14" s="38" t="s">
        <v>28</v>
      </c>
      <c r="E14" s="43"/>
      <c r="F14" s="43"/>
      <c r="G14" s="43"/>
      <c r="H14" s="43"/>
      <c r="I14" s="129" t="s">
        <v>29</v>
      </c>
      <c r="J14" s="36" t="s">
        <v>23</v>
      </c>
      <c r="K14" s="46"/>
    </row>
    <row r="15" spans="1:70" s="1" customFormat="1" ht="18" customHeight="1">
      <c r="B15" s="42"/>
      <c r="C15" s="43"/>
      <c r="D15" s="43"/>
      <c r="E15" s="36" t="s">
        <v>30</v>
      </c>
      <c r="F15" s="43"/>
      <c r="G15" s="43"/>
      <c r="H15" s="43"/>
      <c r="I15" s="129" t="s">
        <v>31</v>
      </c>
      <c r="J15" s="36" t="s">
        <v>23</v>
      </c>
      <c r="K15" s="46"/>
    </row>
    <row r="16" spans="1:70" s="1" customFormat="1" ht="6.9" customHeight="1">
      <c r="B16" s="42"/>
      <c r="C16" s="43"/>
      <c r="D16" s="43"/>
      <c r="E16" s="43"/>
      <c r="F16" s="43"/>
      <c r="G16" s="43"/>
      <c r="H16" s="43"/>
      <c r="I16" s="128"/>
      <c r="J16" s="43"/>
      <c r="K16" s="46"/>
    </row>
    <row r="17" spans="2:11" s="1" customFormat="1" ht="14.4" customHeight="1">
      <c r="B17" s="42"/>
      <c r="C17" s="43"/>
      <c r="D17" s="38" t="s">
        <v>32</v>
      </c>
      <c r="E17" s="43"/>
      <c r="F17" s="43"/>
      <c r="G17" s="43"/>
      <c r="H17" s="43"/>
      <c r="I17" s="129" t="s">
        <v>29</v>
      </c>
      <c r="J17" s="36" t="str">
        <f>IF('Rekapitulace stavby'!AN13="Vyplň údaj","",IF('Rekapitulace stavby'!AN13="","",'Rekapitulace stavby'!AN13))</f>
        <v/>
      </c>
      <c r="K17" s="46"/>
    </row>
    <row r="18" spans="2:11" s="1" customFormat="1" ht="18" customHeight="1">
      <c r="B18" s="42"/>
      <c r="C18" s="43"/>
      <c r="D18" s="43"/>
      <c r="E18" s="36" t="str">
        <f>IF('Rekapitulace stavby'!E14="Vyplň údaj","",IF('Rekapitulace stavby'!E14="","",'Rekapitulace stavby'!E14))</f>
        <v/>
      </c>
      <c r="F18" s="43"/>
      <c r="G18" s="43"/>
      <c r="H18" s="43"/>
      <c r="I18" s="129" t="s">
        <v>31</v>
      </c>
      <c r="J18" s="36" t="str">
        <f>IF('Rekapitulace stavby'!AN14="Vyplň údaj","",IF('Rekapitulace stavby'!AN14="","",'Rekapitulace stavby'!AN14))</f>
        <v/>
      </c>
      <c r="K18" s="46"/>
    </row>
    <row r="19" spans="2:11" s="1" customFormat="1" ht="6.9" customHeight="1">
      <c r="B19" s="42"/>
      <c r="C19" s="43"/>
      <c r="D19" s="43"/>
      <c r="E19" s="43"/>
      <c r="F19" s="43"/>
      <c r="G19" s="43"/>
      <c r="H19" s="43"/>
      <c r="I19" s="128"/>
      <c r="J19" s="43"/>
      <c r="K19" s="46"/>
    </row>
    <row r="20" spans="2:11" s="1" customFormat="1" ht="14.4" customHeight="1">
      <c r="B20" s="42"/>
      <c r="C20" s="43"/>
      <c r="D20" s="38" t="s">
        <v>34</v>
      </c>
      <c r="E20" s="43"/>
      <c r="F20" s="43"/>
      <c r="G20" s="43"/>
      <c r="H20" s="43"/>
      <c r="I20" s="129" t="s">
        <v>29</v>
      </c>
      <c r="J20" s="36" t="s">
        <v>23</v>
      </c>
      <c r="K20" s="46"/>
    </row>
    <row r="21" spans="2:11" s="1" customFormat="1" ht="18" customHeight="1">
      <c r="B21" s="42"/>
      <c r="C21" s="43"/>
      <c r="D21" s="43"/>
      <c r="E21" s="36" t="s">
        <v>35</v>
      </c>
      <c r="F21" s="43"/>
      <c r="G21" s="43"/>
      <c r="H21" s="43"/>
      <c r="I21" s="129" t="s">
        <v>31</v>
      </c>
      <c r="J21" s="36" t="s">
        <v>23</v>
      </c>
      <c r="K21" s="46"/>
    </row>
    <row r="22" spans="2:11" s="1" customFormat="1" ht="6.9" customHeight="1">
      <c r="B22" s="42"/>
      <c r="C22" s="43"/>
      <c r="D22" s="43"/>
      <c r="E22" s="43"/>
      <c r="F22" s="43"/>
      <c r="G22" s="43"/>
      <c r="H22" s="43"/>
      <c r="I22" s="128"/>
      <c r="J22" s="43"/>
      <c r="K22" s="46"/>
    </row>
    <row r="23" spans="2:11" s="1" customFormat="1" ht="14.4" customHeight="1">
      <c r="B23" s="42"/>
      <c r="C23" s="43"/>
      <c r="D23" s="38" t="s">
        <v>37</v>
      </c>
      <c r="E23" s="43"/>
      <c r="F23" s="43"/>
      <c r="G23" s="43"/>
      <c r="H23" s="43"/>
      <c r="I23" s="128"/>
      <c r="J23" s="43"/>
      <c r="K23" s="46"/>
    </row>
    <row r="24" spans="2:11" s="7" customFormat="1" ht="75.599999999999994" customHeight="1">
      <c r="B24" s="131"/>
      <c r="C24" s="132"/>
      <c r="D24" s="132"/>
      <c r="E24" s="364" t="s">
        <v>38</v>
      </c>
      <c r="F24" s="364"/>
      <c r="G24" s="364"/>
      <c r="H24" s="364"/>
      <c r="I24" s="133"/>
      <c r="J24" s="132"/>
      <c r="K24" s="134"/>
    </row>
    <row r="25" spans="2:11" s="1" customFormat="1" ht="6.9" customHeight="1">
      <c r="B25" s="42"/>
      <c r="C25" s="43"/>
      <c r="D25" s="43"/>
      <c r="E25" s="43"/>
      <c r="F25" s="43"/>
      <c r="G25" s="43"/>
      <c r="H25" s="43"/>
      <c r="I25" s="128"/>
      <c r="J25" s="43"/>
      <c r="K25" s="46"/>
    </row>
    <row r="26" spans="2:11" s="1" customFormat="1" ht="6.9" customHeight="1">
      <c r="B26" s="42"/>
      <c r="C26" s="43"/>
      <c r="D26" s="86"/>
      <c r="E26" s="86"/>
      <c r="F26" s="86"/>
      <c r="G26" s="86"/>
      <c r="H26" s="86"/>
      <c r="I26" s="135"/>
      <c r="J26" s="86"/>
      <c r="K26" s="136"/>
    </row>
    <row r="27" spans="2:11" s="1" customFormat="1" ht="25.35" customHeight="1">
      <c r="B27" s="42"/>
      <c r="C27" s="43"/>
      <c r="D27" s="137" t="s">
        <v>39</v>
      </c>
      <c r="E27" s="43"/>
      <c r="F27" s="43"/>
      <c r="G27" s="43"/>
      <c r="H27" s="43"/>
      <c r="I27" s="128"/>
      <c r="J27" s="138">
        <f>ROUND(J82,1)</f>
        <v>0</v>
      </c>
      <c r="K27" s="46"/>
    </row>
    <row r="28" spans="2:11" s="1" customFormat="1" ht="6.9" customHeight="1">
      <c r="B28" s="42"/>
      <c r="C28" s="43"/>
      <c r="D28" s="86"/>
      <c r="E28" s="86"/>
      <c r="F28" s="86"/>
      <c r="G28" s="86"/>
      <c r="H28" s="86"/>
      <c r="I28" s="135"/>
      <c r="J28" s="86"/>
      <c r="K28" s="136"/>
    </row>
    <row r="29" spans="2:11" s="1" customFormat="1" ht="14.4" customHeight="1">
      <c r="B29" s="42"/>
      <c r="C29" s="43"/>
      <c r="D29" s="43"/>
      <c r="E29" s="43"/>
      <c r="F29" s="47" t="s">
        <v>41</v>
      </c>
      <c r="G29" s="43"/>
      <c r="H29" s="43"/>
      <c r="I29" s="139" t="s">
        <v>40</v>
      </c>
      <c r="J29" s="47" t="s">
        <v>42</v>
      </c>
      <c r="K29" s="46"/>
    </row>
    <row r="30" spans="2:11" s="1" customFormat="1" ht="14.4" customHeight="1">
      <c r="B30" s="42"/>
      <c r="C30" s="43"/>
      <c r="D30" s="50" t="s">
        <v>43</v>
      </c>
      <c r="E30" s="50" t="s">
        <v>44</v>
      </c>
      <c r="F30" s="140">
        <f>ROUND(SUM(BE82:BE167), 1)</f>
        <v>0</v>
      </c>
      <c r="G30" s="43"/>
      <c r="H30" s="43"/>
      <c r="I30" s="141">
        <v>0.21</v>
      </c>
      <c r="J30" s="140">
        <f>ROUND(ROUND((SUM(BE82:BE167)), 1)*I30, 1)</f>
        <v>0</v>
      </c>
      <c r="K30" s="46"/>
    </row>
    <row r="31" spans="2:11" s="1" customFormat="1" ht="14.4" customHeight="1">
      <c r="B31" s="42"/>
      <c r="C31" s="43"/>
      <c r="D31" s="43"/>
      <c r="E31" s="50" t="s">
        <v>45</v>
      </c>
      <c r="F31" s="140">
        <f>ROUND(SUM(BF82:BF167), 1)</f>
        <v>0</v>
      </c>
      <c r="G31" s="43"/>
      <c r="H31" s="43"/>
      <c r="I31" s="141">
        <v>0.15</v>
      </c>
      <c r="J31" s="140">
        <f>ROUND(ROUND((SUM(BF82:BF167)), 1)*I31, 1)</f>
        <v>0</v>
      </c>
      <c r="K31" s="46"/>
    </row>
    <row r="32" spans="2:11" s="1" customFormat="1" ht="14.4" hidden="1" customHeight="1">
      <c r="B32" s="42"/>
      <c r="C32" s="43"/>
      <c r="D32" s="43"/>
      <c r="E32" s="50" t="s">
        <v>46</v>
      </c>
      <c r="F32" s="140">
        <f>ROUND(SUM(BG82:BG167), 1)</f>
        <v>0</v>
      </c>
      <c r="G32" s="43"/>
      <c r="H32" s="43"/>
      <c r="I32" s="141">
        <v>0.21</v>
      </c>
      <c r="J32" s="140">
        <v>0</v>
      </c>
      <c r="K32" s="46"/>
    </row>
    <row r="33" spans="2:11" s="1" customFormat="1" ht="14.4" hidden="1" customHeight="1">
      <c r="B33" s="42"/>
      <c r="C33" s="43"/>
      <c r="D33" s="43"/>
      <c r="E33" s="50" t="s">
        <v>47</v>
      </c>
      <c r="F33" s="140">
        <f>ROUND(SUM(BH82:BH167), 1)</f>
        <v>0</v>
      </c>
      <c r="G33" s="43"/>
      <c r="H33" s="43"/>
      <c r="I33" s="141">
        <v>0.15</v>
      </c>
      <c r="J33" s="140">
        <v>0</v>
      </c>
      <c r="K33" s="46"/>
    </row>
    <row r="34" spans="2:11" s="1" customFormat="1" ht="14.4" hidden="1" customHeight="1">
      <c r="B34" s="42"/>
      <c r="C34" s="43"/>
      <c r="D34" s="43"/>
      <c r="E34" s="50" t="s">
        <v>48</v>
      </c>
      <c r="F34" s="140">
        <f>ROUND(SUM(BI82:BI167), 1)</f>
        <v>0</v>
      </c>
      <c r="G34" s="43"/>
      <c r="H34" s="43"/>
      <c r="I34" s="141">
        <v>0</v>
      </c>
      <c r="J34" s="140">
        <v>0</v>
      </c>
      <c r="K34" s="46"/>
    </row>
    <row r="35" spans="2:11" s="1" customFormat="1" ht="6.9" customHeight="1">
      <c r="B35" s="42"/>
      <c r="C35" s="43"/>
      <c r="D35" s="43"/>
      <c r="E35" s="43"/>
      <c r="F35" s="43"/>
      <c r="G35" s="43"/>
      <c r="H35" s="43"/>
      <c r="I35" s="128"/>
      <c r="J35" s="43"/>
      <c r="K35" s="46"/>
    </row>
    <row r="36" spans="2:11" s="1" customFormat="1" ht="25.35" customHeight="1">
      <c r="B36" s="42"/>
      <c r="C36" s="142"/>
      <c r="D36" s="143" t="s">
        <v>49</v>
      </c>
      <c r="E36" s="80"/>
      <c r="F36" s="80"/>
      <c r="G36" s="144" t="s">
        <v>50</v>
      </c>
      <c r="H36" s="145" t="s">
        <v>51</v>
      </c>
      <c r="I36" s="146"/>
      <c r="J36" s="147">
        <f>SUM(J27:J34)</f>
        <v>0</v>
      </c>
      <c r="K36" s="148"/>
    </row>
    <row r="37" spans="2:11" s="1" customFormat="1" ht="14.4" customHeight="1">
      <c r="B37" s="57"/>
      <c r="C37" s="58"/>
      <c r="D37" s="58"/>
      <c r="E37" s="58"/>
      <c r="F37" s="58"/>
      <c r="G37" s="58"/>
      <c r="H37" s="58"/>
      <c r="I37" s="149"/>
      <c r="J37" s="58"/>
      <c r="K37" s="59"/>
    </row>
    <row r="41" spans="2:11" s="1" customFormat="1" ht="6.9" customHeight="1">
      <c r="B41" s="150"/>
      <c r="C41" s="151"/>
      <c r="D41" s="151"/>
      <c r="E41" s="151"/>
      <c r="F41" s="151"/>
      <c r="G41" s="151"/>
      <c r="H41" s="151"/>
      <c r="I41" s="152"/>
      <c r="J41" s="151"/>
      <c r="K41" s="153"/>
    </row>
    <row r="42" spans="2:11" s="1" customFormat="1" ht="36.9" customHeight="1">
      <c r="B42" s="42"/>
      <c r="C42" s="31" t="s">
        <v>166</v>
      </c>
      <c r="D42" s="43"/>
      <c r="E42" s="43"/>
      <c r="F42" s="43"/>
      <c r="G42" s="43"/>
      <c r="H42" s="43"/>
      <c r="I42" s="128"/>
      <c r="J42" s="43"/>
      <c r="K42" s="46"/>
    </row>
    <row r="43" spans="2:11" s="1" customFormat="1" ht="6.9" customHeight="1">
      <c r="B43" s="42"/>
      <c r="C43" s="43"/>
      <c r="D43" s="43"/>
      <c r="E43" s="43"/>
      <c r="F43" s="43"/>
      <c r="G43" s="43"/>
      <c r="H43" s="43"/>
      <c r="I43" s="128"/>
      <c r="J43" s="43"/>
      <c r="K43" s="46"/>
    </row>
    <row r="44" spans="2:11" s="1" customFormat="1" ht="14.4" customHeight="1">
      <c r="B44" s="42"/>
      <c r="C44" s="38" t="s">
        <v>18</v>
      </c>
      <c r="D44" s="43"/>
      <c r="E44" s="43"/>
      <c r="F44" s="43"/>
      <c r="G44" s="43"/>
      <c r="H44" s="43"/>
      <c r="I44" s="128"/>
      <c r="J44" s="43"/>
      <c r="K44" s="46"/>
    </row>
    <row r="45" spans="2:11" s="1" customFormat="1" ht="14.4" customHeight="1">
      <c r="B45" s="42"/>
      <c r="C45" s="43"/>
      <c r="D45" s="43"/>
      <c r="E45" s="400" t="str">
        <f>E7</f>
        <v>Revitalizace návsi v obci Malšovice</v>
      </c>
      <c r="F45" s="401"/>
      <c r="G45" s="401"/>
      <c r="H45" s="401"/>
      <c r="I45" s="128"/>
      <c r="J45" s="43"/>
      <c r="K45" s="46"/>
    </row>
    <row r="46" spans="2:11" s="1" customFormat="1" ht="14.4" customHeight="1">
      <c r="B46" s="42"/>
      <c r="C46" s="38" t="s">
        <v>160</v>
      </c>
      <c r="D46" s="43"/>
      <c r="E46" s="43"/>
      <c r="F46" s="43"/>
      <c r="G46" s="43"/>
      <c r="H46" s="43"/>
      <c r="I46" s="128"/>
      <c r="J46" s="43"/>
      <c r="K46" s="46"/>
    </row>
    <row r="47" spans="2:11" s="1" customFormat="1" ht="16.2" customHeight="1">
      <c r="B47" s="42"/>
      <c r="C47" s="43"/>
      <c r="D47" s="43"/>
      <c r="E47" s="403" t="str">
        <f>E9</f>
        <v>SO06 - ZELEŇ</v>
      </c>
      <c r="F47" s="402"/>
      <c r="G47" s="402"/>
      <c r="H47" s="402"/>
      <c r="I47" s="128"/>
      <c r="J47" s="43"/>
      <c r="K47" s="46"/>
    </row>
    <row r="48" spans="2:11" s="1" customFormat="1" ht="6.9" customHeight="1">
      <c r="B48" s="42"/>
      <c r="C48" s="43"/>
      <c r="D48" s="43"/>
      <c r="E48" s="43"/>
      <c r="F48" s="43"/>
      <c r="G48" s="43"/>
      <c r="H48" s="43"/>
      <c r="I48" s="128"/>
      <c r="J48" s="43"/>
      <c r="K48" s="46"/>
    </row>
    <row r="49" spans="2:47" s="1" customFormat="1" ht="18" customHeight="1">
      <c r="B49" s="42"/>
      <c r="C49" s="38" t="s">
        <v>24</v>
      </c>
      <c r="D49" s="43"/>
      <c r="E49" s="43"/>
      <c r="F49" s="36" t="str">
        <f>F12</f>
        <v xml:space="preserve">MALŠOVICE </v>
      </c>
      <c r="G49" s="43"/>
      <c r="H49" s="43"/>
      <c r="I49" s="129" t="s">
        <v>26</v>
      </c>
      <c r="J49" s="130" t="str">
        <f>IF(J12="","",J12)</f>
        <v>10. 5. 2018</v>
      </c>
      <c r="K49" s="46"/>
    </row>
    <row r="50" spans="2:47" s="1" customFormat="1" ht="6.9" customHeight="1">
      <c r="B50" s="42"/>
      <c r="C50" s="43"/>
      <c r="D50" s="43"/>
      <c r="E50" s="43"/>
      <c r="F50" s="43"/>
      <c r="G50" s="43"/>
      <c r="H50" s="43"/>
      <c r="I50" s="128"/>
      <c r="J50" s="43"/>
      <c r="K50" s="46"/>
    </row>
    <row r="51" spans="2:47" s="1" customFormat="1" ht="13.2">
      <c r="B51" s="42"/>
      <c r="C51" s="38" t="s">
        <v>28</v>
      </c>
      <c r="D51" s="43"/>
      <c r="E51" s="43"/>
      <c r="F51" s="36" t="str">
        <f>E15</f>
        <v>OBEC MALŠOVICE, Malšovice 16</v>
      </c>
      <c r="G51" s="43"/>
      <c r="H51" s="43"/>
      <c r="I51" s="129" t="s">
        <v>34</v>
      </c>
      <c r="J51" s="364" t="str">
        <f>E21</f>
        <v>Ing.arch. Zdeněk Havlík Ústí n.L.</v>
      </c>
      <c r="K51" s="46"/>
    </row>
    <row r="52" spans="2:47" s="1" customFormat="1" ht="14.4" customHeight="1">
      <c r="B52" s="42"/>
      <c r="C52" s="38" t="s">
        <v>32</v>
      </c>
      <c r="D52" s="43"/>
      <c r="E52" s="43"/>
      <c r="F52" s="36" t="str">
        <f>IF(E18="","",E18)</f>
        <v/>
      </c>
      <c r="G52" s="43"/>
      <c r="H52" s="43"/>
      <c r="I52" s="128"/>
      <c r="J52" s="404"/>
      <c r="K52" s="46"/>
    </row>
    <row r="53" spans="2:47" s="1" customFormat="1" ht="10.35" customHeight="1">
      <c r="B53" s="42"/>
      <c r="C53" s="43"/>
      <c r="D53" s="43"/>
      <c r="E53" s="43"/>
      <c r="F53" s="43"/>
      <c r="G53" s="43"/>
      <c r="H53" s="43"/>
      <c r="I53" s="128"/>
      <c r="J53" s="43"/>
      <c r="K53" s="46"/>
    </row>
    <row r="54" spans="2:47" s="1" customFormat="1" ht="29.25" customHeight="1">
      <c r="B54" s="42"/>
      <c r="C54" s="154" t="s">
        <v>167</v>
      </c>
      <c r="D54" s="142"/>
      <c r="E54" s="142"/>
      <c r="F54" s="142"/>
      <c r="G54" s="142"/>
      <c r="H54" s="142"/>
      <c r="I54" s="155"/>
      <c r="J54" s="156" t="s">
        <v>168</v>
      </c>
      <c r="K54" s="157"/>
    </row>
    <row r="55" spans="2:47" s="1" customFormat="1" ht="10.35" customHeight="1">
      <c r="B55" s="42"/>
      <c r="C55" s="43"/>
      <c r="D55" s="43"/>
      <c r="E55" s="43"/>
      <c r="F55" s="43"/>
      <c r="G55" s="43"/>
      <c r="H55" s="43"/>
      <c r="I55" s="128"/>
      <c r="J55" s="43"/>
      <c r="K55" s="46"/>
    </row>
    <row r="56" spans="2:47" s="1" customFormat="1" ht="29.25" customHeight="1">
      <c r="B56" s="42"/>
      <c r="C56" s="158" t="s">
        <v>169</v>
      </c>
      <c r="D56" s="43"/>
      <c r="E56" s="43"/>
      <c r="F56" s="43"/>
      <c r="G56" s="43"/>
      <c r="H56" s="43"/>
      <c r="I56" s="128"/>
      <c r="J56" s="138">
        <f>J82</f>
        <v>0</v>
      </c>
      <c r="K56" s="46"/>
      <c r="AU56" s="25" t="s">
        <v>170</v>
      </c>
    </row>
    <row r="57" spans="2:47" s="8" customFormat="1" ht="24.9" customHeight="1">
      <c r="B57" s="159"/>
      <c r="C57" s="160"/>
      <c r="D57" s="161" t="s">
        <v>2877</v>
      </c>
      <c r="E57" s="162"/>
      <c r="F57" s="162"/>
      <c r="G57" s="162"/>
      <c r="H57" s="162"/>
      <c r="I57" s="163"/>
      <c r="J57" s="164">
        <f>J83</f>
        <v>0</v>
      </c>
      <c r="K57" s="165"/>
    </row>
    <row r="58" spans="2:47" s="8" customFormat="1" ht="24.9" customHeight="1">
      <c r="B58" s="159"/>
      <c r="C58" s="160"/>
      <c r="D58" s="161" t="s">
        <v>2878</v>
      </c>
      <c r="E58" s="162"/>
      <c r="F58" s="162"/>
      <c r="G58" s="162"/>
      <c r="H58" s="162"/>
      <c r="I58" s="163"/>
      <c r="J58" s="164">
        <f>J87</f>
        <v>0</v>
      </c>
      <c r="K58" s="165"/>
    </row>
    <row r="59" spans="2:47" s="8" customFormat="1" ht="24.9" customHeight="1">
      <c r="B59" s="159"/>
      <c r="C59" s="160"/>
      <c r="D59" s="161" t="s">
        <v>2879</v>
      </c>
      <c r="E59" s="162"/>
      <c r="F59" s="162"/>
      <c r="G59" s="162"/>
      <c r="H59" s="162"/>
      <c r="I59" s="163"/>
      <c r="J59" s="164">
        <f>J94</f>
        <v>0</v>
      </c>
      <c r="K59" s="165"/>
    </row>
    <row r="60" spans="2:47" s="8" customFormat="1" ht="24.9" customHeight="1">
      <c r="B60" s="159"/>
      <c r="C60" s="160"/>
      <c r="D60" s="161" t="s">
        <v>2880</v>
      </c>
      <c r="E60" s="162"/>
      <c r="F60" s="162"/>
      <c r="G60" s="162"/>
      <c r="H60" s="162"/>
      <c r="I60" s="163"/>
      <c r="J60" s="164">
        <f>J144</f>
        <v>0</v>
      </c>
      <c r="K60" s="165"/>
    </row>
    <row r="61" spans="2:47" s="8" customFormat="1" ht="24.9" customHeight="1">
      <c r="B61" s="159"/>
      <c r="C61" s="160"/>
      <c r="D61" s="161" t="s">
        <v>2881</v>
      </c>
      <c r="E61" s="162"/>
      <c r="F61" s="162"/>
      <c r="G61" s="162"/>
      <c r="H61" s="162"/>
      <c r="I61" s="163"/>
      <c r="J61" s="164">
        <f>J155</f>
        <v>0</v>
      </c>
      <c r="K61" s="165"/>
    </row>
    <row r="62" spans="2:47" s="8" customFormat="1" ht="24.9" customHeight="1">
      <c r="B62" s="159"/>
      <c r="C62" s="160"/>
      <c r="D62" s="161" t="s">
        <v>2882</v>
      </c>
      <c r="E62" s="162"/>
      <c r="F62" s="162"/>
      <c r="G62" s="162"/>
      <c r="H62" s="162"/>
      <c r="I62" s="163"/>
      <c r="J62" s="164">
        <f>J159</f>
        <v>0</v>
      </c>
      <c r="K62" s="165"/>
    </row>
    <row r="63" spans="2:47" s="1" customFormat="1" ht="21.75" customHeight="1">
      <c r="B63" s="42"/>
      <c r="C63" s="43"/>
      <c r="D63" s="43"/>
      <c r="E63" s="43"/>
      <c r="F63" s="43"/>
      <c r="G63" s="43"/>
      <c r="H63" s="43"/>
      <c r="I63" s="128"/>
      <c r="J63" s="43"/>
      <c r="K63" s="46"/>
    </row>
    <row r="64" spans="2:47" s="1" customFormat="1" ht="6.9" customHeight="1">
      <c r="B64" s="57"/>
      <c r="C64" s="58"/>
      <c r="D64" s="58"/>
      <c r="E64" s="58"/>
      <c r="F64" s="58"/>
      <c r="G64" s="58"/>
      <c r="H64" s="58"/>
      <c r="I64" s="149"/>
      <c r="J64" s="58"/>
      <c r="K64" s="59"/>
    </row>
    <row r="68" spans="2:12" s="1" customFormat="1" ht="6.9" customHeight="1">
      <c r="B68" s="60"/>
      <c r="C68" s="61"/>
      <c r="D68" s="61"/>
      <c r="E68" s="61"/>
      <c r="F68" s="61"/>
      <c r="G68" s="61"/>
      <c r="H68" s="61"/>
      <c r="I68" s="152"/>
      <c r="J68" s="61"/>
      <c r="K68" s="61"/>
      <c r="L68" s="62"/>
    </row>
    <row r="69" spans="2:12" s="1" customFormat="1" ht="36.9" customHeight="1">
      <c r="B69" s="42"/>
      <c r="C69" s="63" t="s">
        <v>191</v>
      </c>
      <c r="D69" s="64"/>
      <c r="E69" s="64"/>
      <c r="F69" s="64"/>
      <c r="G69" s="64"/>
      <c r="H69" s="64"/>
      <c r="I69" s="173"/>
      <c r="J69" s="64"/>
      <c r="K69" s="64"/>
      <c r="L69" s="62"/>
    </row>
    <row r="70" spans="2:12" s="1" customFormat="1" ht="6.9" customHeight="1">
      <c r="B70" s="42"/>
      <c r="C70" s="64"/>
      <c r="D70" s="64"/>
      <c r="E70" s="64"/>
      <c r="F70" s="64"/>
      <c r="G70" s="64"/>
      <c r="H70" s="64"/>
      <c r="I70" s="173"/>
      <c r="J70" s="64"/>
      <c r="K70" s="64"/>
      <c r="L70" s="62"/>
    </row>
    <row r="71" spans="2:12" s="1" customFormat="1" ht="14.4" customHeight="1">
      <c r="B71" s="42"/>
      <c r="C71" s="66" t="s">
        <v>18</v>
      </c>
      <c r="D71" s="64"/>
      <c r="E71" s="64"/>
      <c r="F71" s="64"/>
      <c r="G71" s="64"/>
      <c r="H71" s="64"/>
      <c r="I71" s="173"/>
      <c r="J71" s="64"/>
      <c r="K71" s="64"/>
      <c r="L71" s="62"/>
    </row>
    <row r="72" spans="2:12" s="1" customFormat="1" ht="14.4" customHeight="1">
      <c r="B72" s="42"/>
      <c r="C72" s="64"/>
      <c r="D72" s="64"/>
      <c r="E72" s="405" t="str">
        <f>E7</f>
        <v>Revitalizace návsi v obci Malšovice</v>
      </c>
      <c r="F72" s="406"/>
      <c r="G72" s="406"/>
      <c r="H72" s="406"/>
      <c r="I72" s="173"/>
      <c r="J72" s="64"/>
      <c r="K72" s="64"/>
      <c r="L72" s="62"/>
    </row>
    <row r="73" spans="2:12" s="1" customFormat="1" ht="14.4" customHeight="1">
      <c r="B73" s="42"/>
      <c r="C73" s="66" t="s">
        <v>160</v>
      </c>
      <c r="D73" s="64"/>
      <c r="E73" s="64"/>
      <c r="F73" s="64"/>
      <c r="G73" s="64"/>
      <c r="H73" s="64"/>
      <c r="I73" s="173"/>
      <c r="J73" s="64"/>
      <c r="K73" s="64"/>
      <c r="L73" s="62"/>
    </row>
    <row r="74" spans="2:12" s="1" customFormat="1" ht="16.2" customHeight="1">
      <c r="B74" s="42"/>
      <c r="C74" s="64"/>
      <c r="D74" s="64"/>
      <c r="E74" s="375" t="str">
        <f>E9</f>
        <v>SO06 - ZELEŇ</v>
      </c>
      <c r="F74" s="408"/>
      <c r="G74" s="408"/>
      <c r="H74" s="408"/>
      <c r="I74" s="173"/>
      <c r="J74" s="64"/>
      <c r="K74" s="64"/>
      <c r="L74" s="62"/>
    </row>
    <row r="75" spans="2:12" s="1" customFormat="1" ht="6.9" customHeight="1">
      <c r="B75" s="42"/>
      <c r="C75" s="64"/>
      <c r="D75" s="64"/>
      <c r="E75" s="64"/>
      <c r="F75" s="64"/>
      <c r="G75" s="64"/>
      <c r="H75" s="64"/>
      <c r="I75" s="173"/>
      <c r="J75" s="64"/>
      <c r="K75" s="64"/>
      <c r="L75" s="62"/>
    </row>
    <row r="76" spans="2:12" s="1" customFormat="1" ht="18" customHeight="1">
      <c r="B76" s="42"/>
      <c r="C76" s="66" t="s">
        <v>24</v>
      </c>
      <c r="D76" s="64"/>
      <c r="E76" s="64"/>
      <c r="F76" s="176" t="str">
        <f>F12</f>
        <v xml:space="preserve">MALŠOVICE </v>
      </c>
      <c r="G76" s="64"/>
      <c r="H76" s="64"/>
      <c r="I76" s="177" t="s">
        <v>26</v>
      </c>
      <c r="J76" s="74" t="str">
        <f>IF(J12="","",J12)</f>
        <v>10. 5. 2018</v>
      </c>
      <c r="K76" s="64"/>
      <c r="L76" s="62"/>
    </row>
    <row r="77" spans="2:12" s="1" customFormat="1" ht="6.9" customHeight="1">
      <c r="B77" s="42"/>
      <c r="C77" s="64"/>
      <c r="D77" s="64"/>
      <c r="E77" s="64"/>
      <c r="F77" s="64"/>
      <c r="G77" s="64"/>
      <c r="H77" s="64"/>
      <c r="I77" s="173"/>
      <c r="J77" s="64"/>
      <c r="K77" s="64"/>
      <c r="L77" s="62"/>
    </row>
    <row r="78" spans="2:12" s="1" customFormat="1" ht="13.2">
      <c r="B78" s="42"/>
      <c r="C78" s="66" t="s">
        <v>28</v>
      </c>
      <c r="D78" s="64"/>
      <c r="E78" s="64"/>
      <c r="F78" s="176" t="str">
        <f>E15</f>
        <v>OBEC MALŠOVICE, Malšovice 16</v>
      </c>
      <c r="G78" s="64"/>
      <c r="H78" s="64"/>
      <c r="I78" s="177" t="s">
        <v>34</v>
      </c>
      <c r="J78" s="176" t="str">
        <f>E21</f>
        <v>Ing.arch. Zdeněk Havlík Ústí n.L.</v>
      </c>
      <c r="K78" s="64"/>
      <c r="L78" s="62"/>
    </row>
    <row r="79" spans="2:12" s="1" customFormat="1" ht="14.4" customHeight="1">
      <c r="B79" s="42"/>
      <c r="C79" s="66" t="s">
        <v>32</v>
      </c>
      <c r="D79" s="64"/>
      <c r="E79" s="64"/>
      <c r="F79" s="176" t="str">
        <f>IF(E18="","",E18)</f>
        <v/>
      </c>
      <c r="G79" s="64"/>
      <c r="H79" s="64"/>
      <c r="I79" s="173"/>
      <c r="J79" s="64"/>
      <c r="K79" s="64"/>
      <c r="L79" s="62"/>
    </row>
    <row r="80" spans="2:12" s="1" customFormat="1" ht="10.35" customHeight="1">
      <c r="B80" s="42"/>
      <c r="C80" s="64"/>
      <c r="D80" s="64"/>
      <c r="E80" s="64"/>
      <c r="F80" s="64"/>
      <c r="G80" s="64"/>
      <c r="H80" s="64"/>
      <c r="I80" s="173"/>
      <c r="J80" s="64"/>
      <c r="K80" s="64"/>
      <c r="L80" s="62"/>
    </row>
    <row r="81" spans="2:65" s="10" customFormat="1" ht="29.25" customHeight="1">
      <c r="B81" s="178"/>
      <c r="C81" s="179" t="s">
        <v>192</v>
      </c>
      <c r="D81" s="180" t="s">
        <v>58</v>
      </c>
      <c r="E81" s="180" t="s">
        <v>54</v>
      </c>
      <c r="F81" s="180" t="s">
        <v>193</v>
      </c>
      <c r="G81" s="180" t="s">
        <v>194</v>
      </c>
      <c r="H81" s="180" t="s">
        <v>195</v>
      </c>
      <c r="I81" s="181" t="s">
        <v>196</v>
      </c>
      <c r="J81" s="180" t="s">
        <v>168</v>
      </c>
      <c r="K81" s="182" t="s">
        <v>197</v>
      </c>
      <c r="L81" s="183"/>
      <c r="M81" s="82" t="s">
        <v>198</v>
      </c>
      <c r="N81" s="83" t="s">
        <v>43</v>
      </c>
      <c r="O81" s="83" t="s">
        <v>199</v>
      </c>
      <c r="P81" s="83" t="s">
        <v>200</v>
      </c>
      <c r="Q81" s="83" t="s">
        <v>201</v>
      </c>
      <c r="R81" s="83" t="s">
        <v>202</v>
      </c>
      <c r="S81" s="83" t="s">
        <v>203</v>
      </c>
      <c r="T81" s="84" t="s">
        <v>204</v>
      </c>
    </row>
    <row r="82" spans="2:65" s="1" customFormat="1" ht="29.25" customHeight="1">
      <c r="B82" s="42"/>
      <c r="C82" s="88" t="s">
        <v>169</v>
      </c>
      <c r="D82" s="64"/>
      <c r="E82" s="64"/>
      <c r="F82" s="64"/>
      <c r="G82" s="64"/>
      <c r="H82" s="64"/>
      <c r="I82" s="173"/>
      <c r="J82" s="184">
        <f>BK82</f>
        <v>0</v>
      </c>
      <c r="K82" s="64"/>
      <c r="L82" s="62"/>
      <c r="M82" s="85"/>
      <c r="N82" s="86"/>
      <c r="O82" s="86"/>
      <c r="P82" s="185">
        <f>P83+P87+P94+P144+P155+P159</f>
        <v>0</v>
      </c>
      <c r="Q82" s="86"/>
      <c r="R82" s="185">
        <f>R83+R87+R94+R144+R155+R159</f>
        <v>203.81367359999999</v>
      </c>
      <c r="S82" s="86"/>
      <c r="T82" s="186">
        <f>T83+T87+T94+T144+T155+T159</f>
        <v>0</v>
      </c>
      <c r="AT82" s="25" t="s">
        <v>72</v>
      </c>
      <c r="AU82" s="25" t="s">
        <v>170</v>
      </c>
      <c r="BK82" s="187">
        <f>BK83+BK87+BK94+BK144+BK155+BK159</f>
        <v>0</v>
      </c>
    </row>
    <row r="83" spans="2:65" s="11" customFormat="1" ht="37.35" customHeight="1">
      <c r="B83" s="188"/>
      <c r="C83" s="189"/>
      <c r="D83" s="190" t="s">
        <v>72</v>
      </c>
      <c r="E83" s="191" t="s">
        <v>2883</v>
      </c>
      <c r="F83" s="191" t="s">
        <v>2884</v>
      </c>
      <c r="G83" s="189"/>
      <c r="H83" s="189"/>
      <c r="I83" s="192"/>
      <c r="J83" s="193">
        <f>BK83</f>
        <v>0</v>
      </c>
      <c r="K83" s="189"/>
      <c r="L83" s="194"/>
      <c r="M83" s="195"/>
      <c r="N83" s="196"/>
      <c r="O83" s="196"/>
      <c r="P83" s="197">
        <f>SUM(P84:P86)</f>
        <v>0</v>
      </c>
      <c r="Q83" s="196"/>
      <c r="R83" s="197">
        <f>SUM(R84:R86)</f>
        <v>5.2835999999999994E-3</v>
      </c>
      <c r="S83" s="196"/>
      <c r="T83" s="198">
        <f>SUM(T84:T86)</f>
        <v>0</v>
      </c>
      <c r="AR83" s="199" t="s">
        <v>80</v>
      </c>
      <c r="AT83" s="200" t="s">
        <v>72</v>
      </c>
      <c r="AU83" s="200" t="s">
        <v>73</v>
      </c>
      <c r="AY83" s="199" t="s">
        <v>207</v>
      </c>
      <c r="BK83" s="201">
        <f>SUM(BK84:BK86)</f>
        <v>0</v>
      </c>
    </row>
    <row r="84" spans="2:65" s="1" customFormat="1" ht="34.200000000000003" customHeight="1">
      <c r="B84" s="42"/>
      <c r="C84" s="204" t="s">
        <v>80</v>
      </c>
      <c r="D84" s="204" t="s">
        <v>211</v>
      </c>
      <c r="E84" s="205" t="s">
        <v>2885</v>
      </c>
      <c r="F84" s="206" t="s">
        <v>2886</v>
      </c>
      <c r="G84" s="207" t="s">
        <v>285</v>
      </c>
      <c r="H84" s="208">
        <v>6612</v>
      </c>
      <c r="I84" s="209"/>
      <c r="J84" s="210">
        <f>ROUND(I84*H84,1)</f>
        <v>0</v>
      </c>
      <c r="K84" s="206" t="s">
        <v>215</v>
      </c>
      <c r="L84" s="62"/>
      <c r="M84" s="211" t="s">
        <v>23</v>
      </c>
      <c r="N84" s="212" t="s">
        <v>44</v>
      </c>
      <c r="O84" s="43"/>
      <c r="P84" s="213">
        <f>O84*H84</f>
        <v>0</v>
      </c>
      <c r="Q84" s="213">
        <v>2.9999999999999999E-7</v>
      </c>
      <c r="R84" s="213">
        <f>Q84*H84</f>
        <v>1.9835999999999999E-3</v>
      </c>
      <c r="S84" s="213">
        <v>0</v>
      </c>
      <c r="T84" s="214">
        <f>S84*H84</f>
        <v>0</v>
      </c>
      <c r="AR84" s="25" t="s">
        <v>216</v>
      </c>
      <c r="AT84" s="25" t="s">
        <v>211</v>
      </c>
      <c r="AU84" s="25" t="s">
        <v>80</v>
      </c>
      <c r="AY84" s="25" t="s">
        <v>207</v>
      </c>
      <c r="BE84" s="215">
        <f>IF(N84="základní",J84,0)</f>
        <v>0</v>
      </c>
      <c r="BF84" s="215">
        <f>IF(N84="snížená",J84,0)</f>
        <v>0</v>
      </c>
      <c r="BG84" s="215">
        <f>IF(N84="zákl. přenesená",J84,0)</f>
        <v>0</v>
      </c>
      <c r="BH84" s="215">
        <f>IF(N84="sníž. přenesená",J84,0)</f>
        <v>0</v>
      </c>
      <c r="BI84" s="215">
        <f>IF(N84="nulová",J84,0)</f>
        <v>0</v>
      </c>
      <c r="BJ84" s="25" t="s">
        <v>80</v>
      </c>
      <c r="BK84" s="215">
        <f>ROUND(I84*H84,1)</f>
        <v>0</v>
      </c>
      <c r="BL84" s="25" t="s">
        <v>216</v>
      </c>
      <c r="BM84" s="25" t="s">
        <v>2887</v>
      </c>
    </row>
    <row r="85" spans="2:65" s="1" customFormat="1" ht="14.4" customHeight="1">
      <c r="B85" s="42"/>
      <c r="C85" s="260" t="s">
        <v>82</v>
      </c>
      <c r="D85" s="260" t="s">
        <v>314</v>
      </c>
      <c r="E85" s="261" t="s">
        <v>2888</v>
      </c>
      <c r="F85" s="262" t="s">
        <v>2889</v>
      </c>
      <c r="G85" s="263" t="s">
        <v>2890</v>
      </c>
      <c r="H85" s="264">
        <v>3.3</v>
      </c>
      <c r="I85" s="265"/>
      <c r="J85" s="266">
        <f>ROUND(I85*H85,1)</f>
        <v>0</v>
      </c>
      <c r="K85" s="262" t="s">
        <v>215</v>
      </c>
      <c r="L85" s="267"/>
      <c r="M85" s="268" t="s">
        <v>23</v>
      </c>
      <c r="N85" s="269" t="s">
        <v>44</v>
      </c>
      <c r="O85" s="43"/>
      <c r="P85" s="213">
        <f>O85*H85</f>
        <v>0</v>
      </c>
      <c r="Q85" s="213">
        <v>1E-3</v>
      </c>
      <c r="R85" s="213">
        <f>Q85*H85</f>
        <v>3.3E-3</v>
      </c>
      <c r="S85" s="213">
        <v>0</v>
      </c>
      <c r="T85" s="214">
        <f>S85*H85</f>
        <v>0</v>
      </c>
      <c r="AR85" s="25" t="s">
        <v>262</v>
      </c>
      <c r="AT85" s="25" t="s">
        <v>314</v>
      </c>
      <c r="AU85" s="25" t="s">
        <v>80</v>
      </c>
      <c r="AY85" s="25" t="s">
        <v>207</v>
      </c>
      <c r="BE85" s="215">
        <f>IF(N85="základní",J85,0)</f>
        <v>0</v>
      </c>
      <c r="BF85" s="215">
        <f>IF(N85="snížená",J85,0)</f>
        <v>0</v>
      </c>
      <c r="BG85" s="215">
        <f>IF(N85="zákl. přenesená",J85,0)</f>
        <v>0</v>
      </c>
      <c r="BH85" s="215">
        <f>IF(N85="sníž. přenesená",J85,0)</f>
        <v>0</v>
      </c>
      <c r="BI85" s="215">
        <f>IF(N85="nulová",J85,0)</f>
        <v>0</v>
      </c>
      <c r="BJ85" s="25" t="s">
        <v>80</v>
      </c>
      <c r="BK85" s="215">
        <f>ROUND(I85*H85,1)</f>
        <v>0</v>
      </c>
      <c r="BL85" s="25" t="s">
        <v>216</v>
      </c>
      <c r="BM85" s="25" t="s">
        <v>2891</v>
      </c>
    </row>
    <row r="86" spans="2:65" s="1" customFormat="1" ht="22.8" customHeight="1">
      <c r="B86" s="42"/>
      <c r="C86" s="204" t="s">
        <v>90</v>
      </c>
      <c r="D86" s="204" t="s">
        <v>211</v>
      </c>
      <c r="E86" s="205" t="s">
        <v>2892</v>
      </c>
      <c r="F86" s="206" t="s">
        <v>2893</v>
      </c>
      <c r="G86" s="207" t="s">
        <v>285</v>
      </c>
      <c r="H86" s="208">
        <v>48</v>
      </c>
      <c r="I86" s="209"/>
      <c r="J86" s="210">
        <f>ROUND(I86*H86,1)</f>
        <v>0</v>
      </c>
      <c r="K86" s="206" t="s">
        <v>215</v>
      </c>
      <c r="L86" s="62"/>
      <c r="M86" s="211" t="s">
        <v>23</v>
      </c>
      <c r="N86" s="212" t="s">
        <v>44</v>
      </c>
      <c r="O86" s="43"/>
      <c r="P86" s="213">
        <f>O86*H86</f>
        <v>0</v>
      </c>
      <c r="Q86" s="213">
        <v>0</v>
      </c>
      <c r="R86" s="213">
        <f>Q86*H86</f>
        <v>0</v>
      </c>
      <c r="S86" s="213">
        <v>0</v>
      </c>
      <c r="T86" s="214">
        <f>S86*H86</f>
        <v>0</v>
      </c>
      <c r="AR86" s="25" t="s">
        <v>216</v>
      </c>
      <c r="AT86" s="25" t="s">
        <v>211</v>
      </c>
      <c r="AU86" s="25" t="s">
        <v>80</v>
      </c>
      <c r="AY86" s="25" t="s">
        <v>207</v>
      </c>
      <c r="BE86" s="215">
        <f>IF(N86="základní",J86,0)</f>
        <v>0</v>
      </c>
      <c r="BF86" s="215">
        <f>IF(N86="snížená",J86,0)</f>
        <v>0</v>
      </c>
      <c r="BG86" s="215">
        <f>IF(N86="zákl. přenesená",J86,0)</f>
        <v>0</v>
      </c>
      <c r="BH86" s="215">
        <f>IF(N86="sníž. přenesená",J86,0)</f>
        <v>0</v>
      </c>
      <c r="BI86" s="215">
        <f>IF(N86="nulová",J86,0)</f>
        <v>0</v>
      </c>
      <c r="BJ86" s="25" t="s">
        <v>80</v>
      </c>
      <c r="BK86" s="215">
        <f>ROUND(I86*H86,1)</f>
        <v>0</v>
      </c>
      <c r="BL86" s="25" t="s">
        <v>216</v>
      </c>
      <c r="BM86" s="25" t="s">
        <v>2894</v>
      </c>
    </row>
    <row r="87" spans="2:65" s="11" customFormat="1" ht="37.35" customHeight="1">
      <c r="B87" s="188"/>
      <c r="C87" s="189"/>
      <c r="D87" s="190" t="s">
        <v>72</v>
      </c>
      <c r="E87" s="191" t="s">
        <v>2895</v>
      </c>
      <c r="F87" s="191" t="s">
        <v>2896</v>
      </c>
      <c r="G87" s="189"/>
      <c r="H87" s="189"/>
      <c r="I87" s="192"/>
      <c r="J87" s="193">
        <f>BK87</f>
        <v>0</v>
      </c>
      <c r="K87" s="189"/>
      <c r="L87" s="194"/>
      <c r="M87" s="195"/>
      <c r="N87" s="196"/>
      <c r="O87" s="196"/>
      <c r="P87" s="197">
        <f>SUM(P88:P93)</f>
        <v>0</v>
      </c>
      <c r="Q87" s="196"/>
      <c r="R87" s="197">
        <f>SUM(R88:R93)</f>
        <v>0</v>
      </c>
      <c r="S87" s="196"/>
      <c r="T87" s="198">
        <f>SUM(T88:T93)</f>
        <v>0</v>
      </c>
      <c r="AR87" s="199" t="s">
        <v>80</v>
      </c>
      <c r="AT87" s="200" t="s">
        <v>72</v>
      </c>
      <c r="AU87" s="200" t="s">
        <v>73</v>
      </c>
      <c r="AY87" s="199" t="s">
        <v>207</v>
      </c>
      <c r="BK87" s="201">
        <f>SUM(BK88:BK93)</f>
        <v>0</v>
      </c>
    </row>
    <row r="88" spans="2:65" s="1" customFormat="1" ht="22.8" customHeight="1">
      <c r="B88" s="42"/>
      <c r="C88" s="204" t="s">
        <v>277</v>
      </c>
      <c r="D88" s="204" t="s">
        <v>211</v>
      </c>
      <c r="E88" s="205" t="s">
        <v>2897</v>
      </c>
      <c r="F88" s="206" t="s">
        <v>2898</v>
      </c>
      <c r="G88" s="207" t="s">
        <v>317</v>
      </c>
      <c r="H88" s="208">
        <v>2</v>
      </c>
      <c r="I88" s="209"/>
      <c r="J88" s="210">
        <f>ROUND(I88*H88,1)</f>
        <v>0</v>
      </c>
      <c r="K88" s="206" t="s">
        <v>215</v>
      </c>
      <c r="L88" s="62"/>
      <c r="M88" s="211" t="s">
        <v>23</v>
      </c>
      <c r="N88" s="212" t="s">
        <v>44</v>
      </c>
      <c r="O88" s="43"/>
      <c r="P88" s="213">
        <f>O88*H88</f>
        <v>0</v>
      </c>
      <c r="Q88" s="213">
        <v>0</v>
      </c>
      <c r="R88" s="213">
        <f>Q88*H88</f>
        <v>0</v>
      </c>
      <c r="S88" s="213">
        <v>0</v>
      </c>
      <c r="T88" s="214">
        <f>S88*H88</f>
        <v>0</v>
      </c>
      <c r="AR88" s="25" t="s">
        <v>216</v>
      </c>
      <c r="AT88" s="25" t="s">
        <v>211</v>
      </c>
      <c r="AU88" s="25" t="s">
        <v>80</v>
      </c>
      <c r="AY88" s="25" t="s">
        <v>207</v>
      </c>
      <c r="BE88" s="215">
        <f>IF(N88="základní",J88,0)</f>
        <v>0</v>
      </c>
      <c r="BF88" s="215">
        <f>IF(N88="snížená",J88,0)</f>
        <v>0</v>
      </c>
      <c r="BG88" s="215">
        <f>IF(N88="zákl. přenesená",J88,0)</f>
        <v>0</v>
      </c>
      <c r="BH88" s="215">
        <f>IF(N88="sníž. přenesená",J88,0)</f>
        <v>0</v>
      </c>
      <c r="BI88" s="215">
        <f>IF(N88="nulová",J88,0)</f>
        <v>0</v>
      </c>
      <c r="BJ88" s="25" t="s">
        <v>80</v>
      </c>
      <c r="BK88" s="215">
        <f>ROUND(I88*H88,1)</f>
        <v>0</v>
      </c>
      <c r="BL88" s="25" t="s">
        <v>216</v>
      </c>
      <c r="BM88" s="25" t="s">
        <v>2899</v>
      </c>
    </row>
    <row r="89" spans="2:65" s="12" customFormat="1" ht="12">
      <c r="B89" s="216"/>
      <c r="C89" s="217"/>
      <c r="D89" s="218" t="s">
        <v>218</v>
      </c>
      <c r="E89" s="219" t="s">
        <v>23</v>
      </c>
      <c r="F89" s="220" t="s">
        <v>2900</v>
      </c>
      <c r="G89" s="217"/>
      <c r="H89" s="221">
        <v>2</v>
      </c>
      <c r="I89" s="222"/>
      <c r="J89" s="217"/>
      <c r="K89" s="217"/>
      <c r="L89" s="223"/>
      <c r="M89" s="224"/>
      <c r="N89" s="225"/>
      <c r="O89" s="225"/>
      <c r="P89" s="225"/>
      <c r="Q89" s="225"/>
      <c r="R89" s="225"/>
      <c r="S89" s="225"/>
      <c r="T89" s="226"/>
      <c r="AT89" s="227" t="s">
        <v>218</v>
      </c>
      <c r="AU89" s="227" t="s">
        <v>80</v>
      </c>
      <c r="AV89" s="12" t="s">
        <v>82</v>
      </c>
      <c r="AW89" s="12" t="s">
        <v>36</v>
      </c>
      <c r="AX89" s="12" t="s">
        <v>80</v>
      </c>
      <c r="AY89" s="227" t="s">
        <v>207</v>
      </c>
    </row>
    <row r="90" spans="2:65" s="1" customFormat="1" ht="22.8" customHeight="1">
      <c r="B90" s="42"/>
      <c r="C90" s="204" t="s">
        <v>282</v>
      </c>
      <c r="D90" s="204" t="s">
        <v>211</v>
      </c>
      <c r="E90" s="205" t="s">
        <v>2901</v>
      </c>
      <c r="F90" s="206" t="s">
        <v>2902</v>
      </c>
      <c r="G90" s="207" t="s">
        <v>317</v>
      </c>
      <c r="H90" s="208">
        <v>3</v>
      </c>
      <c r="I90" s="209"/>
      <c r="J90" s="210">
        <f>ROUND(I90*H90,1)</f>
        <v>0</v>
      </c>
      <c r="K90" s="206" t="s">
        <v>215</v>
      </c>
      <c r="L90" s="62"/>
      <c r="M90" s="211" t="s">
        <v>23</v>
      </c>
      <c r="N90" s="212" t="s">
        <v>44</v>
      </c>
      <c r="O90" s="43"/>
      <c r="P90" s="213">
        <f>O90*H90</f>
        <v>0</v>
      </c>
      <c r="Q90" s="213">
        <v>0</v>
      </c>
      <c r="R90" s="213">
        <f>Q90*H90</f>
        <v>0</v>
      </c>
      <c r="S90" s="213">
        <v>0</v>
      </c>
      <c r="T90" s="214">
        <f>S90*H90</f>
        <v>0</v>
      </c>
      <c r="AR90" s="25" t="s">
        <v>216</v>
      </c>
      <c r="AT90" s="25" t="s">
        <v>211</v>
      </c>
      <c r="AU90" s="25" t="s">
        <v>80</v>
      </c>
      <c r="AY90" s="25" t="s">
        <v>207</v>
      </c>
      <c r="BE90" s="215">
        <f>IF(N90="základní",J90,0)</f>
        <v>0</v>
      </c>
      <c r="BF90" s="215">
        <f>IF(N90="snížená",J90,0)</f>
        <v>0</v>
      </c>
      <c r="BG90" s="215">
        <f>IF(N90="zákl. přenesená",J90,0)</f>
        <v>0</v>
      </c>
      <c r="BH90" s="215">
        <f>IF(N90="sníž. přenesená",J90,0)</f>
        <v>0</v>
      </c>
      <c r="BI90" s="215">
        <f>IF(N90="nulová",J90,0)</f>
        <v>0</v>
      </c>
      <c r="BJ90" s="25" t="s">
        <v>80</v>
      </c>
      <c r="BK90" s="215">
        <f>ROUND(I90*H90,1)</f>
        <v>0</v>
      </c>
      <c r="BL90" s="25" t="s">
        <v>216</v>
      </c>
      <c r="BM90" s="25" t="s">
        <v>2903</v>
      </c>
    </row>
    <row r="91" spans="2:65" s="12" customFormat="1" ht="12">
      <c r="B91" s="216"/>
      <c r="C91" s="217"/>
      <c r="D91" s="218" t="s">
        <v>218</v>
      </c>
      <c r="E91" s="219" t="s">
        <v>23</v>
      </c>
      <c r="F91" s="220" t="s">
        <v>2904</v>
      </c>
      <c r="G91" s="217"/>
      <c r="H91" s="221">
        <v>3</v>
      </c>
      <c r="I91" s="222"/>
      <c r="J91" s="217"/>
      <c r="K91" s="217"/>
      <c r="L91" s="223"/>
      <c r="M91" s="224"/>
      <c r="N91" s="225"/>
      <c r="O91" s="225"/>
      <c r="P91" s="225"/>
      <c r="Q91" s="225"/>
      <c r="R91" s="225"/>
      <c r="S91" s="225"/>
      <c r="T91" s="226"/>
      <c r="AT91" s="227" t="s">
        <v>218</v>
      </c>
      <c r="AU91" s="227" t="s">
        <v>80</v>
      </c>
      <c r="AV91" s="12" t="s">
        <v>82</v>
      </c>
      <c r="AW91" s="12" t="s">
        <v>36</v>
      </c>
      <c r="AX91" s="12" t="s">
        <v>80</v>
      </c>
      <c r="AY91" s="227" t="s">
        <v>207</v>
      </c>
    </row>
    <row r="92" spans="2:65" s="1" customFormat="1" ht="22.8" customHeight="1">
      <c r="B92" s="42"/>
      <c r="C92" s="204" t="s">
        <v>209</v>
      </c>
      <c r="D92" s="204" t="s">
        <v>211</v>
      </c>
      <c r="E92" s="205" t="s">
        <v>2905</v>
      </c>
      <c r="F92" s="206" t="s">
        <v>2906</v>
      </c>
      <c r="G92" s="207" t="s">
        <v>317</v>
      </c>
      <c r="H92" s="208">
        <v>1</v>
      </c>
      <c r="I92" s="209"/>
      <c r="J92" s="210">
        <f>ROUND(I92*H92,1)</f>
        <v>0</v>
      </c>
      <c r="K92" s="206" t="s">
        <v>215</v>
      </c>
      <c r="L92" s="62"/>
      <c r="M92" s="211" t="s">
        <v>23</v>
      </c>
      <c r="N92" s="212" t="s">
        <v>44</v>
      </c>
      <c r="O92" s="43"/>
      <c r="P92" s="213">
        <f>O92*H92</f>
        <v>0</v>
      </c>
      <c r="Q92" s="213">
        <v>0</v>
      </c>
      <c r="R92" s="213">
        <f>Q92*H92</f>
        <v>0</v>
      </c>
      <c r="S92" s="213">
        <v>0</v>
      </c>
      <c r="T92" s="214">
        <f>S92*H92</f>
        <v>0</v>
      </c>
      <c r="AR92" s="25" t="s">
        <v>216</v>
      </c>
      <c r="AT92" s="25" t="s">
        <v>211</v>
      </c>
      <c r="AU92" s="25" t="s">
        <v>80</v>
      </c>
      <c r="AY92" s="25" t="s">
        <v>207</v>
      </c>
      <c r="BE92" s="215">
        <f>IF(N92="základní",J92,0)</f>
        <v>0</v>
      </c>
      <c r="BF92" s="215">
        <f>IF(N92="snížená",J92,0)</f>
        <v>0</v>
      </c>
      <c r="BG92" s="215">
        <f>IF(N92="zákl. přenesená",J92,0)</f>
        <v>0</v>
      </c>
      <c r="BH92" s="215">
        <f>IF(N92="sníž. přenesená",J92,0)</f>
        <v>0</v>
      </c>
      <c r="BI92" s="215">
        <f>IF(N92="nulová",J92,0)</f>
        <v>0</v>
      </c>
      <c r="BJ92" s="25" t="s">
        <v>80</v>
      </c>
      <c r="BK92" s="215">
        <f>ROUND(I92*H92,1)</f>
        <v>0</v>
      </c>
      <c r="BL92" s="25" t="s">
        <v>216</v>
      </c>
      <c r="BM92" s="25" t="s">
        <v>2907</v>
      </c>
    </row>
    <row r="93" spans="2:65" s="12" customFormat="1" ht="12">
      <c r="B93" s="216"/>
      <c r="C93" s="217"/>
      <c r="D93" s="218" t="s">
        <v>218</v>
      </c>
      <c r="E93" s="219" t="s">
        <v>23</v>
      </c>
      <c r="F93" s="220" t="s">
        <v>2908</v>
      </c>
      <c r="G93" s="217"/>
      <c r="H93" s="221">
        <v>1</v>
      </c>
      <c r="I93" s="222"/>
      <c r="J93" s="217"/>
      <c r="K93" s="217"/>
      <c r="L93" s="223"/>
      <c r="M93" s="224"/>
      <c r="N93" s="225"/>
      <c r="O93" s="225"/>
      <c r="P93" s="225"/>
      <c r="Q93" s="225"/>
      <c r="R93" s="225"/>
      <c r="S93" s="225"/>
      <c r="T93" s="226"/>
      <c r="AT93" s="227" t="s">
        <v>218</v>
      </c>
      <c r="AU93" s="227" t="s">
        <v>80</v>
      </c>
      <c r="AV93" s="12" t="s">
        <v>82</v>
      </c>
      <c r="AW93" s="12" t="s">
        <v>36</v>
      </c>
      <c r="AX93" s="12" t="s">
        <v>80</v>
      </c>
      <c r="AY93" s="227" t="s">
        <v>207</v>
      </c>
    </row>
    <row r="94" spans="2:65" s="11" customFormat="1" ht="37.35" customHeight="1">
      <c r="B94" s="188"/>
      <c r="C94" s="189"/>
      <c r="D94" s="190" t="s">
        <v>72</v>
      </c>
      <c r="E94" s="191" t="s">
        <v>2686</v>
      </c>
      <c r="F94" s="191" t="s">
        <v>2909</v>
      </c>
      <c r="G94" s="189"/>
      <c r="H94" s="189"/>
      <c r="I94" s="192"/>
      <c r="J94" s="193">
        <f>BK94</f>
        <v>0</v>
      </c>
      <c r="K94" s="189"/>
      <c r="L94" s="194"/>
      <c r="M94" s="195"/>
      <c r="N94" s="196"/>
      <c r="O94" s="196"/>
      <c r="P94" s="197">
        <f>SUM(P95:P143)</f>
        <v>0</v>
      </c>
      <c r="Q94" s="196"/>
      <c r="R94" s="197">
        <f>SUM(R95:R143)</f>
        <v>4.1823899999999998</v>
      </c>
      <c r="S94" s="196"/>
      <c r="T94" s="198">
        <f>SUM(T95:T143)</f>
        <v>0</v>
      </c>
      <c r="AR94" s="199" t="s">
        <v>80</v>
      </c>
      <c r="AT94" s="200" t="s">
        <v>72</v>
      </c>
      <c r="AU94" s="200" t="s">
        <v>73</v>
      </c>
      <c r="AY94" s="199" t="s">
        <v>207</v>
      </c>
      <c r="BK94" s="201">
        <f>SUM(BK95:BK143)</f>
        <v>0</v>
      </c>
    </row>
    <row r="95" spans="2:65" s="1" customFormat="1" ht="34.200000000000003" customHeight="1">
      <c r="B95" s="42"/>
      <c r="C95" s="204" t="s">
        <v>291</v>
      </c>
      <c r="D95" s="204" t="s">
        <v>211</v>
      </c>
      <c r="E95" s="205" t="s">
        <v>2910</v>
      </c>
      <c r="F95" s="206" t="s">
        <v>2911</v>
      </c>
      <c r="G95" s="207" t="s">
        <v>317</v>
      </c>
      <c r="H95" s="208">
        <v>9</v>
      </c>
      <c r="I95" s="209"/>
      <c r="J95" s="210">
        <f>ROUND(I95*H95,1)</f>
        <v>0</v>
      </c>
      <c r="K95" s="206" t="s">
        <v>215</v>
      </c>
      <c r="L95" s="62"/>
      <c r="M95" s="211" t="s">
        <v>23</v>
      </c>
      <c r="N95" s="212" t="s">
        <v>44</v>
      </c>
      <c r="O95" s="43"/>
      <c r="P95" s="213">
        <f>O95*H95</f>
        <v>0</v>
      </c>
      <c r="Q95" s="213">
        <v>0</v>
      </c>
      <c r="R95" s="213">
        <f>Q95*H95</f>
        <v>0</v>
      </c>
      <c r="S95" s="213">
        <v>0</v>
      </c>
      <c r="T95" s="214">
        <f>S95*H95</f>
        <v>0</v>
      </c>
      <c r="AR95" s="25" t="s">
        <v>216</v>
      </c>
      <c r="AT95" s="25" t="s">
        <v>211</v>
      </c>
      <c r="AU95" s="25" t="s">
        <v>80</v>
      </c>
      <c r="AY95" s="25" t="s">
        <v>207</v>
      </c>
      <c r="BE95" s="215">
        <f>IF(N95="základní",J95,0)</f>
        <v>0</v>
      </c>
      <c r="BF95" s="215">
        <f>IF(N95="snížená",J95,0)</f>
        <v>0</v>
      </c>
      <c r="BG95" s="215">
        <f>IF(N95="zákl. přenesená",J95,0)</f>
        <v>0</v>
      </c>
      <c r="BH95" s="215">
        <f>IF(N95="sníž. přenesená",J95,0)</f>
        <v>0</v>
      </c>
      <c r="BI95" s="215">
        <f>IF(N95="nulová",J95,0)</f>
        <v>0</v>
      </c>
      <c r="BJ95" s="25" t="s">
        <v>80</v>
      </c>
      <c r="BK95" s="215">
        <f>ROUND(I95*H95,1)</f>
        <v>0</v>
      </c>
      <c r="BL95" s="25" t="s">
        <v>216</v>
      </c>
      <c r="BM95" s="25" t="s">
        <v>2912</v>
      </c>
    </row>
    <row r="96" spans="2:65" s="1" customFormat="1" ht="14.4" customHeight="1">
      <c r="B96" s="42"/>
      <c r="C96" s="260" t="s">
        <v>10</v>
      </c>
      <c r="D96" s="260" t="s">
        <v>314</v>
      </c>
      <c r="E96" s="261" t="s">
        <v>2913</v>
      </c>
      <c r="F96" s="262" t="s">
        <v>2914</v>
      </c>
      <c r="G96" s="263" t="s">
        <v>214</v>
      </c>
      <c r="H96" s="264">
        <v>3.528</v>
      </c>
      <c r="I96" s="265"/>
      <c r="J96" s="266">
        <f>ROUND(I96*H96,1)</f>
        <v>0</v>
      </c>
      <c r="K96" s="262" t="s">
        <v>215</v>
      </c>
      <c r="L96" s="267"/>
      <c r="M96" s="268" t="s">
        <v>23</v>
      </c>
      <c r="N96" s="269" t="s">
        <v>44</v>
      </c>
      <c r="O96" s="43"/>
      <c r="P96" s="213">
        <f>O96*H96</f>
        <v>0</v>
      </c>
      <c r="Q96" s="213">
        <v>0.22</v>
      </c>
      <c r="R96" s="213">
        <f>Q96*H96</f>
        <v>0.77615999999999996</v>
      </c>
      <c r="S96" s="213">
        <v>0</v>
      </c>
      <c r="T96" s="214">
        <f>S96*H96</f>
        <v>0</v>
      </c>
      <c r="AR96" s="25" t="s">
        <v>262</v>
      </c>
      <c r="AT96" s="25" t="s">
        <v>314</v>
      </c>
      <c r="AU96" s="25" t="s">
        <v>80</v>
      </c>
      <c r="AY96" s="25" t="s">
        <v>207</v>
      </c>
      <c r="BE96" s="215">
        <f>IF(N96="základní",J96,0)</f>
        <v>0</v>
      </c>
      <c r="BF96" s="215">
        <f>IF(N96="snížená",J96,0)</f>
        <v>0</v>
      </c>
      <c r="BG96" s="215">
        <f>IF(N96="zákl. přenesená",J96,0)</f>
        <v>0</v>
      </c>
      <c r="BH96" s="215">
        <f>IF(N96="sníž. přenesená",J96,0)</f>
        <v>0</v>
      </c>
      <c r="BI96" s="215">
        <f>IF(N96="nulová",J96,0)</f>
        <v>0</v>
      </c>
      <c r="BJ96" s="25" t="s">
        <v>80</v>
      </c>
      <c r="BK96" s="215">
        <f>ROUND(I96*H96,1)</f>
        <v>0</v>
      </c>
      <c r="BL96" s="25" t="s">
        <v>216</v>
      </c>
      <c r="BM96" s="25" t="s">
        <v>2915</v>
      </c>
    </row>
    <row r="97" spans="2:65" s="12" customFormat="1" ht="12">
      <c r="B97" s="216"/>
      <c r="C97" s="217"/>
      <c r="D97" s="218" t="s">
        <v>218</v>
      </c>
      <c r="E97" s="219" t="s">
        <v>23</v>
      </c>
      <c r="F97" s="220" t="s">
        <v>2916</v>
      </c>
      <c r="G97" s="217"/>
      <c r="H97" s="221">
        <v>3.528</v>
      </c>
      <c r="I97" s="222"/>
      <c r="J97" s="217"/>
      <c r="K97" s="217"/>
      <c r="L97" s="223"/>
      <c r="M97" s="224"/>
      <c r="N97" s="225"/>
      <c r="O97" s="225"/>
      <c r="P97" s="225"/>
      <c r="Q97" s="225"/>
      <c r="R97" s="225"/>
      <c r="S97" s="225"/>
      <c r="T97" s="226"/>
      <c r="AT97" s="227" t="s">
        <v>218</v>
      </c>
      <c r="AU97" s="227" t="s">
        <v>80</v>
      </c>
      <c r="AV97" s="12" t="s">
        <v>82</v>
      </c>
      <c r="AW97" s="12" t="s">
        <v>36</v>
      </c>
      <c r="AX97" s="12" t="s">
        <v>80</v>
      </c>
      <c r="AY97" s="227" t="s">
        <v>207</v>
      </c>
    </row>
    <row r="98" spans="2:65" s="1" customFormat="1" ht="34.200000000000003" customHeight="1">
      <c r="B98" s="42"/>
      <c r="C98" s="204" t="s">
        <v>226</v>
      </c>
      <c r="D98" s="204" t="s">
        <v>211</v>
      </c>
      <c r="E98" s="205" t="s">
        <v>2917</v>
      </c>
      <c r="F98" s="206" t="s">
        <v>2918</v>
      </c>
      <c r="G98" s="207" t="s">
        <v>317</v>
      </c>
      <c r="H98" s="208">
        <v>34</v>
      </c>
      <c r="I98" s="209"/>
      <c r="J98" s="210">
        <f>ROUND(I98*H98,1)</f>
        <v>0</v>
      </c>
      <c r="K98" s="206" t="s">
        <v>215</v>
      </c>
      <c r="L98" s="62"/>
      <c r="M98" s="211" t="s">
        <v>23</v>
      </c>
      <c r="N98" s="212" t="s">
        <v>44</v>
      </c>
      <c r="O98" s="43"/>
      <c r="P98" s="213">
        <f>O98*H98</f>
        <v>0</v>
      </c>
      <c r="Q98" s="213">
        <v>0</v>
      </c>
      <c r="R98" s="213">
        <f>Q98*H98</f>
        <v>0</v>
      </c>
      <c r="S98" s="213">
        <v>0</v>
      </c>
      <c r="T98" s="214">
        <f>S98*H98</f>
        <v>0</v>
      </c>
      <c r="AR98" s="25" t="s">
        <v>216</v>
      </c>
      <c r="AT98" s="25" t="s">
        <v>211</v>
      </c>
      <c r="AU98" s="25" t="s">
        <v>80</v>
      </c>
      <c r="AY98" s="25" t="s">
        <v>207</v>
      </c>
      <c r="BE98" s="215">
        <f>IF(N98="základní",J98,0)</f>
        <v>0</v>
      </c>
      <c r="BF98" s="215">
        <f>IF(N98="snížená",J98,0)</f>
        <v>0</v>
      </c>
      <c r="BG98" s="215">
        <f>IF(N98="zákl. přenesená",J98,0)</f>
        <v>0</v>
      </c>
      <c r="BH98" s="215">
        <f>IF(N98="sníž. přenesená",J98,0)</f>
        <v>0</v>
      </c>
      <c r="BI98" s="215">
        <f>IF(N98="nulová",J98,0)</f>
        <v>0</v>
      </c>
      <c r="BJ98" s="25" t="s">
        <v>80</v>
      </c>
      <c r="BK98" s="215">
        <f>ROUND(I98*H98,1)</f>
        <v>0</v>
      </c>
      <c r="BL98" s="25" t="s">
        <v>216</v>
      </c>
      <c r="BM98" s="25" t="s">
        <v>2919</v>
      </c>
    </row>
    <row r="99" spans="2:65" s="1" customFormat="1" ht="14.4" customHeight="1">
      <c r="B99" s="42"/>
      <c r="C99" s="260" t="s">
        <v>243</v>
      </c>
      <c r="D99" s="260" t="s">
        <v>314</v>
      </c>
      <c r="E99" s="261" t="s">
        <v>2913</v>
      </c>
      <c r="F99" s="262" t="s">
        <v>2914</v>
      </c>
      <c r="G99" s="263" t="s">
        <v>214</v>
      </c>
      <c r="H99" s="264">
        <v>5.7119999999999997</v>
      </c>
      <c r="I99" s="265"/>
      <c r="J99" s="266">
        <f>ROUND(I99*H99,1)</f>
        <v>0</v>
      </c>
      <c r="K99" s="262" t="s">
        <v>215</v>
      </c>
      <c r="L99" s="267"/>
      <c r="M99" s="268" t="s">
        <v>23</v>
      </c>
      <c r="N99" s="269" t="s">
        <v>44</v>
      </c>
      <c r="O99" s="43"/>
      <c r="P99" s="213">
        <f>O99*H99</f>
        <v>0</v>
      </c>
      <c r="Q99" s="213">
        <v>0.22</v>
      </c>
      <c r="R99" s="213">
        <f>Q99*H99</f>
        <v>1.25664</v>
      </c>
      <c r="S99" s="213">
        <v>0</v>
      </c>
      <c r="T99" s="214">
        <f>S99*H99</f>
        <v>0</v>
      </c>
      <c r="AR99" s="25" t="s">
        <v>262</v>
      </c>
      <c r="AT99" s="25" t="s">
        <v>314</v>
      </c>
      <c r="AU99" s="25" t="s">
        <v>80</v>
      </c>
      <c r="AY99" s="25" t="s">
        <v>207</v>
      </c>
      <c r="BE99" s="215">
        <f>IF(N99="základní",J99,0)</f>
        <v>0</v>
      </c>
      <c r="BF99" s="215">
        <f>IF(N99="snížená",J99,0)</f>
        <v>0</v>
      </c>
      <c r="BG99" s="215">
        <f>IF(N99="zákl. přenesená",J99,0)</f>
        <v>0</v>
      </c>
      <c r="BH99" s="215">
        <f>IF(N99="sníž. přenesená",J99,0)</f>
        <v>0</v>
      </c>
      <c r="BI99" s="215">
        <f>IF(N99="nulová",J99,0)</f>
        <v>0</v>
      </c>
      <c r="BJ99" s="25" t="s">
        <v>80</v>
      </c>
      <c r="BK99" s="215">
        <f>ROUND(I99*H99,1)</f>
        <v>0</v>
      </c>
      <c r="BL99" s="25" t="s">
        <v>216</v>
      </c>
      <c r="BM99" s="25" t="s">
        <v>2920</v>
      </c>
    </row>
    <row r="100" spans="2:65" s="12" customFormat="1" ht="12">
      <c r="B100" s="216"/>
      <c r="C100" s="217"/>
      <c r="D100" s="218" t="s">
        <v>218</v>
      </c>
      <c r="E100" s="219" t="s">
        <v>23</v>
      </c>
      <c r="F100" s="220" t="s">
        <v>2921</v>
      </c>
      <c r="G100" s="217"/>
      <c r="H100" s="221">
        <v>5.7119999999999997</v>
      </c>
      <c r="I100" s="222"/>
      <c r="J100" s="217"/>
      <c r="K100" s="217"/>
      <c r="L100" s="223"/>
      <c r="M100" s="224"/>
      <c r="N100" s="225"/>
      <c r="O100" s="225"/>
      <c r="P100" s="225"/>
      <c r="Q100" s="225"/>
      <c r="R100" s="225"/>
      <c r="S100" s="225"/>
      <c r="T100" s="226"/>
      <c r="AT100" s="227" t="s">
        <v>218</v>
      </c>
      <c r="AU100" s="227" t="s">
        <v>80</v>
      </c>
      <c r="AV100" s="12" t="s">
        <v>82</v>
      </c>
      <c r="AW100" s="12" t="s">
        <v>36</v>
      </c>
      <c r="AX100" s="12" t="s">
        <v>80</v>
      </c>
      <c r="AY100" s="227" t="s">
        <v>207</v>
      </c>
    </row>
    <row r="101" spans="2:65" s="1" customFormat="1" ht="34.200000000000003" customHeight="1">
      <c r="B101" s="42"/>
      <c r="C101" s="204" t="s">
        <v>308</v>
      </c>
      <c r="D101" s="204" t="s">
        <v>211</v>
      </c>
      <c r="E101" s="205" t="s">
        <v>2922</v>
      </c>
      <c r="F101" s="206" t="s">
        <v>2923</v>
      </c>
      <c r="G101" s="207" t="s">
        <v>317</v>
      </c>
      <c r="H101" s="208">
        <v>216</v>
      </c>
      <c r="I101" s="209"/>
      <c r="J101" s="210">
        <f>ROUND(I101*H101,1)</f>
        <v>0</v>
      </c>
      <c r="K101" s="206" t="s">
        <v>215</v>
      </c>
      <c r="L101" s="62"/>
      <c r="M101" s="211" t="s">
        <v>23</v>
      </c>
      <c r="N101" s="212" t="s">
        <v>44</v>
      </c>
      <c r="O101" s="43"/>
      <c r="P101" s="213">
        <f>O101*H101</f>
        <v>0</v>
      </c>
      <c r="Q101" s="213">
        <v>0</v>
      </c>
      <c r="R101" s="213">
        <f>Q101*H101</f>
        <v>0</v>
      </c>
      <c r="S101" s="213">
        <v>0</v>
      </c>
      <c r="T101" s="214">
        <f>S101*H101</f>
        <v>0</v>
      </c>
      <c r="AR101" s="25" t="s">
        <v>216</v>
      </c>
      <c r="AT101" s="25" t="s">
        <v>211</v>
      </c>
      <c r="AU101" s="25" t="s">
        <v>80</v>
      </c>
      <c r="AY101" s="25" t="s">
        <v>207</v>
      </c>
      <c r="BE101" s="215">
        <f>IF(N101="základní",J101,0)</f>
        <v>0</v>
      </c>
      <c r="BF101" s="215">
        <f>IF(N101="snížená",J101,0)</f>
        <v>0</v>
      </c>
      <c r="BG101" s="215">
        <f>IF(N101="zákl. přenesená",J101,0)</f>
        <v>0</v>
      </c>
      <c r="BH101" s="215">
        <f>IF(N101="sníž. přenesená",J101,0)</f>
        <v>0</v>
      </c>
      <c r="BI101" s="215">
        <f>IF(N101="nulová",J101,0)</f>
        <v>0</v>
      </c>
      <c r="BJ101" s="25" t="s">
        <v>80</v>
      </c>
      <c r="BK101" s="215">
        <f>ROUND(I101*H101,1)</f>
        <v>0</v>
      </c>
      <c r="BL101" s="25" t="s">
        <v>216</v>
      </c>
      <c r="BM101" s="25" t="s">
        <v>2924</v>
      </c>
    </row>
    <row r="102" spans="2:65" s="1" customFormat="1" ht="14.4" customHeight="1">
      <c r="B102" s="42"/>
      <c r="C102" s="260" t="s">
        <v>313</v>
      </c>
      <c r="D102" s="260" t="s">
        <v>314</v>
      </c>
      <c r="E102" s="261" t="s">
        <v>2913</v>
      </c>
      <c r="F102" s="262" t="s">
        <v>2914</v>
      </c>
      <c r="G102" s="263" t="s">
        <v>214</v>
      </c>
      <c r="H102" s="264">
        <v>2.16</v>
      </c>
      <c r="I102" s="265"/>
      <c r="J102" s="266">
        <f>ROUND(I102*H102,1)</f>
        <v>0</v>
      </c>
      <c r="K102" s="262" t="s">
        <v>215</v>
      </c>
      <c r="L102" s="267"/>
      <c r="M102" s="268" t="s">
        <v>23</v>
      </c>
      <c r="N102" s="269" t="s">
        <v>44</v>
      </c>
      <c r="O102" s="43"/>
      <c r="P102" s="213">
        <f>O102*H102</f>
        <v>0</v>
      </c>
      <c r="Q102" s="213">
        <v>0.22</v>
      </c>
      <c r="R102" s="213">
        <f>Q102*H102</f>
        <v>0.47520000000000001</v>
      </c>
      <c r="S102" s="213">
        <v>0</v>
      </c>
      <c r="T102" s="214">
        <f>S102*H102</f>
        <v>0</v>
      </c>
      <c r="AR102" s="25" t="s">
        <v>262</v>
      </c>
      <c r="AT102" s="25" t="s">
        <v>314</v>
      </c>
      <c r="AU102" s="25" t="s">
        <v>80</v>
      </c>
      <c r="AY102" s="25" t="s">
        <v>207</v>
      </c>
      <c r="BE102" s="215">
        <f>IF(N102="základní",J102,0)</f>
        <v>0</v>
      </c>
      <c r="BF102" s="215">
        <f>IF(N102="snížená",J102,0)</f>
        <v>0</v>
      </c>
      <c r="BG102" s="215">
        <f>IF(N102="zákl. přenesená",J102,0)</f>
        <v>0</v>
      </c>
      <c r="BH102" s="215">
        <f>IF(N102="sníž. přenesená",J102,0)</f>
        <v>0</v>
      </c>
      <c r="BI102" s="215">
        <f>IF(N102="nulová",J102,0)</f>
        <v>0</v>
      </c>
      <c r="BJ102" s="25" t="s">
        <v>80</v>
      </c>
      <c r="BK102" s="215">
        <f>ROUND(I102*H102,1)</f>
        <v>0</v>
      </c>
      <c r="BL102" s="25" t="s">
        <v>216</v>
      </c>
      <c r="BM102" s="25" t="s">
        <v>2925</v>
      </c>
    </row>
    <row r="103" spans="2:65" s="12" customFormat="1" ht="12">
      <c r="B103" s="216"/>
      <c r="C103" s="217"/>
      <c r="D103" s="218" t="s">
        <v>218</v>
      </c>
      <c r="E103" s="219" t="s">
        <v>23</v>
      </c>
      <c r="F103" s="220" t="s">
        <v>2926</v>
      </c>
      <c r="G103" s="217"/>
      <c r="H103" s="221">
        <v>2.16</v>
      </c>
      <c r="I103" s="222"/>
      <c r="J103" s="217"/>
      <c r="K103" s="217"/>
      <c r="L103" s="223"/>
      <c r="M103" s="224"/>
      <c r="N103" s="225"/>
      <c r="O103" s="225"/>
      <c r="P103" s="225"/>
      <c r="Q103" s="225"/>
      <c r="R103" s="225"/>
      <c r="S103" s="225"/>
      <c r="T103" s="226"/>
      <c r="AT103" s="227" t="s">
        <v>218</v>
      </c>
      <c r="AU103" s="227" t="s">
        <v>80</v>
      </c>
      <c r="AV103" s="12" t="s">
        <v>82</v>
      </c>
      <c r="AW103" s="12" t="s">
        <v>36</v>
      </c>
      <c r="AX103" s="12" t="s">
        <v>80</v>
      </c>
      <c r="AY103" s="227" t="s">
        <v>207</v>
      </c>
    </row>
    <row r="104" spans="2:65" s="1" customFormat="1" ht="34.200000000000003" customHeight="1">
      <c r="B104" s="42"/>
      <c r="C104" s="204" t="s">
        <v>319</v>
      </c>
      <c r="D104" s="204" t="s">
        <v>211</v>
      </c>
      <c r="E104" s="205" t="s">
        <v>2927</v>
      </c>
      <c r="F104" s="206" t="s">
        <v>2928</v>
      </c>
      <c r="G104" s="207" t="s">
        <v>317</v>
      </c>
      <c r="H104" s="208">
        <v>9</v>
      </c>
      <c r="I104" s="209"/>
      <c r="J104" s="210">
        <f t="shared" ref="J104:J121" si="0">ROUND(I104*H104,1)</f>
        <v>0</v>
      </c>
      <c r="K104" s="206" t="s">
        <v>215</v>
      </c>
      <c r="L104" s="62"/>
      <c r="M104" s="211" t="s">
        <v>23</v>
      </c>
      <c r="N104" s="212" t="s">
        <v>44</v>
      </c>
      <c r="O104" s="43"/>
      <c r="P104" s="213">
        <f t="shared" ref="P104:P121" si="1">O104*H104</f>
        <v>0</v>
      </c>
      <c r="Q104" s="213">
        <v>0</v>
      </c>
      <c r="R104" s="213">
        <f t="shared" ref="R104:R121" si="2">Q104*H104</f>
        <v>0</v>
      </c>
      <c r="S104" s="213">
        <v>0</v>
      </c>
      <c r="T104" s="214">
        <f t="shared" ref="T104:T121" si="3">S104*H104</f>
        <v>0</v>
      </c>
      <c r="AR104" s="25" t="s">
        <v>216</v>
      </c>
      <c r="AT104" s="25" t="s">
        <v>211</v>
      </c>
      <c r="AU104" s="25" t="s">
        <v>80</v>
      </c>
      <c r="AY104" s="25" t="s">
        <v>207</v>
      </c>
      <c r="BE104" s="215">
        <f t="shared" ref="BE104:BE121" si="4">IF(N104="základní",J104,0)</f>
        <v>0</v>
      </c>
      <c r="BF104" s="215">
        <f t="shared" ref="BF104:BF121" si="5">IF(N104="snížená",J104,0)</f>
        <v>0</v>
      </c>
      <c r="BG104" s="215">
        <f t="shared" ref="BG104:BG121" si="6">IF(N104="zákl. přenesená",J104,0)</f>
        <v>0</v>
      </c>
      <c r="BH104" s="215">
        <f t="shared" ref="BH104:BH121" si="7">IF(N104="sníž. přenesená",J104,0)</f>
        <v>0</v>
      </c>
      <c r="BI104" s="215">
        <f t="shared" ref="BI104:BI121" si="8">IF(N104="nulová",J104,0)</f>
        <v>0</v>
      </c>
      <c r="BJ104" s="25" t="s">
        <v>80</v>
      </c>
      <c r="BK104" s="215">
        <f t="shared" ref="BK104:BK121" si="9">ROUND(I104*H104,1)</f>
        <v>0</v>
      </c>
      <c r="BL104" s="25" t="s">
        <v>216</v>
      </c>
      <c r="BM104" s="25" t="s">
        <v>2929</v>
      </c>
    </row>
    <row r="105" spans="2:65" s="1" customFormat="1" ht="14.4" customHeight="1">
      <c r="B105" s="42"/>
      <c r="C105" s="260" t="s">
        <v>9</v>
      </c>
      <c r="D105" s="260" t="s">
        <v>314</v>
      </c>
      <c r="E105" s="261" t="s">
        <v>2930</v>
      </c>
      <c r="F105" s="262" t="s">
        <v>2931</v>
      </c>
      <c r="G105" s="263" t="s">
        <v>317</v>
      </c>
      <c r="H105" s="264">
        <v>1</v>
      </c>
      <c r="I105" s="265"/>
      <c r="J105" s="266">
        <f t="shared" si="0"/>
        <v>0</v>
      </c>
      <c r="K105" s="262" t="s">
        <v>23</v>
      </c>
      <c r="L105" s="267"/>
      <c r="M105" s="268" t="s">
        <v>23</v>
      </c>
      <c r="N105" s="269" t="s">
        <v>44</v>
      </c>
      <c r="O105" s="43"/>
      <c r="P105" s="213">
        <f t="shared" si="1"/>
        <v>0</v>
      </c>
      <c r="Q105" s="213">
        <v>0</v>
      </c>
      <c r="R105" s="213">
        <f t="shared" si="2"/>
        <v>0</v>
      </c>
      <c r="S105" s="213">
        <v>0</v>
      </c>
      <c r="T105" s="214">
        <f t="shared" si="3"/>
        <v>0</v>
      </c>
      <c r="AR105" s="25" t="s">
        <v>262</v>
      </c>
      <c r="AT105" s="25" t="s">
        <v>314</v>
      </c>
      <c r="AU105" s="25" t="s">
        <v>80</v>
      </c>
      <c r="AY105" s="25" t="s">
        <v>207</v>
      </c>
      <c r="BE105" s="215">
        <f t="shared" si="4"/>
        <v>0</v>
      </c>
      <c r="BF105" s="215">
        <f t="shared" si="5"/>
        <v>0</v>
      </c>
      <c r="BG105" s="215">
        <f t="shared" si="6"/>
        <v>0</v>
      </c>
      <c r="BH105" s="215">
        <f t="shared" si="7"/>
        <v>0</v>
      </c>
      <c r="BI105" s="215">
        <f t="shared" si="8"/>
        <v>0</v>
      </c>
      <c r="BJ105" s="25" t="s">
        <v>80</v>
      </c>
      <c r="BK105" s="215">
        <f t="shared" si="9"/>
        <v>0</v>
      </c>
      <c r="BL105" s="25" t="s">
        <v>216</v>
      </c>
      <c r="BM105" s="25" t="s">
        <v>2932</v>
      </c>
    </row>
    <row r="106" spans="2:65" s="1" customFormat="1" ht="14.4" customHeight="1">
      <c r="B106" s="42"/>
      <c r="C106" s="260" t="s">
        <v>329</v>
      </c>
      <c r="D106" s="260" t="s">
        <v>314</v>
      </c>
      <c r="E106" s="261" t="s">
        <v>2933</v>
      </c>
      <c r="F106" s="262" t="s">
        <v>2934</v>
      </c>
      <c r="G106" s="263" t="s">
        <v>317</v>
      </c>
      <c r="H106" s="264">
        <v>8</v>
      </c>
      <c r="I106" s="265"/>
      <c r="J106" s="266">
        <f t="shared" si="0"/>
        <v>0</v>
      </c>
      <c r="K106" s="262" t="s">
        <v>23</v>
      </c>
      <c r="L106" s="267"/>
      <c r="M106" s="268" t="s">
        <v>23</v>
      </c>
      <c r="N106" s="269" t="s">
        <v>44</v>
      </c>
      <c r="O106" s="43"/>
      <c r="P106" s="213">
        <f t="shared" si="1"/>
        <v>0</v>
      </c>
      <c r="Q106" s="213">
        <v>0</v>
      </c>
      <c r="R106" s="213">
        <f t="shared" si="2"/>
        <v>0</v>
      </c>
      <c r="S106" s="213">
        <v>0</v>
      </c>
      <c r="T106" s="214">
        <f t="shared" si="3"/>
        <v>0</v>
      </c>
      <c r="AR106" s="25" t="s">
        <v>262</v>
      </c>
      <c r="AT106" s="25" t="s">
        <v>314</v>
      </c>
      <c r="AU106" s="25" t="s">
        <v>80</v>
      </c>
      <c r="AY106" s="25" t="s">
        <v>207</v>
      </c>
      <c r="BE106" s="215">
        <f t="shared" si="4"/>
        <v>0</v>
      </c>
      <c r="BF106" s="215">
        <f t="shared" si="5"/>
        <v>0</v>
      </c>
      <c r="BG106" s="215">
        <f t="shared" si="6"/>
        <v>0</v>
      </c>
      <c r="BH106" s="215">
        <f t="shared" si="7"/>
        <v>0</v>
      </c>
      <c r="BI106" s="215">
        <f t="shared" si="8"/>
        <v>0</v>
      </c>
      <c r="BJ106" s="25" t="s">
        <v>80</v>
      </c>
      <c r="BK106" s="215">
        <f t="shared" si="9"/>
        <v>0</v>
      </c>
      <c r="BL106" s="25" t="s">
        <v>216</v>
      </c>
      <c r="BM106" s="25" t="s">
        <v>2935</v>
      </c>
    </row>
    <row r="107" spans="2:65" s="1" customFormat="1" ht="34.200000000000003" customHeight="1">
      <c r="B107" s="42"/>
      <c r="C107" s="204" t="s">
        <v>335</v>
      </c>
      <c r="D107" s="204" t="s">
        <v>211</v>
      </c>
      <c r="E107" s="205" t="s">
        <v>2936</v>
      </c>
      <c r="F107" s="206" t="s">
        <v>2937</v>
      </c>
      <c r="G107" s="207" t="s">
        <v>317</v>
      </c>
      <c r="H107" s="208">
        <v>34</v>
      </c>
      <c r="I107" s="209"/>
      <c r="J107" s="210">
        <f t="shared" si="0"/>
        <v>0</v>
      </c>
      <c r="K107" s="206" t="s">
        <v>215</v>
      </c>
      <c r="L107" s="62"/>
      <c r="M107" s="211" t="s">
        <v>23</v>
      </c>
      <c r="N107" s="212" t="s">
        <v>44</v>
      </c>
      <c r="O107" s="43"/>
      <c r="P107" s="213">
        <f t="shared" si="1"/>
        <v>0</v>
      </c>
      <c r="Q107" s="213">
        <v>0</v>
      </c>
      <c r="R107" s="213">
        <f t="shared" si="2"/>
        <v>0</v>
      </c>
      <c r="S107" s="213">
        <v>0</v>
      </c>
      <c r="T107" s="214">
        <f t="shared" si="3"/>
        <v>0</v>
      </c>
      <c r="AR107" s="25" t="s">
        <v>216</v>
      </c>
      <c r="AT107" s="25" t="s">
        <v>211</v>
      </c>
      <c r="AU107" s="25" t="s">
        <v>80</v>
      </c>
      <c r="AY107" s="25" t="s">
        <v>207</v>
      </c>
      <c r="BE107" s="215">
        <f t="shared" si="4"/>
        <v>0</v>
      </c>
      <c r="BF107" s="215">
        <f t="shared" si="5"/>
        <v>0</v>
      </c>
      <c r="BG107" s="215">
        <f t="shared" si="6"/>
        <v>0</v>
      </c>
      <c r="BH107" s="215">
        <f t="shared" si="7"/>
        <v>0</v>
      </c>
      <c r="BI107" s="215">
        <f t="shared" si="8"/>
        <v>0</v>
      </c>
      <c r="BJ107" s="25" t="s">
        <v>80</v>
      </c>
      <c r="BK107" s="215">
        <f t="shared" si="9"/>
        <v>0</v>
      </c>
      <c r="BL107" s="25" t="s">
        <v>216</v>
      </c>
      <c r="BM107" s="25" t="s">
        <v>2938</v>
      </c>
    </row>
    <row r="108" spans="2:65" s="1" customFormat="1" ht="14.4" customHeight="1">
      <c r="B108" s="42"/>
      <c r="C108" s="260" t="s">
        <v>342</v>
      </c>
      <c r="D108" s="260" t="s">
        <v>314</v>
      </c>
      <c r="E108" s="261" t="s">
        <v>2939</v>
      </c>
      <c r="F108" s="262" t="s">
        <v>2940</v>
      </c>
      <c r="G108" s="263" t="s">
        <v>317</v>
      </c>
      <c r="H108" s="264">
        <v>5</v>
      </c>
      <c r="I108" s="265"/>
      <c r="J108" s="266">
        <f t="shared" si="0"/>
        <v>0</v>
      </c>
      <c r="K108" s="262" t="s">
        <v>23</v>
      </c>
      <c r="L108" s="267"/>
      <c r="M108" s="268" t="s">
        <v>23</v>
      </c>
      <c r="N108" s="269" t="s">
        <v>44</v>
      </c>
      <c r="O108" s="43"/>
      <c r="P108" s="213">
        <f t="shared" si="1"/>
        <v>0</v>
      </c>
      <c r="Q108" s="213">
        <v>0</v>
      </c>
      <c r="R108" s="213">
        <f t="shared" si="2"/>
        <v>0</v>
      </c>
      <c r="S108" s="213">
        <v>0</v>
      </c>
      <c r="T108" s="214">
        <f t="shared" si="3"/>
        <v>0</v>
      </c>
      <c r="AR108" s="25" t="s">
        <v>262</v>
      </c>
      <c r="AT108" s="25" t="s">
        <v>314</v>
      </c>
      <c r="AU108" s="25" t="s">
        <v>80</v>
      </c>
      <c r="AY108" s="25" t="s">
        <v>207</v>
      </c>
      <c r="BE108" s="215">
        <f t="shared" si="4"/>
        <v>0</v>
      </c>
      <c r="BF108" s="215">
        <f t="shared" si="5"/>
        <v>0</v>
      </c>
      <c r="BG108" s="215">
        <f t="shared" si="6"/>
        <v>0</v>
      </c>
      <c r="BH108" s="215">
        <f t="shared" si="7"/>
        <v>0</v>
      </c>
      <c r="BI108" s="215">
        <f t="shared" si="8"/>
        <v>0</v>
      </c>
      <c r="BJ108" s="25" t="s">
        <v>80</v>
      </c>
      <c r="BK108" s="215">
        <f t="shared" si="9"/>
        <v>0</v>
      </c>
      <c r="BL108" s="25" t="s">
        <v>216</v>
      </c>
      <c r="BM108" s="25" t="s">
        <v>2941</v>
      </c>
    </row>
    <row r="109" spans="2:65" s="1" customFormat="1" ht="14.4" customHeight="1">
      <c r="B109" s="42"/>
      <c r="C109" s="260" t="s">
        <v>348</v>
      </c>
      <c r="D109" s="260" t="s">
        <v>314</v>
      </c>
      <c r="E109" s="261" t="s">
        <v>2942</v>
      </c>
      <c r="F109" s="262" t="s">
        <v>2943</v>
      </c>
      <c r="G109" s="263" t="s">
        <v>317</v>
      </c>
      <c r="H109" s="264">
        <v>18</v>
      </c>
      <c r="I109" s="265"/>
      <c r="J109" s="266">
        <f t="shared" si="0"/>
        <v>0</v>
      </c>
      <c r="K109" s="262" t="s">
        <v>23</v>
      </c>
      <c r="L109" s="267"/>
      <c r="M109" s="268" t="s">
        <v>23</v>
      </c>
      <c r="N109" s="269" t="s">
        <v>44</v>
      </c>
      <c r="O109" s="43"/>
      <c r="P109" s="213">
        <f t="shared" si="1"/>
        <v>0</v>
      </c>
      <c r="Q109" s="213">
        <v>0</v>
      </c>
      <c r="R109" s="213">
        <f t="shared" si="2"/>
        <v>0</v>
      </c>
      <c r="S109" s="213">
        <v>0</v>
      </c>
      <c r="T109" s="214">
        <f t="shared" si="3"/>
        <v>0</v>
      </c>
      <c r="AR109" s="25" t="s">
        <v>262</v>
      </c>
      <c r="AT109" s="25" t="s">
        <v>314</v>
      </c>
      <c r="AU109" s="25" t="s">
        <v>80</v>
      </c>
      <c r="AY109" s="25" t="s">
        <v>207</v>
      </c>
      <c r="BE109" s="215">
        <f t="shared" si="4"/>
        <v>0</v>
      </c>
      <c r="BF109" s="215">
        <f t="shared" si="5"/>
        <v>0</v>
      </c>
      <c r="BG109" s="215">
        <f t="shared" si="6"/>
        <v>0</v>
      </c>
      <c r="BH109" s="215">
        <f t="shared" si="7"/>
        <v>0</v>
      </c>
      <c r="BI109" s="215">
        <f t="shared" si="8"/>
        <v>0</v>
      </c>
      <c r="BJ109" s="25" t="s">
        <v>80</v>
      </c>
      <c r="BK109" s="215">
        <f t="shared" si="9"/>
        <v>0</v>
      </c>
      <c r="BL109" s="25" t="s">
        <v>216</v>
      </c>
      <c r="BM109" s="25" t="s">
        <v>2944</v>
      </c>
    </row>
    <row r="110" spans="2:65" s="1" customFormat="1" ht="14.4" customHeight="1">
      <c r="B110" s="42"/>
      <c r="C110" s="260" t="s">
        <v>352</v>
      </c>
      <c r="D110" s="260" t="s">
        <v>314</v>
      </c>
      <c r="E110" s="261" t="s">
        <v>2945</v>
      </c>
      <c r="F110" s="262" t="s">
        <v>2946</v>
      </c>
      <c r="G110" s="263" t="s">
        <v>317</v>
      </c>
      <c r="H110" s="264">
        <v>1</v>
      </c>
      <c r="I110" s="265"/>
      <c r="J110" s="266">
        <f t="shared" si="0"/>
        <v>0</v>
      </c>
      <c r="K110" s="262" t="s">
        <v>23</v>
      </c>
      <c r="L110" s="267"/>
      <c r="M110" s="268" t="s">
        <v>23</v>
      </c>
      <c r="N110" s="269" t="s">
        <v>44</v>
      </c>
      <c r="O110" s="43"/>
      <c r="P110" s="213">
        <f t="shared" si="1"/>
        <v>0</v>
      </c>
      <c r="Q110" s="213">
        <v>0</v>
      </c>
      <c r="R110" s="213">
        <f t="shared" si="2"/>
        <v>0</v>
      </c>
      <c r="S110" s="213">
        <v>0</v>
      </c>
      <c r="T110" s="214">
        <f t="shared" si="3"/>
        <v>0</v>
      </c>
      <c r="AR110" s="25" t="s">
        <v>262</v>
      </c>
      <c r="AT110" s="25" t="s">
        <v>314</v>
      </c>
      <c r="AU110" s="25" t="s">
        <v>80</v>
      </c>
      <c r="AY110" s="25" t="s">
        <v>207</v>
      </c>
      <c r="BE110" s="215">
        <f t="shared" si="4"/>
        <v>0</v>
      </c>
      <c r="BF110" s="215">
        <f t="shared" si="5"/>
        <v>0</v>
      </c>
      <c r="BG110" s="215">
        <f t="shared" si="6"/>
        <v>0</v>
      </c>
      <c r="BH110" s="215">
        <f t="shared" si="7"/>
        <v>0</v>
      </c>
      <c r="BI110" s="215">
        <f t="shared" si="8"/>
        <v>0</v>
      </c>
      <c r="BJ110" s="25" t="s">
        <v>80</v>
      </c>
      <c r="BK110" s="215">
        <f t="shared" si="9"/>
        <v>0</v>
      </c>
      <c r="BL110" s="25" t="s">
        <v>216</v>
      </c>
      <c r="BM110" s="25" t="s">
        <v>2947</v>
      </c>
    </row>
    <row r="111" spans="2:65" s="1" customFormat="1" ht="14.4" customHeight="1">
      <c r="B111" s="42"/>
      <c r="C111" s="260" t="s">
        <v>360</v>
      </c>
      <c r="D111" s="260" t="s">
        <v>314</v>
      </c>
      <c r="E111" s="261" t="s">
        <v>2948</v>
      </c>
      <c r="F111" s="262" t="s">
        <v>2949</v>
      </c>
      <c r="G111" s="263" t="s">
        <v>317</v>
      </c>
      <c r="H111" s="264">
        <v>3</v>
      </c>
      <c r="I111" s="265"/>
      <c r="J111" s="266">
        <f t="shared" si="0"/>
        <v>0</v>
      </c>
      <c r="K111" s="262" t="s">
        <v>23</v>
      </c>
      <c r="L111" s="267"/>
      <c r="M111" s="268" t="s">
        <v>23</v>
      </c>
      <c r="N111" s="269" t="s">
        <v>44</v>
      </c>
      <c r="O111" s="43"/>
      <c r="P111" s="213">
        <f t="shared" si="1"/>
        <v>0</v>
      </c>
      <c r="Q111" s="213">
        <v>0</v>
      </c>
      <c r="R111" s="213">
        <f t="shared" si="2"/>
        <v>0</v>
      </c>
      <c r="S111" s="213">
        <v>0</v>
      </c>
      <c r="T111" s="214">
        <f t="shared" si="3"/>
        <v>0</v>
      </c>
      <c r="AR111" s="25" t="s">
        <v>262</v>
      </c>
      <c r="AT111" s="25" t="s">
        <v>314</v>
      </c>
      <c r="AU111" s="25" t="s">
        <v>80</v>
      </c>
      <c r="AY111" s="25" t="s">
        <v>207</v>
      </c>
      <c r="BE111" s="215">
        <f t="shared" si="4"/>
        <v>0</v>
      </c>
      <c r="BF111" s="215">
        <f t="shared" si="5"/>
        <v>0</v>
      </c>
      <c r="BG111" s="215">
        <f t="shared" si="6"/>
        <v>0</v>
      </c>
      <c r="BH111" s="215">
        <f t="shared" si="7"/>
        <v>0</v>
      </c>
      <c r="BI111" s="215">
        <f t="shared" si="8"/>
        <v>0</v>
      </c>
      <c r="BJ111" s="25" t="s">
        <v>80</v>
      </c>
      <c r="BK111" s="215">
        <f t="shared" si="9"/>
        <v>0</v>
      </c>
      <c r="BL111" s="25" t="s">
        <v>216</v>
      </c>
      <c r="BM111" s="25" t="s">
        <v>2950</v>
      </c>
    </row>
    <row r="112" spans="2:65" s="1" customFormat="1" ht="14.4" customHeight="1">
      <c r="B112" s="42"/>
      <c r="C112" s="260" t="s">
        <v>365</v>
      </c>
      <c r="D112" s="260" t="s">
        <v>314</v>
      </c>
      <c r="E112" s="261" t="s">
        <v>2951</v>
      </c>
      <c r="F112" s="262" t="s">
        <v>2952</v>
      </c>
      <c r="G112" s="263" t="s">
        <v>317</v>
      </c>
      <c r="H112" s="264">
        <v>4</v>
      </c>
      <c r="I112" s="265"/>
      <c r="J112" s="266">
        <f t="shared" si="0"/>
        <v>0</v>
      </c>
      <c r="K112" s="262" t="s">
        <v>23</v>
      </c>
      <c r="L112" s="267"/>
      <c r="M112" s="268" t="s">
        <v>23</v>
      </c>
      <c r="N112" s="269" t="s">
        <v>44</v>
      </c>
      <c r="O112" s="43"/>
      <c r="P112" s="213">
        <f t="shared" si="1"/>
        <v>0</v>
      </c>
      <c r="Q112" s="213">
        <v>0</v>
      </c>
      <c r="R112" s="213">
        <f t="shared" si="2"/>
        <v>0</v>
      </c>
      <c r="S112" s="213">
        <v>0</v>
      </c>
      <c r="T112" s="214">
        <f t="shared" si="3"/>
        <v>0</v>
      </c>
      <c r="AR112" s="25" t="s">
        <v>262</v>
      </c>
      <c r="AT112" s="25" t="s">
        <v>314</v>
      </c>
      <c r="AU112" s="25" t="s">
        <v>80</v>
      </c>
      <c r="AY112" s="25" t="s">
        <v>207</v>
      </c>
      <c r="BE112" s="215">
        <f t="shared" si="4"/>
        <v>0</v>
      </c>
      <c r="BF112" s="215">
        <f t="shared" si="5"/>
        <v>0</v>
      </c>
      <c r="BG112" s="215">
        <f t="shared" si="6"/>
        <v>0</v>
      </c>
      <c r="BH112" s="215">
        <f t="shared" si="7"/>
        <v>0</v>
      </c>
      <c r="BI112" s="215">
        <f t="shared" si="8"/>
        <v>0</v>
      </c>
      <c r="BJ112" s="25" t="s">
        <v>80</v>
      </c>
      <c r="BK112" s="215">
        <f t="shared" si="9"/>
        <v>0</v>
      </c>
      <c r="BL112" s="25" t="s">
        <v>216</v>
      </c>
      <c r="BM112" s="25" t="s">
        <v>2953</v>
      </c>
    </row>
    <row r="113" spans="2:65" s="1" customFormat="1" ht="14.4" customHeight="1">
      <c r="B113" s="42"/>
      <c r="C113" s="260" t="s">
        <v>369</v>
      </c>
      <c r="D113" s="260" t="s">
        <v>314</v>
      </c>
      <c r="E113" s="261" t="s">
        <v>2954</v>
      </c>
      <c r="F113" s="262" t="s">
        <v>2955</v>
      </c>
      <c r="G113" s="263" t="s">
        <v>317</v>
      </c>
      <c r="H113" s="264">
        <v>1</v>
      </c>
      <c r="I113" s="265"/>
      <c r="J113" s="266">
        <f t="shared" si="0"/>
        <v>0</v>
      </c>
      <c r="K113" s="262" t="s">
        <v>23</v>
      </c>
      <c r="L113" s="267"/>
      <c r="M113" s="268" t="s">
        <v>23</v>
      </c>
      <c r="N113" s="269" t="s">
        <v>44</v>
      </c>
      <c r="O113" s="43"/>
      <c r="P113" s="213">
        <f t="shared" si="1"/>
        <v>0</v>
      </c>
      <c r="Q113" s="213">
        <v>0</v>
      </c>
      <c r="R113" s="213">
        <f t="shared" si="2"/>
        <v>0</v>
      </c>
      <c r="S113" s="213">
        <v>0</v>
      </c>
      <c r="T113" s="214">
        <f t="shared" si="3"/>
        <v>0</v>
      </c>
      <c r="AR113" s="25" t="s">
        <v>262</v>
      </c>
      <c r="AT113" s="25" t="s">
        <v>314</v>
      </c>
      <c r="AU113" s="25" t="s">
        <v>80</v>
      </c>
      <c r="AY113" s="25" t="s">
        <v>207</v>
      </c>
      <c r="BE113" s="215">
        <f t="shared" si="4"/>
        <v>0</v>
      </c>
      <c r="BF113" s="215">
        <f t="shared" si="5"/>
        <v>0</v>
      </c>
      <c r="BG113" s="215">
        <f t="shared" si="6"/>
        <v>0</v>
      </c>
      <c r="BH113" s="215">
        <f t="shared" si="7"/>
        <v>0</v>
      </c>
      <c r="BI113" s="215">
        <f t="shared" si="8"/>
        <v>0</v>
      </c>
      <c r="BJ113" s="25" t="s">
        <v>80</v>
      </c>
      <c r="BK113" s="215">
        <f t="shared" si="9"/>
        <v>0</v>
      </c>
      <c r="BL113" s="25" t="s">
        <v>216</v>
      </c>
      <c r="BM113" s="25" t="s">
        <v>2956</v>
      </c>
    </row>
    <row r="114" spans="2:65" s="1" customFormat="1" ht="14.4" customHeight="1">
      <c r="B114" s="42"/>
      <c r="C114" s="260" t="s">
        <v>375</v>
      </c>
      <c r="D114" s="260" t="s">
        <v>314</v>
      </c>
      <c r="E114" s="261" t="s">
        <v>2957</v>
      </c>
      <c r="F114" s="262" t="s">
        <v>2958</v>
      </c>
      <c r="G114" s="263" t="s">
        <v>317</v>
      </c>
      <c r="H114" s="264">
        <v>2</v>
      </c>
      <c r="I114" s="265"/>
      <c r="J114" s="266">
        <f t="shared" si="0"/>
        <v>0</v>
      </c>
      <c r="K114" s="262" t="s">
        <v>23</v>
      </c>
      <c r="L114" s="267"/>
      <c r="M114" s="268" t="s">
        <v>23</v>
      </c>
      <c r="N114" s="269" t="s">
        <v>44</v>
      </c>
      <c r="O114" s="43"/>
      <c r="P114" s="213">
        <f t="shared" si="1"/>
        <v>0</v>
      </c>
      <c r="Q114" s="213">
        <v>0</v>
      </c>
      <c r="R114" s="213">
        <f t="shared" si="2"/>
        <v>0</v>
      </c>
      <c r="S114" s="213">
        <v>0</v>
      </c>
      <c r="T114" s="214">
        <f t="shared" si="3"/>
        <v>0</v>
      </c>
      <c r="AR114" s="25" t="s">
        <v>262</v>
      </c>
      <c r="AT114" s="25" t="s">
        <v>314</v>
      </c>
      <c r="AU114" s="25" t="s">
        <v>80</v>
      </c>
      <c r="AY114" s="25" t="s">
        <v>207</v>
      </c>
      <c r="BE114" s="215">
        <f t="shared" si="4"/>
        <v>0</v>
      </c>
      <c r="BF114" s="215">
        <f t="shared" si="5"/>
        <v>0</v>
      </c>
      <c r="BG114" s="215">
        <f t="shared" si="6"/>
        <v>0</v>
      </c>
      <c r="BH114" s="215">
        <f t="shared" si="7"/>
        <v>0</v>
      </c>
      <c r="BI114" s="215">
        <f t="shared" si="8"/>
        <v>0</v>
      </c>
      <c r="BJ114" s="25" t="s">
        <v>80</v>
      </c>
      <c r="BK114" s="215">
        <f t="shared" si="9"/>
        <v>0</v>
      </c>
      <c r="BL114" s="25" t="s">
        <v>216</v>
      </c>
      <c r="BM114" s="25" t="s">
        <v>2959</v>
      </c>
    </row>
    <row r="115" spans="2:65" s="1" customFormat="1" ht="34.200000000000003" customHeight="1">
      <c r="B115" s="42"/>
      <c r="C115" s="204" t="s">
        <v>380</v>
      </c>
      <c r="D115" s="204" t="s">
        <v>211</v>
      </c>
      <c r="E115" s="205" t="s">
        <v>2960</v>
      </c>
      <c r="F115" s="206" t="s">
        <v>2961</v>
      </c>
      <c r="G115" s="207" t="s">
        <v>317</v>
      </c>
      <c r="H115" s="208">
        <v>219</v>
      </c>
      <c r="I115" s="209"/>
      <c r="J115" s="210">
        <f t="shared" si="0"/>
        <v>0</v>
      </c>
      <c r="K115" s="206" t="s">
        <v>215</v>
      </c>
      <c r="L115" s="62"/>
      <c r="M115" s="211" t="s">
        <v>23</v>
      </c>
      <c r="N115" s="212" t="s">
        <v>44</v>
      </c>
      <c r="O115" s="43"/>
      <c r="P115" s="213">
        <f t="shared" si="1"/>
        <v>0</v>
      </c>
      <c r="Q115" s="213">
        <v>0</v>
      </c>
      <c r="R115" s="213">
        <f t="shared" si="2"/>
        <v>0</v>
      </c>
      <c r="S115" s="213">
        <v>0</v>
      </c>
      <c r="T115" s="214">
        <f t="shared" si="3"/>
        <v>0</v>
      </c>
      <c r="AR115" s="25" t="s">
        <v>216</v>
      </c>
      <c r="AT115" s="25" t="s">
        <v>211</v>
      </c>
      <c r="AU115" s="25" t="s">
        <v>80</v>
      </c>
      <c r="AY115" s="25" t="s">
        <v>207</v>
      </c>
      <c r="BE115" s="215">
        <f t="shared" si="4"/>
        <v>0</v>
      </c>
      <c r="BF115" s="215">
        <f t="shared" si="5"/>
        <v>0</v>
      </c>
      <c r="BG115" s="215">
        <f t="shared" si="6"/>
        <v>0</v>
      </c>
      <c r="BH115" s="215">
        <f t="shared" si="7"/>
        <v>0</v>
      </c>
      <c r="BI115" s="215">
        <f t="shared" si="8"/>
        <v>0</v>
      </c>
      <c r="BJ115" s="25" t="s">
        <v>80</v>
      </c>
      <c r="BK115" s="215">
        <f t="shared" si="9"/>
        <v>0</v>
      </c>
      <c r="BL115" s="25" t="s">
        <v>216</v>
      </c>
      <c r="BM115" s="25" t="s">
        <v>2962</v>
      </c>
    </row>
    <row r="116" spans="2:65" s="1" customFormat="1" ht="14.4" customHeight="1">
      <c r="B116" s="42"/>
      <c r="C116" s="260" t="s">
        <v>384</v>
      </c>
      <c r="D116" s="260" t="s">
        <v>314</v>
      </c>
      <c r="E116" s="261" t="s">
        <v>2963</v>
      </c>
      <c r="F116" s="262" t="s">
        <v>2964</v>
      </c>
      <c r="G116" s="263" t="s">
        <v>317</v>
      </c>
      <c r="H116" s="264">
        <v>151</v>
      </c>
      <c r="I116" s="265"/>
      <c r="J116" s="266">
        <f t="shared" si="0"/>
        <v>0</v>
      </c>
      <c r="K116" s="262" t="s">
        <v>23</v>
      </c>
      <c r="L116" s="267"/>
      <c r="M116" s="268" t="s">
        <v>23</v>
      </c>
      <c r="N116" s="269" t="s">
        <v>44</v>
      </c>
      <c r="O116" s="43"/>
      <c r="P116" s="213">
        <f t="shared" si="1"/>
        <v>0</v>
      </c>
      <c r="Q116" s="213">
        <v>0</v>
      </c>
      <c r="R116" s="213">
        <f t="shared" si="2"/>
        <v>0</v>
      </c>
      <c r="S116" s="213">
        <v>0</v>
      </c>
      <c r="T116" s="214">
        <f t="shared" si="3"/>
        <v>0</v>
      </c>
      <c r="AR116" s="25" t="s">
        <v>262</v>
      </c>
      <c r="AT116" s="25" t="s">
        <v>314</v>
      </c>
      <c r="AU116" s="25" t="s">
        <v>80</v>
      </c>
      <c r="AY116" s="25" t="s">
        <v>207</v>
      </c>
      <c r="BE116" s="215">
        <f t="shared" si="4"/>
        <v>0</v>
      </c>
      <c r="BF116" s="215">
        <f t="shared" si="5"/>
        <v>0</v>
      </c>
      <c r="BG116" s="215">
        <f t="shared" si="6"/>
        <v>0</v>
      </c>
      <c r="BH116" s="215">
        <f t="shared" si="7"/>
        <v>0</v>
      </c>
      <c r="BI116" s="215">
        <f t="shared" si="8"/>
        <v>0</v>
      </c>
      <c r="BJ116" s="25" t="s">
        <v>80</v>
      </c>
      <c r="BK116" s="215">
        <f t="shared" si="9"/>
        <v>0</v>
      </c>
      <c r="BL116" s="25" t="s">
        <v>216</v>
      </c>
      <c r="BM116" s="25" t="s">
        <v>2965</v>
      </c>
    </row>
    <row r="117" spans="2:65" s="1" customFormat="1" ht="22.8" customHeight="1">
      <c r="B117" s="42"/>
      <c r="C117" s="260" t="s">
        <v>388</v>
      </c>
      <c r="D117" s="260" t="s">
        <v>314</v>
      </c>
      <c r="E117" s="261" t="s">
        <v>2966</v>
      </c>
      <c r="F117" s="262" t="s">
        <v>2967</v>
      </c>
      <c r="G117" s="263" t="s">
        <v>317</v>
      </c>
      <c r="H117" s="264">
        <v>47</v>
      </c>
      <c r="I117" s="265"/>
      <c r="J117" s="266">
        <f t="shared" si="0"/>
        <v>0</v>
      </c>
      <c r="K117" s="262" t="s">
        <v>23</v>
      </c>
      <c r="L117" s="267"/>
      <c r="M117" s="268" t="s">
        <v>23</v>
      </c>
      <c r="N117" s="269" t="s">
        <v>44</v>
      </c>
      <c r="O117" s="43"/>
      <c r="P117" s="213">
        <f t="shared" si="1"/>
        <v>0</v>
      </c>
      <c r="Q117" s="213">
        <v>0</v>
      </c>
      <c r="R117" s="213">
        <f t="shared" si="2"/>
        <v>0</v>
      </c>
      <c r="S117" s="213">
        <v>0</v>
      </c>
      <c r="T117" s="214">
        <f t="shared" si="3"/>
        <v>0</v>
      </c>
      <c r="AR117" s="25" t="s">
        <v>262</v>
      </c>
      <c r="AT117" s="25" t="s">
        <v>314</v>
      </c>
      <c r="AU117" s="25" t="s">
        <v>80</v>
      </c>
      <c r="AY117" s="25" t="s">
        <v>207</v>
      </c>
      <c r="BE117" s="215">
        <f t="shared" si="4"/>
        <v>0</v>
      </c>
      <c r="BF117" s="215">
        <f t="shared" si="5"/>
        <v>0</v>
      </c>
      <c r="BG117" s="215">
        <f t="shared" si="6"/>
        <v>0</v>
      </c>
      <c r="BH117" s="215">
        <f t="shared" si="7"/>
        <v>0</v>
      </c>
      <c r="BI117" s="215">
        <f t="shared" si="8"/>
        <v>0</v>
      </c>
      <c r="BJ117" s="25" t="s">
        <v>80</v>
      </c>
      <c r="BK117" s="215">
        <f t="shared" si="9"/>
        <v>0</v>
      </c>
      <c r="BL117" s="25" t="s">
        <v>216</v>
      </c>
      <c r="BM117" s="25" t="s">
        <v>2968</v>
      </c>
    </row>
    <row r="118" spans="2:65" s="1" customFormat="1" ht="22.8" customHeight="1">
      <c r="B118" s="42"/>
      <c r="C118" s="260" t="s">
        <v>392</v>
      </c>
      <c r="D118" s="260" t="s">
        <v>314</v>
      </c>
      <c r="E118" s="261" t="s">
        <v>2969</v>
      </c>
      <c r="F118" s="262" t="s">
        <v>2970</v>
      </c>
      <c r="G118" s="263" t="s">
        <v>317</v>
      </c>
      <c r="H118" s="264">
        <v>17</v>
      </c>
      <c r="I118" s="265"/>
      <c r="J118" s="266">
        <f t="shared" si="0"/>
        <v>0</v>
      </c>
      <c r="K118" s="262" t="s">
        <v>23</v>
      </c>
      <c r="L118" s="267"/>
      <c r="M118" s="268" t="s">
        <v>23</v>
      </c>
      <c r="N118" s="269" t="s">
        <v>44</v>
      </c>
      <c r="O118" s="43"/>
      <c r="P118" s="213">
        <f t="shared" si="1"/>
        <v>0</v>
      </c>
      <c r="Q118" s="213">
        <v>0</v>
      </c>
      <c r="R118" s="213">
        <f t="shared" si="2"/>
        <v>0</v>
      </c>
      <c r="S118" s="213">
        <v>0</v>
      </c>
      <c r="T118" s="214">
        <f t="shared" si="3"/>
        <v>0</v>
      </c>
      <c r="AR118" s="25" t="s">
        <v>262</v>
      </c>
      <c r="AT118" s="25" t="s">
        <v>314</v>
      </c>
      <c r="AU118" s="25" t="s">
        <v>80</v>
      </c>
      <c r="AY118" s="25" t="s">
        <v>207</v>
      </c>
      <c r="BE118" s="215">
        <f t="shared" si="4"/>
        <v>0</v>
      </c>
      <c r="BF118" s="215">
        <f t="shared" si="5"/>
        <v>0</v>
      </c>
      <c r="BG118" s="215">
        <f t="shared" si="6"/>
        <v>0</v>
      </c>
      <c r="BH118" s="215">
        <f t="shared" si="7"/>
        <v>0</v>
      </c>
      <c r="BI118" s="215">
        <f t="shared" si="8"/>
        <v>0</v>
      </c>
      <c r="BJ118" s="25" t="s">
        <v>80</v>
      </c>
      <c r="BK118" s="215">
        <f t="shared" si="9"/>
        <v>0</v>
      </c>
      <c r="BL118" s="25" t="s">
        <v>216</v>
      </c>
      <c r="BM118" s="25" t="s">
        <v>2971</v>
      </c>
    </row>
    <row r="119" spans="2:65" s="1" customFormat="1" ht="14.4" customHeight="1">
      <c r="B119" s="42"/>
      <c r="C119" s="260" t="s">
        <v>396</v>
      </c>
      <c r="D119" s="260" t="s">
        <v>314</v>
      </c>
      <c r="E119" s="261" t="s">
        <v>2972</v>
      </c>
      <c r="F119" s="262" t="s">
        <v>2973</v>
      </c>
      <c r="G119" s="263" t="s">
        <v>317</v>
      </c>
      <c r="H119" s="264">
        <v>1</v>
      </c>
      <c r="I119" s="265"/>
      <c r="J119" s="266">
        <f t="shared" si="0"/>
        <v>0</v>
      </c>
      <c r="K119" s="262" t="s">
        <v>23</v>
      </c>
      <c r="L119" s="267"/>
      <c r="M119" s="268" t="s">
        <v>23</v>
      </c>
      <c r="N119" s="269" t="s">
        <v>44</v>
      </c>
      <c r="O119" s="43"/>
      <c r="P119" s="213">
        <f t="shared" si="1"/>
        <v>0</v>
      </c>
      <c r="Q119" s="213">
        <v>0</v>
      </c>
      <c r="R119" s="213">
        <f t="shared" si="2"/>
        <v>0</v>
      </c>
      <c r="S119" s="213">
        <v>0</v>
      </c>
      <c r="T119" s="214">
        <f t="shared" si="3"/>
        <v>0</v>
      </c>
      <c r="AR119" s="25" t="s">
        <v>262</v>
      </c>
      <c r="AT119" s="25" t="s">
        <v>314</v>
      </c>
      <c r="AU119" s="25" t="s">
        <v>80</v>
      </c>
      <c r="AY119" s="25" t="s">
        <v>207</v>
      </c>
      <c r="BE119" s="215">
        <f t="shared" si="4"/>
        <v>0</v>
      </c>
      <c r="BF119" s="215">
        <f t="shared" si="5"/>
        <v>0</v>
      </c>
      <c r="BG119" s="215">
        <f t="shared" si="6"/>
        <v>0</v>
      </c>
      <c r="BH119" s="215">
        <f t="shared" si="7"/>
        <v>0</v>
      </c>
      <c r="BI119" s="215">
        <f t="shared" si="8"/>
        <v>0</v>
      </c>
      <c r="BJ119" s="25" t="s">
        <v>80</v>
      </c>
      <c r="BK119" s="215">
        <f t="shared" si="9"/>
        <v>0</v>
      </c>
      <c r="BL119" s="25" t="s">
        <v>216</v>
      </c>
      <c r="BM119" s="25" t="s">
        <v>2974</v>
      </c>
    </row>
    <row r="120" spans="2:65" s="1" customFormat="1" ht="22.8" customHeight="1">
      <c r="B120" s="42"/>
      <c r="C120" s="204" t="s">
        <v>400</v>
      </c>
      <c r="D120" s="204" t="s">
        <v>211</v>
      </c>
      <c r="E120" s="205" t="s">
        <v>2975</v>
      </c>
      <c r="F120" s="206" t="s">
        <v>2976</v>
      </c>
      <c r="G120" s="207" t="s">
        <v>317</v>
      </c>
      <c r="H120" s="208">
        <v>43</v>
      </c>
      <c r="I120" s="209"/>
      <c r="J120" s="210">
        <f t="shared" si="0"/>
        <v>0</v>
      </c>
      <c r="K120" s="206" t="s">
        <v>215</v>
      </c>
      <c r="L120" s="62"/>
      <c r="M120" s="211" t="s">
        <v>23</v>
      </c>
      <c r="N120" s="212" t="s">
        <v>44</v>
      </c>
      <c r="O120" s="43"/>
      <c r="P120" s="213">
        <f t="shared" si="1"/>
        <v>0</v>
      </c>
      <c r="Q120" s="213">
        <v>5.8E-5</v>
      </c>
      <c r="R120" s="213">
        <f t="shared" si="2"/>
        <v>2.4940000000000001E-3</v>
      </c>
      <c r="S120" s="213">
        <v>0</v>
      </c>
      <c r="T120" s="214">
        <f t="shared" si="3"/>
        <v>0</v>
      </c>
      <c r="AR120" s="25" t="s">
        <v>216</v>
      </c>
      <c r="AT120" s="25" t="s">
        <v>211</v>
      </c>
      <c r="AU120" s="25" t="s">
        <v>80</v>
      </c>
      <c r="AY120" s="25" t="s">
        <v>207</v>
      </c>
      <c r="BE120" s="215">
        <f t="shared" si="4"/>
        <v>0</v>
      </c>
      <c r="BF120" s="215">
        <f t="shared" si="5"/>
        <v>0</v>
      </c>
      <c r="BG120" s="215">
        <f t="shared" si="6"/>
        <v>0</v>
      </c>
      <c r="BH120" s="215">
        <f t="shared" si="7"/>
        <v>0</v>
      </c>
      <c r="BI120" s="215">
        <f t="shared" si="8"/>
        <v>0</v>
      </c>
      <c r="BJ120" s="25" t="s">
        <v>80</v>
      </c>
      <c r="BK120" s="215">
        <f t="shared" si="9"/>
        <v>0</v>
      </c>
      <c r="BL120" s="25" t="s">
        <v>216</v>
      </c>
      <c r="BM120" s="25" t="s">
        <v>2977</v>
      </c>
    </row>
    <row r="121" spans="2:65" s="1" customFormat="1" ht="14.4" customHeight="1">
      <c r="B121" s="42"/>
      <c r="C121" s="260" t="s">
        <v>404</v>
      </c>
      <c r="D121" s="260" t="s">
        <v>314</v>
      </c>
      <c r="E121" s="261" t="s">
        <v>2978</v>
      </c>
      <c r="F121" s="262" t="s">
        <v>2979</v>
      </c>
      <c r="G121" s="263" t="s">
        <v>317</v>
      </c>
      <c r="H121" s="264">
        <v>129</v>
      </c>
      <c r="I121" s="265"/>
      <c r="J121" s="266">
        <f t="shared" si="0"/>
        <v>0</v>
      </c>
      <c r="K121" s="262" t="s">
        <v>23</v>
      </c>
      <c r="L121" s="267"/>
      <c r="M121" s="268" t="s">
        <v>23</v>
      </c>
      <c r="N121" s="269" t="s">
        <v>44</v>
      </c>
      <c r="O121" s="43"/>
      <c r="P121" s="213">
        <f t="shared" si="1"/>
        <v>0</v>
      </c>
      <c r="Q121" s="213">
        <v>0</v>
      </c>
      <c r="R121" s="213">
        <f t="shared" si="2"/>
        <v>0</v>
      </c>
      <c r="S121" s="213">
        <v>0</v>
      </c>
      <c r="T121" s="214">
        <f t="shared" si="3"/>
        <v>0</v>
      </c>
      <c r="AR121" s="25" t="s">
        <v>262</v>
      </c>
      <c r="AT121" s="25" t="s">
        <v>314</v>
      </c>
      <c r="AU121" s="25" t="s">
        <v>80</v>
      </c>
      <c r="AY121" s="25" t="s">
        <v>207</v>
      </c>
      <c r="BE121" s="215">
        <f t="shared" si="4"/>
        <v>0</v>
      </c>
      <c r="BF121" s="215">
        <f t="shared" si="5"/>
        <v>0</v>
      </c>
      <c r="BG121" s="215">
        <f t="shared" si="6"/>
        <v>0</v>
      </c>
      <c r="BH121" s="215">
        <f t="shared" si="7"/>
        <v>0</v>
      </c>
      <c r="BI121" s="215">
        <f t="shared" si="8"/>
        <v>0</v>
      </c>
      <c r="BJ121" s="25" t="s">
        <v>80</v>
      </c>
      <c r="BK121" s="215">
        <f t="shared" si="9"/>
        <v>0</v>
      </c>
      <c r="BL121" s="25" t="s">
        <v>216</v>
      </c>
      <c r="BM121" s="25" t="s">
        <v>2980</v>
      </c>
    </row>
    <row r="122" spans="2:65" s="12" customFormat="1" ht="12">
      <c r="B122" s="216"/>
      <c r="C122" s="217"/>
      <c r="D122" s="218" t="s">
        <v>218</v>
      </c>
      <c r="E122" s="219" t="s">
        <v>23</v>
      </c>
      <c r="F122" s="220" t="s">
        <v>2981</v>
      </c>
      <c r="G122" s="217"/>
      <c r="H122" s="221">
        <v>129</v>
      </c>
      <c r="I122" s="222"/>
      <c r="J122" s="217"/>
      <c r="K122" s="217"/>
      <c r="L122" s="223"/>
      <c r="M122" s="224"/>
      <c r="N122" s="225"/>
      <c r="O122" s="225"/>
      <c r="P122" s="225"/>
      <c r="Q122" s="225"/>
      <c r="R122" s="225"/>
      <c r="S122" s="225"/>
      <c r="T122" s="226"/>
      <c r="AT122" s="227" t="s">
        <v>218</v>
      </c>
      <c r="AU122" s="227" t="s">
        <v>80</v>
      </c>
      <c r="AV122" s="12" t="s">
        <v>82</v>
      </c>
      <c r="AW122" s="12" t="s">
        <v>36</v>
      </c>
      <c r="AX122" s="12" t="s">
        <v>80</v>
      </c>
      <c r="AY122" s="227" t="s">
        <v>207</v>
      </c>
    </row>
    <row r="123" spans="2:65" s="1" customFormat="1" ht="22.8" customHeight="1">
      <c r="B123" s="42"/>
      <c r="C123" s="204" t="s">
        <v>255</v>
      </c>
      <c r="D123" s="204" t="s">
        <v>211</v>
      </c>
      <c r="E123" s="205" t="s">
        <v>2982</v>
      </c>
      <c r="F123" s="206" t="s">
        <v>2983</v>
      </c>
      <c r="G123" s="207" t="s">
        <v>285</v>
      </c>
      <c r="H123" s="208">
        <v>17.2</v>
      </c>
      <c r="I123" s="209"/>
      <c r="J123" s="210">
        <f>ROUND(I123*H123,1)</f>
        <v>0</v>
      </c>
      <c r="K123" s="206" t="s">
        <v>215</v>
      </c>
      <c r="L123" s="62"/>
      <c r="M123" s="211" t="s">
        <v>23</v>
      </c>
      <c r="N123" s="212" t="s">
        <v>44</v>
      </c>
      <c r="O123" s="43"/>
      <c r="P123" s="213">
        <f>O123*H123</f>
        <v>0</v>
      </c>
      <c r="Q123" s="213">
        <v>3.0000000000000001E-5</v>
      </c>
      <c r="R123" s="213">
        <f>Q123*H123</f>
        <v>5.1599999999999997E-4</v>
      </c>
      <c r="S123" s="213">
        <v>0</v>
      </c>
      <c r="T123" s="214">
        <f>S123*H123</f>
        <v>0</v>
      </c>
      <c r="AR123" s="25" t="s">
        <v>216</v>
      </c>
      <c r="AT123" s="25" t="s">
        <v>211</v>
      </c>
      <c r="AU123" s="25" t="s">
        <v>80</v>
      </c>
      <c r="AY123" s="25" t="s">
        <v>207</v>
      </c>
      <c r="BE123" s="215">
        <f>IF(N123="základní",J123,0)</f>
        <v>0</v>
      </c>
      <c r="BF123" s="215">
        <f>IF(N123="snížená",J123,0)</f>
        <v>0</v>
      </c>
      <c r="BG123" s="215">
        <f>IF(N123="zákl. přenesená",J123,0)</f>
        <v>0</v>
      </c>
      <c r="BH123" s="215">
        <f>IF(N123="sníž. přenesená",J123,0)</f>
        <v>0</v>
      </c>
      <c r="BI123" s="215">
        <f>IF(N123="nulová",J123,0)</f>
        <v>0</v>
      </c>
      <c r="BJ123" s="25" t="s">
        <v>80</v>
      </c>
      <c r="BK123" s="215">
        <f>ROUND(I123*H123,1)</f>
        <v>0</v>
      </c>
      <c r="BL123" s="25" t="s">
        <v>216</v>
      </c>
      <c r="BM123" s="25" t="s">
        <v>2984</v>
      </c>
    </row>
    <row r="124" spans="2:65" s="12" customFormat="1" ht="12">
      <c r="B124" s="216"/>
      <c r="C124" s="217"/>
      <c r="D124" s="218" t="s">
        <v>218</v>
      </c>
      <c r="E124" s="219" t="s">
        <v>23</v>
      </c>
      <c r="F124" s="220" t="s">
        <v>2985</v>
      </c>
      <c r="G124" s="217"/>
      <c r="H124" s="221">
        <v>17.2</v>
      </c>
      <c r="I124" s="222"/>
      <c r="J124" s="217"/>
      <c r="K124" s="217"/>
      <c r="L124" s="223"/>
      <c r="M124" s="224"/>
      <c r="N124" s="225"/>
      <c r="O124" s="225"/>
      <c r="P124" s="225"/>
      <c r="Q124" s="225"/>
      <c r="R124" s="225"/>
      <c r="S124" s="225"/>
      <c r="T124" s="226"/>
      <c r="AT124" s="227" t="s">
        <v>218</v>
      </c>
      <c r="AU124" s="227" t="s">
        <v>80</v>
      </c>
      <c r="AV124" s="12" t="s">
        <v>82</v>
      </c>
      <c r="AW124" s="12" t="s">
        <v>36</v>
      </c>
      <c r="AX124" s="12" t="s">
        <v>80</v>
      </c>
      <c r="AY124" s="227" t="s">
        <v>207</v>
      </c>
    </row>
    <row r="125" spans="2:65" s="1" customFormat="1" ht="14.4" customHeight="1">
      <c r="B125" s="42"/>
      <c r="C125" s="260" t="s">
        <v>411</v>
      </c>
      <c r="D125" s="260" t="s">
        <v>314</v>
      </c>
      <c r="E125" s="261" t="s">
        <v>2986</v>
      </c>
      <c r="F125" s="262" t="s">
        <v>2987</v>
      </c>
      <c r="G125" s="263" t="s">
        <v>285</v>
      </c>
      <c r="H125" s="264">
        <v>17.2</v>
      </c>
      <c r="I125" s="265"/>
      <c r="J125" s="266">
        <f>ROUND(I125*H125,1)</f>
        <v>0</v>
      </c>
      <c r="K125" s="262" t="s">
        <v>215</v>
      </c>
      <c r="L125" s="267"/>
      <c r="M125" s="268" t="s">
        <v>23</v>
      </c>
      <c r="N125" s="269" t="s">
        <v>44</v>
      </c>
      <c r="O125" s="43"/>
      <c r="P125" s="213">
        <f>O125*H125</f>
        <v>0</v>
      </c>
      <c r="Q125" s="213">
        <v>5.0000000000000001E-4</v>
      </c>
      <c r="R125" s="213">
        <f>Q125*H125</f>
        <v>8.6E-3</v>
      </c>
      <c r="S125" s="213">
        <v>0</v>
      </c>
      <c r="T125" s="214">
        <f>S125*H125</f>
        <v>0</v>
      </c>
      <c r="AR125" s="25" t="s">
        <v>262</v>
      </c>
      <c r="AT125" s="25" t="s">
        <v>314</v>
      </c>
      <c r="AU125" s="25" t="s">
        <v>80</v>
      </c>
      <c r="AY125" s="25" t="s">
        <v>207</v>
      </c>
      <c r="BE125" s="215">
        <f>IF(N125="základní",J125,0)</f>
        <v>0</v>
      </c>
      <c r="BF125" s="215">
        <f>IF(N125="snížená",J125,0)</f>
        <v>0</v>
      </c>
      <c r="BG125" s="215">
        <f>IF(N125="zákl. přenesená",J125,0)</f>
        <v>0</v>
      </c>
      <c r="BH125" s="215">
        <f>IF(N125="sníž. přenesená",J125,0)</f>
        <v>0</v>
      </c>
      <c r="BI125" s="215">
        <f>IF(N125="nulová",J125,0)</f>
        <v>0</v>
      </c>
      <c r="BJ125" s="25" t="s">
        <v>80</v>
      </c>
      <c r="BK125" s="215">
        <f>ROUND(I125*H125,1)</f>
        <v>0</v>
      </c>
      <c r="BL125" s="25" t="s">
        <v>216</v>
      </c>
      <c r="BM125" s="25" t="s">
        <v>2988</v>
      </c>
    </row>
    <row r="126" spans="2:65" s="12" customFormat="1" ht="12">
      <c r="B126" s="216"/>
      <c r="C126" s="217"/>
      <c r="D126" s="218" t="s">
        <v>218</v>
      </c>
      <c r="E126" s="219" t="s">
        <v>23</v>
      </c>
      <c r="F126" s="220" t="s">
        <v>2989</v>
      </c>
      <c r="G126" s="217"/>
      <c r="H126" s="221">
        <v>17.2</v>
      </c>
      <c r="I126" s="222"/>
      <c r="J126" s="217"/>
      <c r="K126" s="217"/>
      <c r="L126" s="223"/>
      <c r="M126" s="224"/>
      <c r="N126" s="225"/>
      <c r="O126" s="225"/>
      <c r="P126" s="225"/>
      <c r="Q126" s="225"/>
      <c r="R126" s="225"/>
      <c r="S126" s="225"/>
      <c r="T126" s="226"/>
      <c r="AT126" s="227" t="s">
        <v>218</v>
      </c>
      <c r="AU126" s="227" t="s">
        <v>80</v>
      </c>
      <c r="AV126" s="12" t="s">
        <v>82</v>
      </c>
      <c r="AW126" s="12" t="s">
        <v>36</v>
      </c>
      <c r="AX126" s="12" t="s">
        <v>80</v>
      </c>
      <c r="AY126" s="227" t="s">
        <v>207</v>
      </c>
    </row>
    <row r="127" spans="2:65" s="1" customFormat="1" ht="22.8" customHeight="1">
      <c r="B127" s="42"/>
      <c r="C127" s="204" t="s">
        <v>417</v>
      </c>
      <c r="D127" s="204" t="s">
        <v>211</v>
      </c>
      <c r="E127" s="205" t="s">
        <v>2990</v>
      </c>
      <c r="F127" s="206" t="s">
        <v>2991</v>
      </c>
      <c r="G127" s="207" t="s">
        <v>317</v>
      </c>
      <c r="H127" s="208">
        <v>43</v>
      </c>
      <c r="I127" s="209"/>
      <c r="J127" s="210">
        <f>ROUND(I127*H127,1)</f>
        <v>0</v>
      </c>
      <c r="K127" s="206" t="s">
        <v>215</v>
      </c>
      <c r="L127" s="62"/>
      <c r="M127" s="211" t="s">
        <v>23</v>
      </c>
      <c r="N127" s="212" t="s">
        <v>44</v>
      </c>
      <c r="O127" s="43"/>
      <c r="P127" s="213">
        <f>O127*H127</f>
        <v>0</v>
      </c>
      <c r="Q127" s="213">
        <v>0</v>
      </c>
      <c r="R127" s="213">
        <f>Q127*H127</f>
        <v>0</v>
      </c>
      <c r="S127" s="213">
        <v>0</v>
      </c>
      <c r="T127" s="214">
        <f>S127*H127</f>
        <v>0</v>
      </c>
      <c r="AR127" s="25" t="s">
        <v>216</v>
      </c>
      <c r="AT127" s="25" t="s">
        <v>211</v>
      </c>
      <c r="AU127" s="25" t="s">
        <v>80</v>
      </c>
      <c r="AY127" s="25" t="s">
        <v>207</v>
      </c>
      <c r="BE127" s="215">
        <f>IF(N127="základní",J127,0)</f>
        <v>0</v>
      </c>
      <c r="BF127" s="215">
        <f>IF(N127="snížená",J127,0)</f>
        <v>0</v>
      </c>
      <c r="BG127" s="215">
        <f>IF(N127="zákl. přenesená",J127,0)</f>
        <v>0</v>
      </c>
      <c r="BH127" s="215">
        <f>IF(N127="sníž. přenesená",J127,0)</f>
        <v>0</v>
      </c>
      <c r="BI127" s="215">
        <f>IF(N127="nulová",J127,0)</f>
        <v>0</v>
      </c>
      <c r="BJ127" s="25" t="s">
        <v>80</v>
      </c>
      <c r="BK127" s="215">
        <f>ROUND(I127*H127,1)</f>
        <v>0</v>
      </c>
      <c r="BL127" s="25" t="s">
        <v>216</v>
      </c>
      <c r="BM127" s="25" t="s">
        <v>2992</v>
      </c>
    </row>
    <row r="128" spans="2:65" s="1" customFormat="1" ht="22.8" customHeight="1">
      <c r="B128" s="42"/>
      <c r="C128" s="204" t="s">
        <v>419</v>
      </c>
      <c r="D128" s="204" t="s">
        <v>211</v>
      </c>
      <c r="E128" s="205" t="s">
        <v>2993</v>
      </c>
      <c r="F128" s="206" t="s">
        <v>2994</v>
      </c>
      <c r="G128" s="207" t="s">
        <v>285</v>
      </c>
      <c r="H128" s="208">
        <v>48</v>
      </c>
      <c r="I128" s="209"/>
      <c r="J128" s="210">
        <f>ROUND(I128*H128,1)</f>
        <v>0</v>
      </c>
      <c r="K128" s="206" t="s">
        <v>215</v>
      </c>
      <c r="L128" s="62"/>
      <c r="M128" s="211" t="s">
        <v>23</v>
      </c>
      <c r="N128" s="212" t="s">
        <v>44</v>
      </c>
      <c r="O128" s="43"/>
      <c r="P128" s="213">
        <f>O128*H128</f>
        <v>0</v>
      </c>
      <c r="Q128" s="213">
        <v>0</v>
      </c>
      <c r="R128" s="213">
        <f>Q128*H128</f>
        <v>0</v>
      </c>
      <c r="S128" s="213">
        <v>0</v>
      </c>
      <c r="T128" s="214">
        <f>S128*H128</f>
        <v>0</v>
      </c>
      <c r="AR128" s="25" t="s">
        <v>216</v>
      </c>
      <c r="AT128" s="25" t="s">
        <v>211</v>
      </c>
      <c r="AU128" s="25" t="s">
        <v>80</v>
      </c>
      <c r="AY128" s="25" t="s">
        <v>207</v>
      </c>
      <c r="BE128" s="215">
        <f>IF(N128="základní",J128,0)</f>
        <v>0</v>
      </c>
      <c r="BF128" s="215">
        <f>IF(N128="snížená",J128,0)</f>
        <v>0</v>
      </c>
      <c r="BG128" s="215">
        <f>IF(N128="zákl. přenesená",J128,0)</f>
        <v>0</v>
      </c>
      <c r="BH128" s="215">
        <f>IF(N128="sníž. přenesená",J128,0)</f>
        <v>0</v>
      </c>
      <c r="BI128" s="215">
        <f>IF(N128="nulová",J128,0)</f>
        <v>0</v>
      </c>
      <c r="BJ128" s="25" t="s">
        <v>80</v>
      </c>
      <c r="BK128" s="215">
        <f>ROUND(I128*H128,1)</f>
        <v>0</v>
      </c>
      <c r="BL128" s="25" t="s">
        <v>216</v>
      </c>
      <c r="BM128" s="25" t="s">
        <v>2995</v>
      </c>
    </row>
    <row r="129" spans="2:65" s="1" customFormat="1" ht="22.8" customHeight="1">
      <c r="B129" s="42"/>
      <c r="C129" s="204" t="s">
        <v>421</v>
      </c>
      <c r="D129" s="204" t="s">
        <v>211</v>
      </c>
      <c r="E129" s="205" t="s">
        <v>2996</v>
      </c>
      <c r="F129" s="206" t="s">
        <v>2997</v>
      </c>
      <c r="G129" s="207" t="s">
        <v>285</v>
      </c>
      <c r="H129" s="208">
        <v>80.25</v>
      </c>
      <c r="I129" s="209"/>
      <c r="J129" s="210">
        <f>ROUND(I129*H129,1)</f>
        <v>0</v>
      </c>
      <c r="K129" s="206" t="s">
        <v>215</v>
      </c>
      <c r="L129" s="62"/>
      <c r="M129" s="211" t="s">
        <v>23</v>
      </c>
      <c r="N129" s="212" t="s">
        <v>44</v>
      </c>
      <c r="O129" s="43"/>
      <c r="P129" s="213">
        <f>O129*H129</f>
        <v>0</v>
      </c>
      <c r="Q129" s="213">
        <v>0</v>
      </c>
      <c r="R129" s="213">
        <f>Q129*H129</f>
        <v>0</v>
      </c>
      <c r="S129" s="213">
        <v>0</v>
      </c>
      <c r="T129" s="214">
        <f>S129*H129</f>
        <v>0</v>
      </c>
      <c r="AR129" s="25" t="s">
        <v>216</v>
      </c>
      <c r="AT129" s="25" t="s">
        <v>211</v>
      </c>
      <c r="AU129" s="25" t="s">
        <v>80</v>
      </c>
      <c r="AY129" s="25" t="s">
        <v>207</v>
      </c>
      <c r="BE129" s="215">
        <f>IF(N129="základní",J129,0)</f>
        <v>0</v>
      </c>
      <c r="BF129" s="215">
        <f>IF(N129="snížená",J129,0)</f>
        <v>0</v>
      </c>
      <c r="BG129" s="215">
        <f>IF(N129="zákl. přenesená",J129,0)</f>
        <v>0</v>
      </c>
      <c r="BH129" s="215">
        <f>IF(N129="sníž. přenesená",J129,0)</f>
        <v>0</v>
      </c>
      <c r="BI129" s="215">
        <f>IF(N129="nulová",J129,0)</f>
        <v>0</v>
      </c>
      <c r="BJ129" s="25" t="s">
        <v>80</v>
      </c>
      <c r="BK129" s="215">
        <f>ROUND(I129*H129,1)</f>
        <v>0</v>
      </c>
      <c r="BL129" s="25" t="s">
        <v>216</v>
      </c>
      <c r="BM129" s="25" t="s">
        <v>2998</v>
      </c>
    </row>
    <row r="130" spans="2:65" s="12" customFormat="1" ht="12">
      <c r="B130" s="216"/>
      <c r="C130" s="217"/>
      <c r="D130" s="218" t="s">
        <v>218</v>
      </c>
      <c r="E130" s="219" t="s">
        <v>23</v>
      </c>
      <c r="F130" s="220" t="s">
        <v>2999</v>
      </c>
      <c r="G130" s="217"/>
      <c r="H130" s="221">
        <v>80.25</v>
      </c>
      <c r="I130" s="222"/>
      <c r="J130" s="217"/>
      <c r="K130" s="217"/>
      <c r="L130" s="223"/>
      <c r="M130" s="224"/>
      <c r="N130" s="225"/>
      <c r="O130" s="225"/>
      <c r="P130" s="225"/>
      <c r="Q130" s="225"/>
      <c r="R130" s="225"/>
      <c r="S130" s="225"/>
      <c r="T130" s="226"/>
      <c r="AT130" s="227" t="s">
        <v>218</v>
      </c>
      <c r="AU130" s="227" t="s">
        <v>80</v>
      </c>
      <c r="AV130" s="12" t="s">
        <v>82</v>
      </c>
      <c r="AW130" s="12" t="s">
        <v>36</v>
      </c>
      <c r="AX130" s="12" t="s">
        <v>80</v>
      </c>
      <c r="AY130" s="227" t="s">
        <v>207</v>
      </c>
    </row>
    <row r="131" spans="2:65" s="1" customFormat="1" ht="14.4" customHeight="1">
      <c r="B131" s="42"/>
      <c r="C131" s="260" t="s">
        <v>429</v>
      </c>
      <c r="D131" s="260" t="s">
        <v>314</v>
      </c>
      <c r="E131" s="261" t="s">
        <v>3000</v>
      </c>
      <c r="F131" s="262" t="s">
        <v>3001</v>
      </c>
      <c r="G131" s="263" t="s">
        <v>214</v>
      </c>
      <c r="H131" s="264">
        <v>8.266</v>
      </c>
      <c r="I131" s="265"/>
      <c r="J131" s="266">
        <f>ROUND(I131*H131,1)</f>
        <v>0</v>
      </c>
      <c r="K131" s="262" t="s">
        <v>215</v>
      </c>
      <c r="L131" s="267"/>
      <c r="M131" s="268" t="s">
        <v>23</v>
      </c>
      <c r="N131" s="269" t="s">
        <v>44</v>
      </c>
      <c r="O131" s="43"/>
      <c r="P131" s="213">
        <f>O131*H131</f>
        <v>0</v>
      </c>
      <c r="Q131" s="213">
        <v>0.2</v>
      </c>
      <c r="R131" s="213">
        <f>Q131*H131</f>
        <v>1.6532</v>
      </c>
      <c r="S131" s="213">
        <v>0</v>
      </c>
      <c r="T131" s="214">
        <f>S131*H131</f>
        <v>0</v>
      </c>
      <c r="AR131" s="25" t="s">
        <v>262</v>
      </c>
      <c r="AT131" s="25" t="s">
        <v>314</v>
      </c>
      <c r="AU131" s="25" t="s">
        <v>80</v>
      </c>
      <c r="AY131" s="25" t="s">
        <v>207</v>
      </c>
      <c r="BE131" s="215">
        <f>IF(N131="základní",J131,0)</f>
        <v>0</v>
      </c>
      <c r="BF131" s="215">
        <f>IF(N131="snížená",J131,0)</f>
        <v>0</v>
      </c>
      <c r="BG131" s="215">
        <f>IF(N131="zákl. přenesená",J131,0)</f>
        <v>0</v>
      </c>
      <c r="BH131" s="215">
        <f>IF(N131="sníž. přenesená",J131,0)</f>
        <v>0</v>
      </c>
      <c r="BI131" s="215">
        <f>IF(N131="nulová",J131,0)</f>
        <v>0</v>
      </c>
      <c r="BJ131" s="25" t="s">
        <v>80</v>
      </c>
      <c r="BK131" s="215">
        <f>ROUND(I131*H131,1)</f>
        <v>0</v>
      </c>
      <c r="BL131" s="25" t="s">
        <v>216</v>
      </c>
      <c r="BM131" s="25" t="s">
        <v>3002</v>
      </c>
    </row>
    <row r="132" spans="2:65" s="12" customFormat="1" ht="12">
      <c r="B132" s="216"/>
      <c r="C132" s="217"/>
      <c r="D132" s="218" t="s">
        <v>218</v>
      </c>
      <c r="E132" s="219" t="s">
        <v>23</v>
      </c>
      <c r="F132" s="220" t="s">
        <v>3003</v>
      </c>
      <c r="G132" s="217"/>
      <c r="H132" s="221">
        <v>8.266</v>
      </c>
      <c r="I132" s="222"/>
      <c r="J132" s="217"/>
      <c r="K132" s="217"/>
      <c r="L132" s="223"/>
      <c r="M132" s="224"/>
      <c r="N132" s="225"/>
      <c r="O132" s="225"/>
      <c r="P132" s="225"/>
      <c r="Q132" s="225"/>
      <c r="R132" s="225"/>
      <c r="S132" s="225"/>
      <c r="T132" s="226"/>
      <c r="AT132" s="227" t="s">
        <v>218</v>
      </c>
      <c r="AU132" s="227" t="s">
        <v>80</v>
      </c>
      <c r="AV132" s="12" t="s">
        <v>82</v>
      </c>
      <c r="AW132" s="12" t="s">
        <v>36</v>
      </c>
      <c r="AX132" s="12" t="s">
        <v>80</v>
      </c>
      <c r="AY132" s="227" t="s">
        <v>207</v>
      </c>
    </row>
    <row r="133" spans="2:65" s="1" customFormat="1" ht="22.8" customHeight="1">
      <c r="B133" s="42"/>
      <c r="C133" s="204" t="s">
        <v>433</v>
      </c>
      <c r="D133" s="204" t="s">
        <v>211</v>
      </c>
      <c r="E133" s="205" t="s">
        <v>3004</v>
      </c>
      <c r="F133" s="206" t="s">
        <v>3005</v>
      </c>
      <c r="G133" s="207" t="s">
        <v>240</v>
      </c>
      <c r="H133" s="208">
        <v>5.0000000000000001E-3</v>
      </c>
      <c r="I133" s="209"/>
      <c r="J133" s="210">
        <f>ROUND(I133*H133,1)</f>
        <v>0</v>
      </c>
      <c r="K133" s="206" t="s">
        <v>215</v>
      </c>
      <c r="L133" s="62"/>
      <c r="M133" s="211" t="s">
        <v>23</v>
      </c>
      <c r="N133" s="212" t="s">
        <v>44</v>
      </c>
      <c r="O133" s="43"/>
      <c r="P133" s="213">
        <f>O133*H133</f>
        <v>0</v>
      </c>
      <c r="Q133" s="213">
        <v>0</v>
      </c>
      <c r="R133" s="213">
        <f>Q133*H133</f>
        <v>0</v>
      </c>
      <c r="S133" s="213">
        <v>0</v>
      </c>
      <c r="T133" s="214">
        <f>S133*H133</f>
        <v>0</v>
      </c>
      <c r="AR133" s="25" t="s">
        <v>216</v>
      </c>
      <c r="AT133" s="25" t="s">
        <v>211</v>
      </c>
      <c r="AU133" s="25" t="s">
        <v>80</v>
      </c>
      <c r="AY133" s="25" t="s">
        <v>207</v>
      </c>
      <c r="BE133" s="215">
        <f>IF(N133="základní",J133,0)</f>
        <v>0</v>
      </c>
      <c r="BF133" s="215">
        <f>IF(N133="snížená",J133,0)</f>
        <v>0</v>
      </c>
      <c r="BG133" s="215">
        <f>IF(N133="zákl. přenesená",J133,0)</f>
        <v>0</v>
      </c>
      <c r="BH133" s="215">
        <f>IF(N133="sníž. přenesená",J133,0)</f>
        <v>0</v>
      </c>
      <c r="BI133" s="215">
        <f>IF(N133="nulová",J133,0)</f>
        <v>0</v>
      </c>
      <c r="BJ133" s="25" t="s">
        <v>80</v>
      </c>
      <c r="BK133" s="215">
        <f>ROUND(I133*H133,1)</f>
        <v>0</v>
      </c>
      <c r="BL133" s="25" t="s">
        <v>216</v>
      </c>
      <c r="BM133" s="25" t="s">
        <v>3006</v>
      </c>
    </row>
    <row r="134" spans="2:65" s="12" customFormat="1" ht="12">
      <c r="B134" s="216"/>
      <c r="C134" s="217"/>
      <c r="D134" s="218" t="s">
        <v>218</v>
      </c>
      <c r="E134" s="219" t="s">
        <v>23</v>
      </c>
      <c r="F134" s="220" t="s">
        <v>3007</v>
      </c>
      <c r="G134" s="217"/>
      <c r="H134" s="221">
        <v>1E-3</v>
      </c>
      <c r="I134" s="222"/>
      <c r="J134" s="217"/>
      <c r="K134" s="217"/>
      <c r="L134" s="223"/>
      <c r="M134" s="224"/>
      <c r="N134" s="225"/>
      <c r="O134" s="225"/>
      <c r="P134" s="225"/>
      <c r="Q134" s="225"/>
      <c r="R134" s="225"/>
      <c r="S134" s="225"/>
      <c r="T134" s="226"/>
      <c r="AT134" s="227" t="s">
        <v>218</v>
      </c>
      <c r="AU134" s="227" t="s">
        <v>80</v>
      </c>
      <c r="AV134" s="12" t="s">
        <v>82</v>
      </c>
      <c r="AW134" s="12" t="s">
        <v>36</v>
      </c>
      <c r="AX134" s="12" t="s">
        <v>73</v>
      </c>
      <c r="AY134" s="227" t="s">
        <v>207</v>
      </c>
    </row>
    <row r="135" spans="2:65" s="12" customFormat="1" ht="12">
      <c r="B135" s="216"/>
      <c r="C135" s="217"/>
      <c r="D135" s="218" t="s">
        <v>218</v>
      </c>
      <c r="E135" s="219" t="s">
        <v>23</v>
      </c>
      <c r="F135" s="220" t="s">
        <v>3008</v>
      </c>
      <c r="G135" s="217"/>
      <c r="H135" s="221">
        <v>4.0000000000000001E-3</v>
      </c>
      <c r="I135" s="222"/>
      <c r="J135" s="217"/>
      <c r="K135" s="217"/>
      <c r="L135" s="223"/>
      <c r="M135" s="224"/>
      <c r="N135" s="225"/>
      <c r="O135" s="225"/>
      <c r="P135" s="225"/>
      <c r="Q135" s="225"/>
      <c r="R135" s="225"/>
      <c r="S135" s="225"/>
      <c r="T135" s="226"/>
      <c r="AT135" s="227" t="s">
        <v>218</v>
      </c>
      <c r="AU135" s="227" t="s">
        <v>80</v>
      </c>
      <c r="AV135" s="12" t="s">
        <v>82</v>
      </c>
      <c r="AW135" s="12" t="s">
        <v>36</v>
      </c>
      <c r="AX135" s="12" t="s">
        <v>73</v>
      </c>
      <c r="AY135" s="227" t="s">
        <v>207</v>
      </c>
    </row>
    <row r="136" spans="2:65" s="13" customFormat="1" ht="12">
      <c r="B136" s="228"/>
      <c r="C136" s="229"/>
      <c r="D136" s="218" t="s">
        <v>218</v>
      </c>
      <c r="E136" s="230" t="s">
        <v>23</v>
      </c>
      <c r="F136" s="231" t="s">
        <v>3009</v>
      </c>
      <c r="G136" s="229"/>
      <c r="H136" s="232">
        <v>5.0000000000000001E-3</v>
      </c>
      <c r="I136" s="233"/>
      <c r="J136" s="229"/>
      <c r="K136" s="229"/>
      <c r="L136" s="234"/>
      <c r="M136" s="235"/>
      <c r="N136" s="236"/>
      <c r="O136" s="236"/>
      <c r="P136" s="236"/>
      <c r="Q136" s="236"/>
      <c r="R136" s="236"/>
      <c r="S136" s="236"/>
      <c r="T136" s="237"/>
      <c r="AT136" s="238" t="s">
        <v>218</v>
      </c>
      <c r="AU136" s="238" t="s">
        <v>80</v>
      </c>
      <c r="AV136" s="13" t="s">
        <v>216</v>
      </c>
      <c r="AW136" s="13" t="s">
        <v>36</v>
      </c>
      <c r="AX136" s="13" t="s">
        <v>80</v>
      </c>
      <c r="AY136" s="238" t="s">
        <v>207</v>
      </c>
    </row>
    <row r="137" spans="2:65" s="1" customFormat="1" ht="14.4" customHeight="1">
      <c r="B137" s="42"/>
      <c r="C137" s="260" t="s">
        <v>436</v>
      </c>
      <c r="D137" s="260" t="s">
        <v>314</v>
      </c>
      <c r="E137" s="261" t="s">
        <v>3010</v>
      </c>
      <c r="F137" s="262" t="s">
        <v>3011</v>
      </c>
      <c r="G137" s="263" t="s">
        <v>311</v>
      </c>
      <c r="H137" s="264">
        <v>5.24</v>
      </c>
      <c r="I137" s="265"/>
      <c r="J137" s="266">
        <f>ROUND(I137*H137,1)</f>
        <v>0</v>
      </c>
      <c r="K137" s="262" t="s">
        <v>215</v>
      </c>
      <c r="L137" s="267"/>
      <c r="M137" s="268" t="s">
        <v>23</v>
      </c>
      <c r="N137" s="269" t="s">
        <v>44</v>
      </c>
      <c r="O137" s="43"/>
      <c r="P137" s="213">
        <f>O137*H137</f>
        <v>0</v>
      </c>
      <c r="Q137" s="213">
        <v>1E-3</v>
      </c>
      <c r="R137" s="213">
        <f>Q137*H137</f>
        <v>5.2400000000000007E-3</v>
      </c>
      <c r="S137" s="213">
        <v>0</v>
      </c>
      <c r="T137" s="214">
        <f>S137*H137</f>
        <v>0</v>
      </c>
      <c r="AR137" s="25" t="s">
        <v>262</v>
      </c>
      <c r="AT137" s="25" t="s">
        <v>314</v>
      </c>
      <c r="AU137" s="25" t="s">
        <v>80</v>
      </c>
      <c r="AY137" s="25" t="s">
        <v>207</v>
      </c>
      <c r="BE137" s="215">
        <f>IF(N137="základní",J137,0)</f>
        <v>0</v>
      </c>
      <c r="BF137" s="215">
        <f>IF(N137="snížená",J137,0)</f>
        <v>0</v>
      </c>
      <c r="BG137" s="215">
        <f>IF(N137="zákl. přenesená",J137,0)</f>
        <v>0</v>
      </c>
      <c r="BH137" s="215">
        <f>IF(N137="sníž. přenesená",J137,0)</f>
        <v>0</v>
      </c>
      <c r="BI137" s="215">
        <f>IF(N137="nulová",J137,0)</f>
        <v>0</v>
      </c>
      <c r="BJ137" s="25" t="s">
        <v>80</v>
      </c>
      <c r="BK137" s="215">
        <f>ROUND(I137*H137,1)</f>
        <v>0</v>
      </c>
      <c r="BL137" s="25" t="s">
        <v>216</v>
      </c>
      <c r="BM137" s="25" t="s">
        <v>3012</v>
      </c>
    </row>
    <row r="138" spans="2:65" s="12" customFormat="1" ht="12">
      <c r="B138" s="216"/>
      <c r="C138" s="217"/>
      <c r="D138" s="218" t="s">
        <v>218</v>
      </c>
      <c r="E138" s="219" t="s">
        <v>23</v>
      </c>
      <c r="F138" s="220" t="s">
        <v>3013</v>
      </c>
      <c r="G138" s="217"/>
      <c r="H138" s="221">
        <v>5.24</v>
      </c>
      <c r="I138" s="222"/>
      <c r="J138" s="217"/>
      <c r="K138" s="217"/>
      <c r="L138" s="223"/>
      <c r="M138" s="224"/>
      <c r="N138" s="225"/>
      <c r="O138" s="225"/>
      <c r="P138" s="225"/>
      <c r="Q138" s="225"/>
      <c r="R138" s="225"/>
      <c r="S138" s="225"/>
      <c r="T138" s="226"/>
      <c r="AT138" s="227" t="s">
        <v>218</v>
      </c>
      <c r="AU138" s="227" t="s">
        <v>80</v>
      </c>
      <c r="AV138" s="12" t="s">
        <v>82</v>
      </c>
      <c r="AW138" s="12" t="s">
        <v>36</v>
      </c>
      <c r="AX138" s="12" t="s">
        <v>80</v>
      </c>
      <c r="AY138" s="227" t="s">
        <v>207</v>
      </c>
    </row>
    <row r="139" spans="2:65" s="1" customFormat="1" ht="22.8" customHeight="1">
      <c r="B139" s="42"/>
      <c r="C139" s="204" t="s">
        <v>438</v>
      </c>
      <c r="D139" s="204" t="s">
        <v>211</v>
      </c>
      <c r="E139" s="205" t="s">
        <v>3014</v>
      </c>
      <c r="F139" s="206" t="s">
        <v>3015</v>
      </c>
      <c r="G139" s="207" t="s">
        <v>214</v>
      </c>
      <c r="H139" s="208">
        <v>4.34</v>
      </c>
      <c r="I139" s="209"/>
      <c r="J139" s="210">
        <f>ROUND(I139*H139,1)</f>
        <v>0</v>
      </c>
      <c r="K139" s="206" t="s">
        <v>215</v>
      </c>
      <c r="L139" s="62"/>
      <c r="M139" s="211" t="s">
        <v>23</v>
      </c>
      <c r="N139" s="212" t="s">
        <v>44</v>
      </c>
      <c r="O139" s="43"/>
      <c r="P139" s="213">
        <f>O139*H139</f>
        <v>0</v>
      </c>
      <c r="Q139" s="213">
        <v>0</v>
      </c>
      <c r="R139" s="213">
        <f>Q139*H139</f>
        <v>0</v>
      </c>
      <c r="S139" s="213">
        <v>0</v>
      </c>
      <c r="T139" s="214">
        <f>S139*H139</f>
        <v>0</v>
      </c>
      <c r="AR139" s="25" t="s">
        <v>216</v>
      </c>
      <c r="AT139" s="25" t="s">
        <v>211</v>
      </c>
      <c r="AU139" s="25" t="s">
        <v>80</v>
      </c>
      <c r="AY139" s="25" t="s">
        <v>207</v>
      </c>
      <c r="BE139" s="215">
        <f>IF(N139="základní",J139,0)</f>
        <v>0</v>
      </c>
      <c r="BF139" s="215">
        <f>IF(N139="snížená",J139,0)</f>
        <v>0</v>
      </c>
      <c r="BG139" s="215">
        <f>IF(N139="zákl. přenesená",J139,0)</f>
        <v>0</v>
      </c>
      <c r="BH139" s="215">
        <f>IF(N139="sníž. přenesená",J139,0)</f>
        <v>0</v>
      </c>
      <c r="BI139" s="215">
        <f>IF(N139="nulová",J139,0)</f>
        <v>0</v>
      </c>
      <c r="BJ139" s="25" t="s">
        <v>80</v>
      </c>
      <c r="BK139" s="215">
        <f>ROUND(I139*H139,1)</f>
        <v>0</v>
      </c>
      <c r="BL139" s="25" t="s">
        <v>216</v>
      </c>
      <c r="BM139" s="25" t="s">
        <v>3016</v>
      </c>
    </row>
    <row r="140" spans="2:65" s="12" customFormat="1" ht="12">
      <c r="B140" s="216"/>
      <c r="C140" s="217"/>
      <c r="D140" s="218" t="s">
        <v>218</v>
      </c>
      <c r="E140" s="219" t="s">
        <v>23</v>
      </c>
      <c r="F140" s="220" t="s">
        <v>3017</v>
      </c>
      <c r="G140" s="217"/>
      <c r="H140" s="221">
        <v>2.15</v>
      </c>
      <c r="I140" s="222"/>
      <c r="J140" s="217"/>
      <c r="K140" s="217"/>
      <c r="L140" s="223"/>
      <c r="M140" s="224"/>
      <c r="N140" s="225"/>
      <c r="O140" s="225"/>
      <c r="P140" s="225"/>
      <c r="Q140" s="225"/>
      <c r="R140" s="225"/>
      <c r="S140" s="225"/>
      <c r="T140" s="226"/>
      <c r="AT140" s="227" t="s">
        <v>218</v>
      </c>
      <c r="AU140" s="227" t="s">
        <v>80</v>
      </c>
      <c r="AV140" s="12" t="s">
        <v>82</v>
      </c>
      <c r="AW140" s="12" t="s">
        <v>36</v>
      </c>
      <c r="AX140" s="12" t="s">
        <v>73</v>
      </c>
      <c r="AY140" s="227" t="s">
        <v>207</v>
      </c>
    </row>
    <row r="141" spans="2:65" s="12" customFormat="1" ht="12">
      <c r="B141" s="216"/>
      <c r="C141" s="217"/>
      <c r="D141" s="218" t="s">
        <v>218</v>
      </c>
      <c r="E141" s="219" t="s">
        <v>23</v>
      </c>
      <c r="F141" s="220" t="s">
        <v>3018</v>
      </c>
      <c r="G141" s="217"/>
      <c r="H141" s="221">
        <v>2.19</v>
      </c>
      <c r="I141" s="222"/>
      <c r="J141" s="217"/>
      <c r="K141" s="217"/>
      <c r="L141" s="223"/>
      <c r="M141" s="224"/>
      <c r="N141" s="225"/>
      <c r="O141" s="225"/>
      <c r="P141" s="225"/>
      <c r="Q141" s="225"/>
      <c r="R141" s="225"/>
      <c r="S141" s="225"/>
      <c r="T141" s="226"/>
      <c r="AT141" s="227" t="s">
        <v>218</v>
      </c>
      <c r="AU141" s="227" t="s">
        <v>80</v>
      </c>
      <c r="AV141" s="12" t="s">
        <v>82</v>
      </c>
      <c r="AW141" s="12" t="s">
        <v>36</v>
      </c>
      <c r="AX141" s="12" t="s">
        <v>73</v>
      </c>
      <c r="AY141" s="227" t="s">
        <v>207</v>
      </c>
    </row>
    <row r="142" spans="2:65" s="13" customFormat="1" ht="12">
      <c r="B142" s="228"/>
      <c r="C142" s="229"/>
      <c r="D142" s="218" t="s">
        <v>218</v>
      </c>
      <c r="E142" s="230" t="s">
        <v>23</v>
      </c>
      <c r="F142" s="231" t="s">
        <v>236</v>
      </c>
      <c r="G142" s="229"/>
      <c r="H142" s="232">
        <v>4.34</v>
      </c>
      <c r="I142" s="233"/>
      <c r="J142" s="229"/>
      <c r="K142" s="229"/>
      <c r="L142" s="234"/>
      <c r="M142" s="235"/>
      <c r="N142" s="236"/>
      <c r="O142" s="236"/>
      <c r="P142" s="236"/>
      <c r="Q142" s="236"/>
      <c r="R142" s="236"/>
      <c r="S142" s="236"/>
      <c r="T142" s="237"/>
      <c r="AT142" s="238" t="s">
        <v>218</v>
      </c>
      <c r="AU142" s="238" t="s">
        <v>80</v>
      </c>
      <c r="AV142" s="13" t="s">
        <v>216</v>
      </c>
      <c r="AW142" s="13" t="s">
        <v>36</v>
      </c>
      <c r="AX142" s="13" t="s">
        <v>80</v>
      </c>
      <c r="AY142" s="238" t="s">
        <v>207</v>
      </c>
    </row>
    <row r="143" spans="2:65" s="1" customFormat="1" ht="14.4" customHeight="1">
      <c r="B143" s="42"/>
      <c r="C143" s="260" t="s">
        <v>441</v>
      </c>
      <c r="D143" s="260" t="s">
        <v>314</v>
      </c>
      <c r="E143" s="261" t="s">
        <v>3010</v>
      </c>
      <c r="F143" s="262" t="s">
        <v>3011</v>
      </c>
      <c r="G143" s="263" t="s">
        <v>311</v>
      </c>
      <c r="H143" s="264">
        <v>4.34</v>
      </c>
      <c r="I143" s="265"/>
      <c r="J143" s="266">
        <f>ROUND(I143*H143,1)</f>
        <v>0</v>
      </c>
      <c r="K143" s="262" t="s">
        <v>215</v>
      </c>
      <c r="L143" s="267"/>
      <c r="M143" s="268" t="s">
        <v>23</v>
      </c>
      <c r="N143" s="269" t="s">
        <v>44</v>
      </c>
      <c r="O143" s="43"/>
      <c r="P143" s="213">
        <f>O143*H143</f>
        <v>0</v>
      </c>
      <c r="Q143" s="213">
        <v>1E-3</v>
      </c>
      <c r="R143" s="213">
        <f>Q143*H143</f>
        <v>4.3400000000000001E-3</v>
      </c>
      <c r="S143" s="213">
        <v>0</v>
      </c>
      <c r="T143" s="214">
        <f>S143*H143</f>
        <v>0</v>
      </c>
      <c r="AR143" s="25" t="s">
        <v>262</v>
      </c>
      <c r="AT143" s="25" t="s">
        <v>314</v>
      </c>
      <c r="AU143" s="25" t="s">
        <v>80</v>
      </c>
      <c r="AY143" s="25" t="s">
        <v>207</v>
      </c>
      <c r="BE143" s="215">
        <f>IF(N143="základní",J143,0)</f>
        <v>0</v>
      </c>
      <c r="BF143" s="215">
        <f>IF(N143="snížená",J143,0)</f>
        <v>0</v>
      </c>
      <c r="BG143" s="215">
        <f>IF(N143="zákl. přenesená",J143,0)</f>
        <v>0</v>
      </c>
      <c r="BH143" s="215">
        <f>IF(N143="sníž. přenesená",J143,0)</f>
        <v>0</v>
      </c>
      <c r="BI143" s="215">
        <f>IF(N143="nulová",J143,0)</f>
        <v>0</v>
      </c>
      <c r="BJ143" s="25" t="s">
        <v>80</v>
      </c>
      <c r="BK143" s="215">
        <f>ROUND(I143*H143,1)</f>
        <v>0</v>
      </c>
      <c r="BL143" s="25" t="s">
        <v>216</v>
      </c>
      <c r="BM143" s="25" t="s">
        <v>3019</v>
      </c>
    </row>
    <row r="144" spans="2:65" s="11" customFormat="1" ht="37.35" customHeight="1">
      <c r="B144" s="188"/>
      <c r="C144" s="189"/>
      <c r="D144" s="190" t="s">
        <v>72</v>
      </c>
      <c r="E144" s="191" t="s">
        <v>3020</v>
      </c>
      <c r="F144" s="191" t="s">
        <v>3021</v>
      </c>
      <c r="G144" s="189"/>
      <c r="H144" s="189"/>
      <c r="I144" s="192"/>
      <c r="J144" s="193">
        <f>BK144</f>
        <v>0</v>
      </c>
      <c r="K144" s="189"/>
      <c r="L144" s="194"/>
      <c r="M144" s="195"/>
      <c r="N144" s="196"/>
      <c r="O144" s="196"/>
      <c r="P144" s="197">
        <f>SUM(P145:P154)</f>
        <v>0</v>
      </c>
      <c r="Q144" s="196"/>
      <c r="R144" s="197">
        <f>SUM(R145:R154)</f>
        <v>69.426000000000002</v>
      </c>
      <c r="S144" s="196"/>
      <c r="T144" s="198">
        <f>SUM(T145:T154)</f>
        <v>0</v>
      </c>
      <c r="AR144" s="199" t="s">
        <v>80</v>
      </c>
      <c r="AT144" s="200" t="s">
        <v>72</v>
      </c>
      <c r="AU144" s="200" t="s">
        <v>73</v>
      </c>
      <c r="AY144" s="199" t="s">
        <v>207</v>
      </c>
      <c r="BK144" s="201">
        <f>SUM(BK145:BK154)</f>
        <v>0</v>
      </c>
    </row>
    <row r="145" spans="2:65" s="1" customFormat="1" ht="45.6" customHeight="1">
      <c r="B145" s="42"/>
      <c r="C145" s="204" t="s">
        <v>443</v>
      </c>
      <c r="D145" s="204" t="s">
        <v>211</v>
      </c>
      <c r="E145" s="205" t="s">
        <v>3022</v>
      </c>
      <c r="F145" s="206" t="s">
        <v>3023</v>
      </c>
      <c r="G145" s="207" t="s">
        <v>285</v>
      </c>
      <c r="H145" s="208">
        <v>6612</v>
      </c>
      <c r="I145" s="209"/>
      <c r="J145" s="210">
        <f t="shared" ref="J145:J150" si="10">ROUND(I145*H145,1)</f>
        <v>0</v>
      </c>
      <c r="K145" s="206" t="s">
        <v>215</v>
      </c>
      <c r="L145" s="62"/>
      <c r="M145" s="211" t="s">
        <v>23</v>
      </c>
      <c r="N145" s="212" t="s">
        <v>44</v>
      </c>
      <c r="O145" s="43"/>
      <c r="P145" s="213">
        <f t="shared" ref="P145:P150" si="11">O145*H145</f>
        <v>0</v>
      </c>
      <c r="Q145" s="213">
        <v>0</v>
      </c>
      <c r="R145" s="213">
        <f t="shared" ref="R145:R150" si="12">Q145*H145</f>
        <v>0</v>
      </c>
      <c r="S145" s="213">
        <v>0</v>
      </c>
      <c r="T145" s="214">
        <f t="shared" ref="T145:T150" si="13">S145*H145</f>
        <v>0</v>
      </c>
      <c r="AR145" s="25" t="s">
        <v>216</v>
      </c>
      <c r="AT145" s="25" t="s">
        <v>211</v>
      </c>
      <c r="AU145" s="25" t="s">
        <v>80</v>
      </c>
      <c r="AY145" s="25" t="s">
        <v>207</v>
      </c>
      <c r="BE145" s="215">
        <f t="shared" ref="BE145:BE150" si="14">IF(N145="základní",J145,0)</f>
        <v>0</v>
      </c>
      <c r="BF145" s="215">
        <f t="shared" ref="BF145:BF150" si="15">IF(N145="snížená",J145,0)</f>
        <v>0</v>
      </c>
      <c r="BG145" s="215">
        <f t="shared" ref="BG145:BG150" si="16">IF(N145="zákl. přenesená",J145,0)</f>
        <v>0</v>
      </c>
      <c r="BH145" s="215">
        <f t="shared" ref="BH145:BH150" si="17">IF(N145="sníž. přenesená",J145,0)</f>
        <v>0</v>
      </c>
      <c r="BI145" s="215">
        <f t="shared" ref="BI145:BI150" si="18">IF(N145="nulová",J145,0)</f>
        <v>0</v>
      </c>
      <c r="BJ145" s="25" t="s">
        <v>80</v>
      </c>
      <c r="BK145" s="215">
        <f t="shared" ref="BK145:BK150" si="19">ROUND(I145*H145,1)</f>
        <v>0</v>
      </c>
      <c r="BL145" s="25" t="s">
        <v>216</v>
      </c>
      <c r="BM145" s="25" t="s">
        <v>3024</v>
      </c>
    </row>
    <row r="146" spans="2:65" s="1" customFormat="1" ht="45.6" customHeight="1">
      <c r="B146" s="42"/>
      <c r="C146" s="204" t="s">
        <v>445</v>
      </c>
      <c r="D146" s="204" t="s">
        <v>211</v>
      </c>
      <c r="E146" s="205" t="s">
        <v>3025</v>
      </c>
      <c r="F146" s="206" t="s">
        <v>3026</v>
      </c>
      <c r="G146" s="207" t="s">
        <v>214</v>
      </c>
      <c r="H146" s="208">
        <v>330.6</v>
      </c>
      <c r="I146" s="209"/>
      <c r="J146" s="210">
        <f t="shared" si="10"/>
        <v>0</v>
      </c>
      <c r="K146" s="206" t="s">
        <v>215</v>
      </c>
      <c r="L146" s="62"/>
      <c r="M146" s="211" t="s">
        <v>23</v>
      </c>
      <c r="N146" s="212" t="s">
        <v>44</v>
      </c>
      <c r="O146" s="43"/>
      <c r="P146" s="213">
        <f t="shared" si="11"/>
        <v>0</v>
      </c>
      <c r="Q146" s="213">
        <v>0</v>
      </c>
      <c r="R146" s="213">
        <f t="shared" si="12"/>
        <v>0</v>
      </c>
      <c r="S146" s="213">
        <v>0</v>
      </c>
      <c r="T146" s="214">
        <f t="shared" si="13"/>
        <v>0</v>
      </c>
      <c r="AR146" s="25" t="s">
        <v>216</v>
      </c>
      <c r="AT146" s="25" t="s">
        <v>211</v>
      </c>
      <c r="AU146" s="25" t="s">
        <v>80</v>
      </c>
      <c r="AY146" s="25" t="s">
        <v>207</v>
      </c>
      <c r="BE146" s="215">
        <f t="shared" si="14"/>
        <v>0</v>
      </c>
      <c r="BF146" s="215">
        <f t="shared" si="15"/>
        <v>0</v>
      </c>
      <c r="BG146" s="215">
        <f t="shared" si="16"/>
        <v>0</v>
      </c>
      <c r="BH146" s="215">
        <f t="shared" si="17"/>
        <v>0</v>
      </c>
      <c r="BI146" s="215">
        <f t="shared" si="18"/>
        <v>0</v>
      </c>
      <c r="BJ146" s="25" t="s">
        <v>80</v>
      </c>
      <c r="BK146" s="215">
        <f t="shared" si="19"/>
        <v>0</v>
      </c>
      <c r="BL146" s="25" t="s">
        <v>216</v>
      </c>
      <c r="BM146" s="25" t="s">
        <v>3027</v>
      </c>
    </row>
    <row r="147" spans="2:65" s="1" customFormat="1" ht="34.200000000000003" customHeight="1">
      <c r="B147" s="42"/>
      <c r="C147" s="204" t="s">
        <v>447</v>
      </c>
      <c r="D147" s="204" t="s">
        <v>211</v>
      </c>
      <c r="E147" s="205" t="s">
        <v>3028</v>
      </c>
      <c r="F147" s="206" t="s">
        <v>3029</v>
      </c>
      <c r="G147" s="207" t="s">
        <v>285</v>
      </c>
      <c r="H147" s="208">
        <v>6612</v>
      </c>
      <c r="I147" s="209"/>
      <c r="J147" s="210">
        <f t="shared" si="10"/>
        <v>0</v>
      </c>
      <c r="K147" s="206" t="s">
        <v>215</v>
      </c>
      <c r="L147" s="62"/>
      <c r="M147" s="211" t="s">
        <v>23</v>
      </c>
      <c r="N147" s="212" t="s">
        <v>44</v>
      </c>
      <c r="O147" s="43"/>
      <c r="P147" s="213">
        <f t="shared" si="11"/>
        <v>0</v>
      </c>
      <c r="Q147" s="213">
        <v>0</v>
      </c>
      <c r="R147" s="213">
        <f t="shared" si="12"/>
        <v>0</v>
      </c>
      <c r="S147" s="213">
        <v>0</v>
      </c>
      <c r="T147" s="214">
        <f t="shared" si="13"/>
        <v>0</v>
      </c>
      <c r="AR147" s="25" t="s">
        <v>216</v>
      </c>
      <c r="AT147" s="25" t="s">
        <v>211</v>
      </c>
      <c r="AU147" s="25" t="s">
        <v>80</v>
      </c>
      <c r="AY147" s="25" t="s">
        <v>207</v>
      </c>
      <c r="BE147" s="215">
        <f t="shared" si="14"/>
        <v>0</v>
      </c>
      <c r="BF147" s="215">
        <f t="shared" si="15"/>
        <v>0</v>
      </c>
      <c r="BG147" s="215">
        <f t="shared" si="16"/>
        <v>0</v>
      </c>
      <c r="BH147" s="215">
        <f t="shared" si="17"/>
        <v>0</v>
      </c>
      <c r="BI147" s="215">
        <f t="shared" si="18"/>
        <v>0</v>
      </c>
      <c r="BJ147" s="25" t="s">
        <v>80</v>
      </c>
      <c r="BK147" s="215">
        <f t="shared" si="19"/>
        <v>0</v>
      </c>
      <c r="BL147" s="25" t="s">
        <v>216</v>
      </c>
      <c r="BM147" s="25" t="s">
        <v>3030</v>
      </c>
    </row>
    <row r="148" spans="2:65" s="1" customFormat="1" ht="14.4" customHeight="1">
      <c r="B148" s="42"/>
      <c r="C148" s="260" t="s">
        <v>449</v>
      </c>
      <c r="D148" s="260" t="s">
        <v>314</v>
      </c>
      <c r="E148" s="261" t="s">
        <v>1563</v>
      </c>
      <c r="F148" s="262" t="s">
        <v>1564</v>
      </c>
      <c r="G148" s="263" t="s">
        <v>214</v>
      </c>
      <c r="H148" s="264">
        <v>330.6</v>
      </c>
      <c r="I148" s="265"/>
      <c r="J148" s="266">
        <f t="shared" si="10"/>
        <v>0</v>
      </c>
      <c r="K148" s="262" t="s">
        <v>215</v>
      </c>
      <c r="L148" s="267"/>
      <c r="M148" s="268" t="s">
        <v>23</v>
      </c>
      <c r="N148" s="269" t="s">
        <v>44</v>
      </c>
      <c r="O148" s="43"/>
      <c r="P148" s="213">
        <f t="shared" si="11"/>
        <v>0</v>
      </c>
      <c r="Q148" s="213">
        <v>0.21</v>
      </c>
      <c r="R148" s="213">
        <f t="shared" si="12"/>
        <v>69.426000000000002</v>
      </c>
      <c r="S148" s="213">
        <v>0</v>
      </c>
      <c r="T148" s="214">
        <f t="shared" si="13"/>
        <v>0</v>
      </c>
      <c r="AR148" s="25" t="s">
        <v>262</v>
      </c>
      <c r="AT148" s="25" t="s">
        <v>314</v>
      </c>
      <c r="AU148" s="25" t="s">
        <v>80</v>
      </c>
      <c r="AY148" s="25" t="s">
        <v>207</v>
      </c>
      <c r="BE148" s="215">
        <f t="shared" si="14"/>
        <v>0</v>
      </c>
      <c r="BF148" s="215">
        <f t="shared" si="15"/>
        <v>0</v>
      </c>
      <c r="BG148" s="215">
        <f t="shared" si="16"/>
        <v>0</v>
      </c>
      <c r="BH148" s="215">
        <f t="shared" si="17"/>
        <v>0</v>
      </c>
      <c r="BI148" s="215">
        <f t="shared" si="18"/>
        <v>0</v>
      </c>
      <c r="BJ148" s="25" t="s">
        <v>80</v>
      </c>
      <c r="BK148" s="215">
        <f t="shared" si="19"/>
        <v>0</v>
      </c>
      <c r="BL148" s="25" t="s">
        <v>216</v>
      </c>
      <c r="BM148" s="25" t="s">
        <v>3031</v>
      </c>
    </row>
    <row r="149" spans="2:65" s="1" customFormat="1" ht="34.200000000000003" customHeight="1">
      <c r="B149" s="42"/>
      <c r="C149" s="204" t="s">
        <v>451</v>
      </c>
      <c r="D149" s="204" t="s">
        <v>211</v>
      </c>
      <c r="E149" s="205" t="s">
        <v>3032</v>
      </c>
      <c r="F149" s="206" t="s">
        <v>3033</v>
      </c>
      <c r="G149" s="207" t="s">
        <v>285</v>
      </c>
      <c r="H149" s="208">
        <v>6612</v>
      </c>
      <c r="I149" s="209"/>
      <c r="J149" s="210">
        <f t="shared" si="10"/>
        <v>0</v>
      </c>
      <c r="K149" s="206" t="s">
        <v>215</v>
      </c>
      <c r="L149" s="62"/>
      <c r="M149" s="211" t="s">
        <v>23</v>
      </c>
      <c r="N149" s="212" t="s">
        <v>44</v>
      </c>
      <c r="O149" s="43"/>
      <c r="P149" s="213">
        <f t="shared" si="11"/>
        <v>0</v>
      </c>
      <c r="Q149" s="213">
        <v>0</v>
      </c>
      <c r="R149" s="213">
        <f t="shared" si="12"/>
        <v>0</v>
      </c>
      <c r="S149" s="213">
        <v>0</v>
      </c>
      <c r="T149" s="214">
        <f t="shared" si="13"/>
        <v>0</v>
      </c>
      <c r="AR149" s="25" t="s">
        <v>216</v>
      </c>
      <c r="AT149" s="25" t="s">
        <v>211</v>
      </c>
      <c r="AU149" s="25" t="s">
        <v>80</v>
      </c>
      <c r="AY149" s="25" t="s">
        <v>207</v>
      </c>
      <c r="BE149" s="215">
        <f t="shared" si="14"/>
        <v>0</v>
      </c>
      <c r="BF149" s="215">
        <f t="shared" si="15"/>
        <v>0</v>
      </c>
      <c r="BG149" s="215">
        <f t="shared" si="16"/>
        <v>0</v>
      </c>
      <c r="BH149" s="215">
        <f t="shared" si="17"/>
        <v>0</v>
      </c>
      <c r="BI149" s="215">
        <f t="shared" si="18"/>
        <v>0</v>
      </c>
      <c r="BJ149" s="25" t="s">
        <v>80</v>
      </c>
      <c r="BK149" s="215">
        <f t="shared" si="19"/>
        <v>0</v>
      </c>
      <c r="BL149" s="25" t="s">
        <v>216</v>
      </c>
      <c r="BM149" s="25" t="s">
        <v>3034</v>
      </c>
    </row>
    <row r="150" spans="2:65" s="1" customFormat="1" ht="14.4" customHeight="1">
      <c r="B150" s="42"/>
      <c r="C150" s="260" t="s">
        <v>453</v>
      </c>
      <c r="D150" s="260" t="s">
        <v>314</v>
      </c>
      <c r="E150" s="261" t="s">
        <v>3035</v>
      </c>
      <c r="F150" s="262" t="s">
        <v>3036</v>
      </c>
      <c r="G150" s="263" t="s">
        <v>311</v>
      </c>
      <c r="H150" s="264">
        <v>165.3</v>
      </c>
      <c r="I150" s="265"/>
      <c r="J150" s="266">
        <f t="shared" si="10"/>
        <v>0</v>
      </c>
      <c r="K150" s="262" t="s">
        <v>23</v>
      </c>
      <c r="L150" s="267"/>
      <c r="M150" s="268" t="s">
        <v>23</v>
      </c>
      <c r="N150" s="269" t="s">
        <v>44</v>
      </c>
      <c r="O150" s="43"/>
      <c r="P150" s="213">
        <f t="shared" si="11"/>
        <v>0</v>
      </c>
      <c r="Q150" s="213">
        <v>0</v>
      </c>
      <c r="R150" s="213">
        <f t="shared" si="12"/>
        <v>0</v>
      </c>
      <c r="S150" s="213">
        <v>0</v>
      </c>
      <c r="T150" s="214">
        <f t="shared" si="13"/>
        <v>0</v>
      </c>
      <c r="AR150" s="25" t="s">
        <v>262</v>
      </c>
      <c r="AT150" s="25" t="s">
        <v>314</v>
      </c>
      <c r="AU150" s="25" t="s">
        <v>80</v>
      </c>
      <c r="AY150" s="25" t="s">
        <v>207</v>
      </c>
      <c r="BE150" s="215">
        <f t="shared" si="14"/>
        <v>0</v>
      </c>
      <c r="BF150" s="215">
        <f t="shared" si="15"/>
        <v>0</v>
      </c>
      <c r="BG150" s="215">
        <f t="shared" si="16"/>
        <v>0</v>
      </c>
      <c r="BH150" s="215">
        <f t="shared" si="17"/>
        <v>0</v>
      </c>
      <c r="BI150" s="215">
        <f t="shared" si="18"/>
        <v>0</v>
      </c>
      <c r="BJ150" s="25" t="s">
        <v>80</v>
      </c>
      <c r="BK150" s="215">
        <f t="shared" si="19"/>
        <v>0</v>
      </c>
      <c r="BL150" s="25" t="s">
        <v>216</v>
      </c>
      <c r="BM150" s="25" t="s">
        <v>3037</v>
      </c>
    </row>
    <row r="151" spans="2:65" s="12" customFormat="1" ht="12">
      <c r="B151" s="216"/>
      <c r="C151" s="217"/>
      <c r="D151" s="218" t="s">
        <v>218</v>
      </c>
      <c r="E151" s="219" t="s">
        <v>23</v>
      </c>
      <c r="F151" s="220" t="s">
        <v>3038</v>
      </c>
      <c r="G151" s="217"/>
      <c r="H151" s="221">
        <v>165.3</v>
      </c>
      <c r="I151" s="222"/>
      <c r="J151" s="217"/>
      <c r="K151" s="217"/>
      <c r="L151" s="223"/>
      <c r="M151" s="224"/>
      <c r="N151" s="225"/>
      <c r="O151" s="225"/>
      <c r="P151" s="225"/>
      <c r="Q151" s="225"/>
      <c r="R151" s="225"/>
      <c r="S151" s="225"/>
      <c r="T151" s="226"/>
      <c r="AT151" s="227" t="s">
        <v>218</v>
      </c>
      <c r="AU151" s="227" t="s">
        <v>80</v>
      </c>
      <c r="AV151" s="12" t="s">
        <v>82</v>
      </c>
      <c r="AW151" s="12" t="s">
        <v>36</v>
      </c>
      <c r="AX151" s="12" t="s">
        <v>80</v>
      </c>
      <c r="AY151" s="227" t="s">
        <v>207</v>
      </c>
    </row>
    <row r="152" spans="2:65" s="1" customFormat="1" ht="22.8" customHeight="1">
      <c r="B152" s="42"/>
      <c r="C152" s="204" t="s">
        <v>455</v>
      </c>
      <c r="D152" s="204" t="s">
        <v>211</v>
      </c>
      <c r="E152" s="205" t="s">
        <v>3039</v>
      </c>
      <c r="F152" s="206" t="s">
        <v>3040</v>
      </c>
      <c r="G152" s="207" t="s">
        <v>285</v>
      </c>
      <c r="H152" s="208">
        <v>6612</v>
      </c>
      <c r="I152" s="209"/>
      <c r="J152" s="210">
        <f>ROUND(I152*H152,1)</f>
        <v>0</v>
      </c>
      <c r="K152" s="206" t="s">
        <v>215</v>
      </c>
      <c r="L152" s="62"/>
      <c r="M152" s="211" t="s">
        <v>23</v>
      </c>
      <c r="N152" s="212" t="s">
        <v>44</v>
      </c>
      <c r="O152" s="43"/>
      <c r="P152" s="213">
        <f>O152*H152</f>
        <v>0</v>
      </c>
      <c r="Q152" s="213">
        <v>0</v>
      </c>
      <c r="R152" s="213">
        <f>Q152*H152</f>
        <v>0</v>
      </c>
      <c r="S152" s="213">
        <v>0</v>
      </c>
      <c r="T152" s="214">
        <f>S152*H152</f>
        <v>0</v>
      </c>
      <c r="AR152" s="25" t="s">
        <v>216</v>
      </c>
      <c r="AT152" s="25" t="s">
        <v>211</v>
      </c>
      <c r="AU152" s="25" t="s">
        <v>80</v>
      </c>
      <c r="AY152" s="25" t="s">
        <v>207</v>
      </c>
      <c r="BE152" s="215">
        <f>IF(N152="základní",J152,0)</f>
        <v>0</v>
      </c>
      <c r="BF152" s="215">
        <f>IF(N152="snížená",J152,0)</f>
        <v>0</v>
      </c>
      <c r="BG152" s="215">
        <f>IF(N152="zákl. přenesená",J152,0)</f>
        <v>0</v>
      </c>
      <c r="BH152" s="215">
        <f>IF(N152="sníž. přenesená",J152,0)</f>
        <v>0</v>
      </c>
      <c r="BI152" s="215">
        <f>IF(N152="nulová",J152,0)</f>
        <v>0</v>
      </c>
      <c r="BJ152" s="25" t="s">
        <v>80</v>
      </c>
      <c r="BK152" s="215">
        <f>ROUND(I152*H152,1)</f>
        <v>0</v>
      </c>
      <c r="BL152" s="25" t="s">
        <v>216</v>
      </c>
      <c r="BM152" s="25" t="s">
        <v>3041</v>
      </c>
    </row>
    <row r="153" spans="2:65" s="1" customFormat="1" ht="22.8" customHeight="1">
      <c r="B153" s="42"/>
      <c r="C153" s="204" t="s">
        <v>459</v>
      </c>
      <c r="D153" s="204" t="s">
        <v>211</v>
      </c>
      <c r="E153" s="205" t="s">
        <v>3042</v>
      </c>
      <c r="F153" s="206" t="s">
        <v>3043</v>
      </c>
      <c r="G153" s="207" t="s">
        <v>285</v>
      </c>
      <c r="H153" s="208">
        <v>6612</v>
      </c>
      <c r="I153" s="209"/>
      <c r="J153" s="210">
        <f>ROUND(I153*H153,1)</f>
        <v>0</v>
      </c>
      <c r="K153" s="206" t="s">
        <v>215</v>
      </c>
      <c r="L153" s="62"/>
      <c r="M153" s="211" t="s">
        <v>23</v>
      </c>
      <c r="N153" s="212" t="s">
        <v>44</v>
      </c>
      <c r="O153" s="43"/>
      <c r="P153" s="213">
        <f>O153*H153</f>
        <v>0</v>
      </c>
      <c r="Q153" s="213">
        <v>0</v>
      </c>
      <c r="R153" s="213">
        <f>Q153*H153</f>
        <v>0</v>
      </c>
      <c r="S153" s="213">
        <v>0</v>
      </c>
      <c r="T153" s="214">
        <f>S153*H153</f>
        <v>0</v>
      </c>
      <c r="AR153" s="25" t="s">
        <v>216</v>
      </c>
      <c r="AT153" s="25" t="s">
        <v>211</v>
      </c>
      <c r="AU153" s="25" t="s">
        <v>80</v>
      </c>
      <c r="AY153" s="25" t="s">
        <v>207</v>
      </c>
      <c r="BE153" s="215">
        <f>IF(N153="základní",J153,0)</f>
        <v>0</v>
      </c>
      <c r="BF153" s="215">
        <f>IF(N153="snížená",J153,0)</f>
        <v>0</v>
      </c>
      <c r="BG153" s="215">
        <f>IF(N153="zákl. přenesená",J153,0)</f>
        <v>0</v>
      </c>
      <c r="BH153" s="215">
        <f>IF(N153="sníž. přenesená",J153,0)</f>
        <v>0</v>
      </c>
      <c r="BI153" s="215">
        <f>IF(N153="nulová",J153,0)</f>
        <v>0</v>
      </c>
      <c r="BJ153" s="25" t="s">
        <v>80</v>
      </c>
      <c r="BK153" s="215">
        <f>ROUND(I153*H153,1)</f>
        <v>0</v>
      </c>
      <c r="BL153" s="25" t="s">
        <v>216</v>
      </c>
      <c r="BM153" s="25" t="s">
        <v>3044</v>
      </c>
    </row>
    <row r="154" spans="2:65" s="1" customFormat="1" ht="22.8" customHeight="1">
      <c r="B154" s="42"/>
      <c r="C154" s="204" t="s">
        <v>463</v>
      </c>
      <c r="D154" s="204" t="s">
        <v>211</v>
      </c>
      <c r="E154" s="205" t="s">
        <v>3045</v>
      </c>
      <c r="F154" s="206" t="s">
        <v>3046</v>
      </c>
      <c r="G154" s="207" t="s">
        <v>285</v>
      </c>
      <c r="H154" s="208">
        <v>6612</v>
      </c>
      <c r="I154" s="209"/>
      <c r="J154" s="210">
        <f>ROUND(I154*H154,1)</f>
        <v>0</v>
      </c>
      <c r="K154" s="206" t="s">
        <v>215</v>
      </c>
      <c r="L154" s="62"/>
      <c r="M154" s="211" t="s">
        <v>23</v>
      </c>
      <c r="N154" s="212" t="s">
        <v>44</v>
      </c>
      <c r="O154" s="43"/>
      <c r="P154" s="213">
        <f>O154*H154</f>
        <v>0</v>
      </c>
      <c r="Q154" s="213">
        <v>0</v>
      </c>
      <c r="R154" s="213">
        <f>Q154*H154</f>
        <v>0</v>
      </c>
      <c r="S154" s="213">
        <v>0</v>
      </c>
      <c r="T154" s="214">
        <f>S154*H154</f>
        <v>0</v>
      </c>
      <c r="AR154" s="25" t="s">
        <v>216</v>
      </c>
      <c r="AT154" s="25" t="s">
        <v>211</v>
      </c>
      <c r="AU154" s="25" t="s">
        <v>80</v>
      </c>
      <c r="AY154" s="25" t="s">
        <v>207</v>
      </c>
      <c r="BE154" s="215">
        <f>IF(N154="základní",J154,0)</f>
        <v>0</v>
      </c>
      <c r="BF154" s="215">
        <f>IF(N154="snížená",J154,0)</f>
        <v>0</v>
      </c>
      <c r="BG154" s="215">
        <f>IF(N154="zákl. přenesená",J154,0)</f>
        <v>0</v>
      </c>
      <c r="BH154" s="215">
        <f>IF(N154="sníž. přenesená",J154,0)</f>
        <v>0</v>
      </c>
      <c r="BI154" s="215">
        <f>IF(N154="nulová",J154,0)</f>
        <v>0</v>
      </c>
      <c r="BJ154" s="25" t="s">
        <v>80</v>
      </c>
      <c r="BK154" s="215">
        <f>ROUND(I154*H154,1)</f>
        <v>0</v>
      </c>
      <c r="BL154" s="25" t="s">
        <v>216</v>
      </c>
      <c r="BM154" s="25" t="s">
        <v>3047</v>
      </c>
    </row>
    <row r="155" spans="2:65" s="11" customFormat="1" ht="37.35" customHeight="1">
      <c r="B155" s="188"/>
      <c r="C155" s="189"/>
      <c r="D155" s="190" t="s">
        <v>72</v>
      </c>
      <c r="E155" s="191" t="s">
        <v>3048</v>
      </c>
      <c r="F155" s="191" t="s">
        <v>3049</v>
      </c>
      <c r="G155" s="189"/>
      <c r="H155" s="189"/>
      <c r="I155" s="192"/>
      <c r="J155" s="193">
        <f>BK155</f>
        <v>0</v>
      </c>
      <c r="K155" s="189"/>
      <c r="L155" s="194"/>
      <c r="M155" s="195"/>
      <c r="N155" s="196"/>
      <c r="O155" s="196"/>
      <c r="P155" s="197">
        <f>SUM(P156:P158)</f>
        <v>0</v>
      </c>
      <c r="Q155" s="196"/>
      <c r="R155" s="197">
        <f>SUM(R156:R158)</f>
        <v>0</v>
      </c>
      <c r="S155" s="196"/>
      <c r="T155" s="198">
        <f>SUM(T156:T158)</f>
        <v>0</v>
      </c>
      <c r="AR155" s="199" t="s">
        <v>80</v>
      </c>
      <c r="AT155" s="200" t="s">
        <v>72</v>
      </c>
      <c r="AU155" s="200" t="s">
        <v>73</v>
      </c>
      <c r="AY155" s="199" t="s">
        <v>207</v>
      </c>
      <c r="BK155" s="201">
        <f>SUM(BK156:BK158)</f>
        <v>0</v>
      </c>
    </row>
    <row r="156" spans="2:65" s="1" customFormat="1" ht="22.8" customHeight="1">
      <c r="B156" s="42"/>
      <c r="C156" s="204" t="s">
        <v>467</v>
      </c>
      <c r="D156" s="204" t="s">
        <v>211</v>
      </c>
      <c r="E156" s="205" t="s">
        <v>3050</v>
      </c>
      <c r="F156" s="206" t="s">
        <v>3051</v>
      </c>
      <c r="G156" s="207" t="s">
        <v>240</v>
      </c>
      <c r="H156" s="208">
        <v>25.373999999999999</v>
      </c>
      <c r="I156" s="209"/>
      <c r="J156" s="210">
        <f>ROUND(I156*H156,1)</f>
        <v>0</v>
      </c>
      <c r="K156" s="206" t="s">
        <v>215</v>
      </c>
      <c r="L156" s="62"/>
      <c r="M156" s="211" t="s">
        <v>23</v>
      </c>
      <c r="N156" s="212" t="s">
        <v>44</v>
      </c>
      <c r="O156" s="43"/>
      <c r="P156" s="213">
        <f>O156*H156</f>
        <v>0</v>
      </c>
      <c r="Q156" s="213">
        <v>0</v>
      </c>
      <c r="R156" s="213">
        <f>Q156*H156</f>
        <v>0</v>
      </c>
      <c r="S156" s="213">
        <v>0</v>
      </c>
      <c r="T156" s="214">
        <f>S156*H156</f>
        <v>0</v>
      </c>
      <c r="AR156" s="25" t="s">
        <v>216</v>
      </c>
      <c r="AT156" s="25" t="s">
        <v>211</v>
      </c>
      <c r="AU156" s="25" t="s">
        <v>80</v>
      </c>
      <c r="AY156" s="25" t="s">
        <v>207</v>
      </c>
      <c r="BE156" s="215">
        <f>IF(N156="základní",J156,0)</f>
        <v>0</v>
      </c>
      <c r="BF156" s="215">
        <f>IF(N156="snížená",J156,0)</f>
        <v>0</v>
      </c>
      <c r="BG156" s="215">
        <f>IF(N156="zákl. přenesená",J156,0)</f>
        <v>0</v>
      </c>
      <c r="BH156" s="215">
        <f>IF(N156="sníž. přenesená",J156,0)</f>
        <v>0</v>
      </c>
      <c r="BI156" s="215">
        <f>IF(N156="nulová",J156,0)</f>
        <v>0</v>
      </c>
      <c r="BJ156" s="25" t="s">
        <v>80</v>
      </c>
      <c r="BK156" s="215">
        <f>ROUND(I156*H156,1)</f>
        <v>0</v>
      </c>
      <c r="BL156" s="25" t="s">
        <v>216</v>
      </c>
      <c r="BM156" s="25" t="s">
        <v>3052</v>
      </c>
    </row>
    <row r="157" spans="2:65" s="1" customFormat="1" ht="14.4" customHeight="1">
      <c r="B157" s="42"/>
      <c r="C157" s="204" t="s">
        <v>471</v>
      </c>
      <c r="D157" s="204" t="s">
        <v>211</v>
      </c>
      <c r="E157" s="205" t="s">
        <v>3053</v>
      </c>
      <c r="F157" s="206" t="s">
        <v>3054</v>
      </c>
      <c r="G157" s="207" t="s">
        <v>909</v>
      </c>
      <c r="H157" s="208">
        <v>1</v>
      </c>
      <c r="I157" s="209"/>
      <c r="J157" s="210">
        <f>ROUND(I157*H157,1)</f>
        <v>0</v>
      </c>
      <c r="K157" s="206" t="s">
        <v>23</v>
      </c>
      <c r="L157" s="62"/>
      <c r="M157" s="211" t="s">
        <v>23</v>
      </c>
      <c r="N157" s="212" t="s">
        <v>44</v>
      </c>
      <c r="O157" s="43"/>
      <c r="P157" s="213">
        <f>O157*H157</f>
        <v>0</v>
      </c>
      <c r="Q157" s="213">
        <v>0</v>
      </c>
      <c r="R157" s="213">
        <f>Q157*H157</f>
        <v>0</v>
      </c>
      <c r="S157" s="213">
        <v>0</v>
      </c>
      <c r="T157" s="214">
        <f>S157*H157</f>
        <v>0</v>
      </c>
      <c r="AR157" s="25" t="s">
        <v>216</v>
      </c>
      <c r="AT157" s="25" t="s">
        <v>211</v>
      </c>
      <c r="AU157" s="25" t="s">
        <v>80</v>
      </c>
      <c r="AY157" s="25" t="s">
        <v>207</v>
      </c>
      <c r="BE157" s="215">
        <f>IF(N157="základní",J157,0)</f>
        <v>0</v>
      </c>
      <c r="BF157" s="215">
        <f>IF(N157="snížená",J157,0)</f>
        <v>0</v>
      </c>
      <c r="BG157" s="215">
        <f>IF(N157="zákl. přenesená",J157,0)</f>
        <v>0</v>
      </c>
      <c r="BH157" s="215">
        <f>IF(N157="sníž. přenesená",J157,0)</f>
        <v>0</v>
      </c>
      <c r="BI157" s="215">
        <f>IF(N157="nulová",J157,0)</f>
        <v>0</v>
      </c>
      <c r="BJ157" s="25" t="s">
        <v>80</v>
      </c>
      <c r="BK157" s="215">
        <f>ROUND(I157*H157,1)</f>
        <v>0</v>
      </c>
      <c r="BL157" s="25" t="s">
        <v>216</v>
      </c>
      <c r="BM157" s="25" t="s">
        <v>3055</v>
      </c>
    </row>
    <row r="158" spans="2:65" s="1" customFormat="1" ht="14.4" customHeight="1">
      <c r="B158" s="42"/>
      <c r="C158" s="204" t="s">
        <v>479</v>
      </c>
      <c r="D158" s="204" t="s">
        <v>211</v>
      </c>
      <c r="E158" s="205" t="s">
        <v>3056</v>
      </c>
      <c r="F158" s="206" t="s">
        <v>3057</v>
      </c>
      <c r="G158" s="207" t="s">
        <v>909</v>
      </c>
      <c r="H158" s="208">
        <v>1</v>
      </c>
      <c r="I158" s="209"/>
      <c r="J158" s="210">
        <f>ROUND(I158*H158,1)</f>
        <v>0</v>
      </c>
      <c r="K158" s="206" t="s">
        <v>23</v>
      </c>
      <c r="L158" s="62"/>
      <c r="M158" s="211" t="s">
        <v>23</v>
      </c>
      <c r="N158" s="212" t="s">
        <v>44</v>
      </c>
      <c r="O158" s="43"/>
      <c r="P158" s="213">
        <f>O158*H158</f>
        <v>0</v>
      </c>
      <c r="Q158" s="213">
        <v>0</v>
      </c>
      <c r="R158" s="213">
        <f>Q158*H158</f>
        <v>0</v>
      </c>
      <c r="S158" s="213">
        <v>0</v>
      </c>
      <c r="T158" s="214">
        <f>S158*H158</f>
        <v>0</v>
      </c>
      <c r="AR158" s="25" t="s">
        <v>216</v>
      </c>
      <c r="AT158" s="25" t="s">
        <v>211</v>
      </c>
      <c r="AU158" s="25" t="s">
        <v>80</v>
      </c>
      <c r="AY158" s="25" t="s">
        <v>207</v>
      </c>
      <c r="BE158" s="215">
        <f>IF(N158="základní",J158,0)</f>
        <v>0</v>
      </c>
      <c r="BF158" s="215">
        <f>IF(N158="snížená",J158,0)</f>
        <v>0</v>
      </c>
      <c r="BG158" s="215">
        <f>IF(N158="zákl. přenesená",J158,0)</f>
        <v>0</v>
      </c>
      <c r="BH158" s="215">
        <f>IF(N158="sníž. přenesená",J158,0)</f>
        <v>0</v>
      </c>
      <c r="BI158" s="215">
        <f>IF(N158="nulová",J158,0)</f>
        <v>0</v>
      </c>
      <c r="BJ158" s="25" t="s">
        <v>80</v>
      </c>
      <c r="BK158" s="215">
        <f>ROUND(I158*H158,1)</f>
        <v>0</v>
      </c>
      <c r="BL158" s="25" t="s">
        <v>216</v>
      </c>
      <c r="BM158" s="25" t="s">
        <v>3058</v>
      </c>
    </row>
    <row r="159" spans="2:65" s="11" customFormat="1" ht="37.35" customHeight="1">
      <c r="B159" s="188"/>
      <c r="C159" s="189"/>
      <c r="D159" s="190" t="s">
        <v>72</v>
      </c>
      <c r="E159" s="191" t="s">
        <v>3059</v>
      </c>
      <c r="F159" s="191" t="s">
        <v>3060</v>
      </c>
      <c r="G159" s="189"/>
      <c r="H159" s="189"/>
      <c r="I159" s="192"/>
      <c r="J159" s="193">
        <f>BK159</f>
        <v>0</v>
      </c>
      <c r="K159" s="189"/>
      <c r="L159" s="194"/>
      <c r="M159" s="195"/>
      <c r="N159" s="196"/>
      <c r="O159" s="196"/>
      <c r="P159" s="197">
        <f>SUM(P160:P167)</f>
        <v>0</v>
      </c>
      <c r="Q159" s="196"/>
      <c r="R159" s="197">
        <f>SUM(R160:R167)</f>
        <v>130.19999999999999</v>
      </c>
      <c r="S159" s="196"/>
      <c r="T159" s="198">
        <f>SUM(T160:T167)</f>
        <v>0</v>
      </c>
      <c r="AR159" s="199" t="s">
        <v>80</v>
      </c>
      <c r="AT159" s="200" t="s">
        <v>72</v>
      </c>
      <c r="AU159" s="200" t="s">
        <v>73</v>
      </c>
      <c r="AY159" s="199" t="s">
        <v>207</v>
      </c>
      <c r="BK159" s="201">
        <f>SUM(BK160:BK167)</f>
        <v>0</v>
      </c>
    </row>
    <row r="160" spans="2:65" s="1" customFormat="1" ht="22.8" customHeight="1">
      <c r="B160" s="42"/>
      <c r="C160" s="204" t="s">
        <v>484</v>
      </c>
      <c r="D160" s="204" t="s">
        <v>211</v>
      </c>
      <c r="E160" s="205" t="s">
        <v>3061</v>
      </c>
      <c r="F160" s="206" t="s">
        <v>3062</v>
      </c>
      <c r="G160" s="207" t="s">
        <v>214</v>
      </c>
      <c r="H160" s="208">
        <v>130.19999999999999</v>
      </c>
      <c r="I160" s="209"/>
      <c r="J160" s="210">
        <f>ROUND(I160*H160,1)</f>
        <v>0</v>
      </c>
      <c r="K160" s="206" t="s">
        <v>215</v>
      </c>
      <c r="L160" s="62"/>
      <c r="M160" s="211" t="s">
        <v>23</v>
      </c>
      <c r="N160" s="212" t="s">
        <v>44</v>
      </c>
      <c r="O160" s="43"/>
      <c r="P160" s="213">
        <f>O160*H160</f>
        <v>0</v>
      </c>
      <c r="Q160" s="213">
        <v>0</v>
      </c>
      <c r="R160" s="213">
        <f>Q160*H160</f>
        <v>0</v>
      </c>
      <c r="S160" s="213">
        <v>0</v>
      </c>
      <c r="T160" s="214">
        <f>S160*H160</f>
        <v>0</v>
      </c>
      <c r="AR160" s="25" t="s">
        <v>216</v>
      </c>
      <c r="AT160" s="25" t="s">
        <v>211</v>
      </c>
      <c r="AU160" s="25" t="s">
        <v>80</v>
      </c>
      <c r="AY160" s="25" t="s">
        <v>207</v>
      </c>
      <c r="BE160" s="215">
        <f>IF(N160="základní",J160,0)</f>
        <v>0</v>
      </c>
      <c r="BF160" s="215">
        <f>IF(N160="snížená",J160,0)</f>
        <v>0</v>
      </c>
      <c r="BG160" s="215">
        <f>IF(N160="zákl. přenesená",J160,0)</f>
        <v>0</v>
      </c>
      <c r="BH160" s="215">
        <f>IF(N160="sníž. přenesená",J160,0)</f>
        <v>0</v>
      </c>
      <c r="BI160" s="215">
        <f>IF(N160="nulová",J160,0)</f>
        <v>0</v>
      </c>
      <c r="BJ160" s="25" t="s">
        <v>80</v>
      </c>
      <c r="BK160" s="215">
        <f>ROUND(I160*H160,1)</f>
        <v>0</v>
      </c>
      <c r="BL160" s="25" t="s">
        <v>216</v>
      </c>
      <c r="BM160" s="25" t="s">
        <v>3063</v>
      </c>
    </row>
    <row r="161" spans="2:65" s="12" customFormat="1" ht="12">
      <c r="B161" s="216"/>
      <c r="C161" s="217"/>
      <c r="D161" s="218" t="s">
        <v>218</v>
      </c>
      <c r="E161" s="219" t="s">
        <v>23</v>
      </c>
      <c r="F161" s="220" t="s">
        <v>3064</v>
      </c>
      <c r="G161" s="217"/>
      <c r="H161" s="221">
        <v>130.19999999999999</v>
      </c>
      <c r="I161" s="222"/>
      <c r="J161" s="217"/>
      <c r="K161" s="217"/>
      <c r="L161" s="223"/>
      <c r="M161" s="224"/>
      <c r="N161" s="225"/>
      <c r="O161" s="225"/>
      <c r="P161" s="225"/>
      <c r="Q161" s="225"/>
      <c r="R161" s="225"/>
      <c r="S161" s="225"/>
      <c r="T161" s="226"/>
      <c r="AT161" s="227" t="s">
        <v>218</v>
      </c>
      <c r="AU161" s="227" t="s">
        <v>80</v>
      </c>
      <c r="AV161" s="12" t="s">
        <v>82</v>
      </c>
      <c r="AW161" s="12" t="s">
        <v>36</v>
      </c>
      <c r="AX161" s="12" t="s">
        <v>80</v>
      </c>
      <c r="AY161" s="227" t="s">
        <v>207</v>
      </c>
    </row>
    <row r="162" spans="2:65" s="1" customFormat="1" ht="14.4" customHeight="1">
      <c r="B162" s="42"/>
      <c r="C162" s="260" t="s">
        <v>488</v>
      </c>
      <c r="D162" s="260" t="s">
        <v>314</v>
      </c>
      <c r="E162" s="261" t="s">
        <v>3065</v>
      </c>
      <c r="F162" s="262" t="s">
        <v>3066</v>
      </c>
      <c r="G162" s="263" t="s">
        <v>214</v>
      </c>
      <c r="H162" s="264">
        <v>130.19999999999999</v>
      </c>
      <c r="I162" s="265"/>
      <c r="J162" s="266">
        <f>ROUND(I162*H162,1)</f>
        <v>0</v>
      </c>
      <c r="K162" s="262" t="s">
        <v>215</v>
      </c>
      <c r="L162" s="267"/>
      <c r="M162" s="268" t="s">
        <v>23</v>
      </c>
      <c r="N162" s="269" t="s">
        <v>44</v>
      </c>
      <c r="O162" s="43"/>
      <c r="P162" s="213">
        <f>O162*H162</f>
        <v>0</v>
      </c>
      <c r="Q162" s="213">
        <v>1</v>
      </c>
      <c r="R162" s="213">
        <f>Q162*H162</f>
        <v>130.19999999999999</v>
      </c>
      <c r="S162" s="213">
        <v>0</v>
      </c>
      <c r="T162" s="214">
        <f>S162*H162</f>
        <v>0</v>
      </c>
      <c r="AR162" s="25" t="s">
        <v>262</v>
      </c>
      <c r="AT162" s="25" t="s">
        <v>314</v>
      </c>
      <c r="AU162" s="25" t="s">
        <v>80</v>
      </c>
      <c r="AY162" s="25" t="s">
        <v>207</v>
      </c>
      <c r="BE162" s="215">
        <f>IF(N162="základní",J162,0)</f>
        <v>0</v>
      </c>
      <c r="BF162" s="215">
        <f>IF(N162="snížená",J162,0)</f>
        <v>0</v>
      </c>
      <c r="BG162" s="215">
        <f>IF(N162="zákl. přenesená",J162,0)</f>
        <v>0</v>
      </c>
      <c r="BH162" s="215">
        <f>IF(N162="sníž. přenesená",J162,0)</f>
        <v>0</v>
      </c>
      <c r="BI162" s="215">
        <f>IF(N162="nulová",J162,0)</f>
        <v>0</v>
      </c>
      <c r="BJ162" s="25" t="s">
        <v>80</v>
      </c>
      <c r="BK162" s="215">
        <f>ROUND(I162*H162,1)</f>
        <v>0</v>
      </c>
      <c r="BL162" s="25" t="s">
        <v>216</v>
      </c>
      <c r="BM162" s="25" t="s">
        <v>3067</v>
      </c>
    </row>
    <row r="163" spans="2:65" s="1" customFormat="1" ht="22.8" customHeight="1">
      <c r="B163" s="42"/>
      <c r="C163" s="204" t="s">
        <v>493</v>
      </c>
      <c r="D163" s="204" t="s">
        <v>211</v>
      </c>
      <c r="E163" s="205" t="s">
        <v>3014</v>
      </c>
      <c r="F163" s="206" t="s">
        <v>3015</v>
      </c>
      <c r="G163" s="207" t="s">
        <v>214</v>
      </c>
      <c r="H163" s="208">
        <v>130.19999999999999</v>
      </c>
      <c r="I163" s="209"/>
      <c r="J163" s="210">
        <f>ROUND(I163*H163,1)</f>
        <v>0</v>
      </c>
      <c r="K163" s="206" t="s">
        <v>215</v>
      </c>
      <c r="L163" s="62"/>
      <c r="M163" s="211" t="s">
        <v>23</v>
      </c>
      <c r="N163" s="212" t="s">
        <v>44</v>
      </c>
      <c r="O163" s="43"/>
      <c r="P163" s="213">
        <f>O163*H163</f>
        <v>0</v>
      </c>
      <c r="Q163" s="213">
        <v>0</v>
      </c>
      <c r="R163" s="213">
        <f>Q163*H163</f>
        <v>0</v>
      </c>
      <c r="S163" s="213">
        <v>0</v>
      </c>
      <c r="T163" s="214">
        <f>S163*H163</f>
        <v>0</v>
      </c>
      <c r="AR163" s="25" t="s">
        <v>216</v>
      </c>
      <c r="AT163" s="25" t="s">
        <v>211</v>
      </c>
      <c r="AU163" s="25" t="s">
        <v>80</v>
      </c>
      <c r="AY163" s="25" t="s">
        <v>207</v>
      </c>
      <c r="BE163" s="215">
        <f>IF(N163="základní",J163,0)</f>
        <v>0</v>
      </c>
      <c r="BF163" s="215">
        <f>IF(N163="snížená",J163,0)</f>
        <v>0</v>
      </c>
      <c r="BG163" s="215">
        <f>IF(N163="zákl. přenesená",J163,0)</f>
        <v>0</v>
      </c>
      <c r="BH163" s="215">
        <f>IF(N163="sníž. přenesená",J163,0)</f>
        <v>0</v>
      </c>
      <c r="BI163" s="215">
        <f>IF(N163="nulová",J163,0)</f>
        <v>0</v>
      </c>
      <c r="BJ163" s="25" t="s">
        <v>80</v>
      </c>
      <c r="BK163" s="215">
        <f>ROUND(I163*H163,1)</f>
        <v>0</v>
      </c>
      <c r="BL163" s="25" t="s">
        <v>216</v>
      </c>
      <c r="BM163" s="25" t="s">
        <v>3068</v>
      </c>
    </row>
    <row r="164" spans="2:65" s="1" customFormat="1" ht="22.8" customHeight="1">
      <c r="B164" s="42"/>
      <c r="C164" s="204" t="s">
        <v>499</v>
      </c>
      <c r="D164" s="204" t="s">
        <v>211</v>
      </c>
      <c r="E164" s="205" t="s">
        <v>3069</v>
      </c>
      <c r="F164" s="206" t="s">
        <v>3070</v>
      </c>
      <c r="G164" s="207" t="s">
        <v>317</v>
      </c>
      <c r="H164" s="208">
        <v>258</v>
      </c>
      <c r="I164" s="209"/>
      <c r="J164" s="210">
        <f>ROUND(I164*H164,1)</f>
        <v>0</v>
      </c>
      <c r="K164" s="206" t="s">
        <v>215</v>
      </c>
      <c r="L164" s="62"/>
      <c r="M164" s="211" t="s">
        <v>23</v>
      </c>
      <c r="N164" s="212" t="s">
        <v>44</v>
      </c>
      <c r="O164" s="43"/>
      <c r="P164" s="213">
        <f>O164*H164</f>
        <v>0</v>
      </c>
      <c r="Q164" s="213">
        <v>0</v>
      </c>
      <c r="R164" s="213">
        <f>Q164*H164</f>
        <v>0</v>
      </c>
      <c r="S164" s="213">
        <v>0</v>
      </c>
      <c r="T164" s="214">
        <f>S164*H164</f>
        <v>0</v>
      </c>
      <c r="AR164" s="25" t="s">
        <v>216</v>
      </c>
      <c r="AT164" s="25" t="s">
        <v>211</v>
      </c>
      <c r="AU164" s="25" t="s">
        <v>80</v>
      </c>
      <c r="AY164" s="25" t="s">
        <v>207</v>
      </c>
      <c r="BE164" s="215">
        <f>IF(N164="základní",J164,0)</f>
        <v>0</v>
      </c>
      <c r="BF164" s="215">
        <f>IF(N164="snížená",J164,0)</f>
        <v>0</v>
      </c>
      <c r="BG164" s="215">
        <f>IF(N164="zákl. přenesená",J164,0)</f>
        <v>0</v>
      </c>
      <c r="BH164" s="215">
        <f>IF(N164="sníž. přenesená",J164,0)</f>
        <v>0</v>
      </c>
      <c r="BI164" s="215">
        <f>IF(N164="nulová",J164,0)</f>
        <v>0</v>
      </c>
      <c r="BJ164" s="25" t="s">
        <v>80</v>
      </c>
      <c r="BK164" s="215">
        <f>ROUND(I164*H164,1)</f>
        <v>0</v>
      </c>
      <c r="BL164" s="25" t="s">
        <v>216</v>
      </c>
      <c r="BM164" s="25" t="s">
        <v>3071</v>
      </c>
    </row>
    <row r="165" spans="2:65" s="12" customFormat="1" ht="12">
      <c r="B165" s="216"/>
      <c r="C165" s="217"/>
      <c r="D165" s="218" t="s">
        <v>218</v>
      </c>
      <c r="E165" s="219" t="s">
        <v>23</v>
      </c>
      <c r="F165" s="220" t="s">
        <v>3072</v>
      </c>
      <c r="G165" s="217"/>
      <c r="H165" s="221">
        <v>258</v>
      </c>
      <c r="I165" s="222"/>
      <c r="J165" s="217"/>
      <c r="K165" s="217"/>
      <c r="L165" s="223"/>
      <c r="M165" s="224"/>
      <c r="N165" s="225"/>
      <c r="O165" s="225"/>
      <c r="P165" s="225"/>
      <c r="Q165" s="225"/>
      <c r="R165" s="225"/>
      <c r="S165" s="225"/>
      <c r="T165" s="226"/>
      <c r="AT165" s="227" t="s">
        <v>218</v>
      </c>
      <c r="AU165" s="227" t="s">
        <v>80</v>
      </c>
      <c r="AV165" s="12" t="s">
        <v>82</v>
      </c>
      <c r="AW165" s="12" t="s">
        <v>36</v>
      </c>
      <c r="AX165" s="12" t="s">
        <v>80</v>
      </c>
      <c r="AY165" s="227" t="s">
        <v>207</v>
      </c>
    </row>
    <row r="166" spans="2:65" s="1" customFormat="1" ht="22.8" customHeight="1">
      <c r="B166" s="42"/>
      <c r="C166" s="204" t="s">
        <v>503</v>
      </c>
      <c r="D166" s="204" t="s">
        <v>211</v>
      </c>
      <c r="E166" s="205" t="s">
        <v>3073</v>
      </c>
      <c r="F166" s="206" t="s">
        <v>3074</v>
      </c>
      <c r="G166" s="207" t="s">
        <v>317</v>
      </c>
      <c r="H166" s="208">
        <v>129</v>
      </c>
      <c r="I166" s="209"/>
      <c r="J166" s="210">
        <f>ROUND(I166*H166,1)</f>
        <v>0</v>
      </c>
      <c r="K166" s="206" t="s">
        <v>215</v>
      </c>
      <c r="L166" s="62"/>
      <c r="M166" s="211" t="s">
        <v>23</v>
      </c>
      <c r="N166" s="212" t="s">
        <v>44</v>
      </c>
      <c r="O166" s="43"/>
      <c r="P166" s="213">
        <f>O166*H166</f>
        <v>0</v>
      </c>
      <c r="Q166" s="213">
        <v>0</v>
      </c>
      <c r="R166" s="213">
        <f>Q166*H166</f>
        <v>0</v>
      </c>
      <c r="S166" s="213">
        <v>0</v>
      </c>
      <c r="T166" s="214">
        <f>S166*H166</f>
        <v>0</v>
      </c>
      <c r="AR166" s="25" t="s">
        <v>216</v>
      </c>
      <c r="AT166" s="25" t="s">
        <v>211</v>
      </c>
      <c r="AU166" s="25" t="s">
        <v>80</v>
      </c>
      <c r="AY166" s="25" t="s">
        <v>207</v>
      </c>
      <c r="BE166" s="215">
        <f>IF(N166="základní",J166,0)</f>
        <v>0</v>
      </c>
      <c r="BF166" s="215">
        <f>IF(N166="snížená",J166,0)</f>
        <v>0</v>
      </c>
      <c r="BG166" s="215">
        <f>IF(N166="zákl. přenesená",J166,0)</f>
        <v>0</v>
      </c>
      <c r="BH166" s="215">
        <f>IF(N166="sníž. přenesená",J166,0)</f>
        <v>0</v>
      </c>
      <c r="BI166" s="215">
        <f>IF(N166="nulová",J166,0)</f>
        <v>0</v>
      </c>
      <c r="BJ166" s="25" t="s">
        <v>80</v>
      </c>
      <c r="BK166" s="215">
        <f>ROUND(I166*H166,1)</f>
        <v>0</v>
      </c>
      <c r="BL166" s="25" t="s">
        <v>216</v>
      </c>
      <c r="BM166" s="25" t="s">
        <v>3075</v>
      </c>
    </row>
    <row r="167" spans="2:65" s="12" customFormat="1" ht="12">
      <c r="B167" s="216"/>
      <c r="C167" s="217"/>
      <c r="D167" s="218" t="s">
        <v>218</v>
      </c>
      <c r="E167" s="219" t="s">
        <v>23</v>
      </c>
      <c r="F167" s="220" t="s">
        <v>3076</v>
      </c>
      <c r="G167" s="217"/>
      <c r="H167" s="221">
        <v>129</v>
      </c>
      <c r="I167" s="222"/>
      <c r="J167" s="217"/>
      <c r="K167" s="217"/>
      <c r="L167" s="223"/>
      <c r="M167" s="276"/>
      <c r="N167" s="277"/>
      <c r="O167" s="277"/>
      <c r="P167" s="277"/>
      <c r="Q167" s="277"/>
      <c r="R167" s="277"/>
      <c r="S167" s="277"/>
      <c r="T167" s="278"/>
      <c r="AT167" s="227" t="s">
        <v>218</v>
      </c>
      <c r="AU167" s="227" t="s">
        <v>80</v>
      </c>
      <c r="AV167" s="12" t="s">
        <v>82</v>
      </c>
      <c r="AW167" s="12" t="s">
        <v>36</v>
      </c>
      <c r="AX167" s="12" t="s">
        <v>80</v>
      </c>
      <c r="AY167" s="227" t="s">
        <v>207</v>
      </c>
    </row>
    <row r="168" spans="2:65" s="1" customFormat="1" ht="6.9" customHeight="1">
      <c r="B168" s="57"/>
      <c r="C168" s="58"/>
      <c r="D168" s="58"/>
      <c r="E168" s="58"/>
      <c r="F168" s="58"/>
      <c r="G168" s="58"/>
      <c r="H168" s="58"/>
      <c r="I168" s="149"/>
      <c r="J168" s="58"/>
      <c r="K168" s="58"/>
      <c r="L168" s="62"/>
    </row>
  </sheetData>
  <sheetProtection algorithmName="SHA-512" hashValue="fvTzdq1aYJxYVYdKLPRg9piavd316G0V6dgjbaPqvIRjABfc/8H/c8muk8QnvpfmVVu4wItuUqB18+SV+1SC9g==" saltValue="qxSnDkKILengITroqcgkSAK0ooA2KVPGa25iTZFYMJR96v3/u7oEKL4UYN0Xu2vmabVzoJL2BgWvEEzMvhr6pg==" spinCount="100000" sheet="1" objects="1" scenarios="1" formatColumns="0" formatRows="0" autoFilter="0"/>
  <autoFilter ref="C81:K167"/>
  <mergeCells count="10">
    <mergeCell ref="J51:J52"/>
    <mergeCell ref="E72:H72"/>
    <mergeCell ref="E74:H74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81" display="3) Soupis prací"/>
    <hyperlink ref="L1:V1" location="'Rekapitulace stavby'!C2" display="Rekapitulace stavby"/>
  </hyperlinks>
  <pageMargins left="0.59055118110236227" right="0.59055118110236227" top="0.59055118110236227" bottom="0.59055118110236227" header="0" footer="0"/>
  <pageSetup paperSize="9" fitToHeight="100" orientation="landscape" r:id="rId1"/>
  <headerFooter>
    <oddFooter>&amp;CStrana &amp;P z 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80"/>
  <sheetViews>
    <sheetView showGridLines="0" workbookViewId="0">
      <pane ySplit="1" topLeftCell="A77" activePane="bottomLeft" state="frozen"/>
      <selection pane="bottomLeft" activeCell="F79" sqref="F79"/>
    </sheetView>
  </sheetViews>
  <sheetFormatPr defaultRowHeight="14.4"/>
  <cols>
    <col min="1" max="1" width="7.140625" customWidth="1"/>
    <col min="2" max="2" width="1.42578125" customWidth="1"/>
    <col min="3" max="3" width="3.5703125" customWidth="1"/>
    <col min="4" max="4" width="3.7109375" customWidth="1"/>
    <col min="5" max="5" width="14.7109375" customWidth="1"/>
    <col min="6" max="6" width="92.7109375" customWidth="1"/>
    <col min="7" max="7" width="7.42578125" customWidth="1"/>
    <col min="8" max="8" width="9.5703125" customWidth="1"/>
    <col min="9" max="9" width="10.85546875" style="121" customWidth="1"/>
    <col min="10" max="10" width="20.140625" customWidth="1"/>
    <col min="11" max="11" width="13.28515625" customWidth="1"/>
    <col min="13" max="18" width="9.140625" hidden="1"/>
    <col min="19" max="19" width="7" hidden="1" customWidth="1"/>
    <col min="20" max="20" width="25.42578125" hidden="1" customWidth="1"/>
    <col min="21" max="21" width="14" hidden="1" customWidth="1"/>
    <col min="22" max="22" width="10.5703125" customWidth="1"/>
    <col min="23" max="23" width="14" customWidth="1"/>
    <col min="24" max="24" width="10.5703125" customWidth="1"/>
    <col min="25" max="25" width="12.85546875" customWidth="1"/>
    <col min="26" max="26" width="9.42578125" customWidth="1"/>
    <col min="27" max="27" width="12.85546875" customWidth="1"/>
    <col min="28" max="28" width="14" customWidth="1"/>
    <col min="29" max="29" width="9.42578125" customWidth="1"/>
    <col min="30" max="30" width="12.85546875" customWidth="1"/>
    <col min="31" max="31" width="14" customWidth="1"/>
    <col min="44" max="65" width="9.140625" hidden="1"/>
  </cols>
  <sheetData>
    <row r="1" spans="1:70" ht="21.75" customHeight="1">
      <c r="A1" s="22"/>
      <c r="B1" s="122"/>
      <c r="C1" s="122"/>
      <c r="D1" s="123" t="s">
        <v>1</v>
      </c>
      <c r="E1" s="122"/>
      <c r="F1" s="124" t="s">
        <v>154</v>
      </c>
      <c r="G1" s="410" t="s">
        <v>155</v>
      </c>
      <c r="H1" s="410"/>
      <c r="I1" s="125"/>
      <c r="J1" s="124" t="s">
        <v>156</v>
      </c>
      <c r="K1" s="123" t="s">
        <v>157</v>
      </c>
      <c r="L1" s="124" t="s">
        <v>158</v>
      </c>
      <c r="M1" s="124"/>
      <c r="N1" s="124"/>
      <c r="O1" s="124"/>
      <c r="P1" s="124"/>
      <c r="Q1" s="124"/>
      <c r="R1" s="124"/>
      <c r="S1" s="124"/>
      <c r="T1" s="124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spans="1:70" ht="36.9" customHeight="1"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AT2" s="25" t="s">
        <v>146</v>
      </c>
    </row>
    <row r="3" spans="1:70" ht="6.9" customHeight="1">
      <c r="B3" s="26"/>
      <c r="C3" s="27"/>
      <c r="D3" s="27"/>
      <c r="E3" s="27"/>
      <c r="F3" s="27"/>
      <c r="G3" s="27"/>
      <c r="H3" s="27"/>
      <c r="I3" s="126"/>
      <c r="J3" s="27"/>
      <c r="K3" s="28"/>
      <c r="AT3" s="25" t="s">
        <v>82</v>
      </c>
    </row>
    <row r="4" spans="1:70" ht="36.9" customHeight="1">
      <c r="B4" s="29"/>
      <c r="C4" s="30"/>
      <c r="D4" s="31" t="s">
        <v>159</v>
      </c>
      <c r="E4" s="30"/>
      <c r="F4" s="30"/>
      <c r="G4" s="30"/>
      <c r="H4" s="30"/>
      <c r="I4" s="127"/>
      <c r="J4" s="30"/>
      <c r="K4" s="32"/>
      <c r="M4" s="33" t="s">
        <v>12</v>
      </c>
      <c r="AT4" s="25" t="s">
        <v>6</v>
      </c>
    </row>
    <row r="5" spans="1:70" ht="6.9" customHeight="1">
      <c r="B5" s="29"/>
      <c r="C5" s="30"/>
      <c r="D5" s="30"/>
      <c r="E5" s="30"/>
      <c r="F5" s="30"/>
      <c r="G5" s="30"/>
      <c r="H5" s="30"/>
      <c r="I5" s="127"/>
      <c r="J5" s="30"/>
      <c r="K5" s="32"/>
    </row>
    <row r="6" spans="1:70" ht="13.2">
      <c r="B6" s="29"/>
      <c r="C6" s="30"/>
      <c r="D6" s="38" t="s">
        <v>18</v>
      </c>
      <c r="E6" s="30"/>
      <c r="F6" s="30"/>
      <c r="G6" s="30"/>
      <c r="H6" s="30"/>
      <c r="I6" s="127"/>
      <c r="J6" s="30"/>
      <c r="K6" s="32"/>
    </row>
    <row r="7" spans="1:70" ht="14.4" customHeight="1">
      <c r="B7" s="29"/>
      <c r="C7" s="30"/>
      <c r="D7" s="30"/>
      <c r="E7" s="400" t="str">
        <f>'Rekapitulace stavby'!K6</f>
        <v>Revitalizace návsi v obci Malšovice</v>
      </c>
      <c r="F7" s="401"/>
      <c r="G7" s="401"/>
      <c r="H7" s="401"/>
      <c r="I7" s="127"/>
      <c r="J7" s="30"/>
      <c r="K7" s="32"/>
    </row>
    <row r="8" spans="1:70" s="1" customFormat="1" ht="13.2">
      <c r="B8" s="42"/>
      <c r="C8" s="43"/>
      <c r="D8" s="38" t="s">
        <v>160</v>
      </c>
      <c r="E8" s="43"/>
      <c r="F8" s="43"/>
      <c r="G8" s="43"/>
      <c r="H8" s="43"/>
      <c r="I8" s="128"/>
      <c r="J8" s="43"/>
      <c r="K8" s="46"/>
    </row>
    <row r="9" spans="1:70" s="1" customFormat="1" ht="36.9" customHeight="1">
      <c r="B9" s="42"/>
      <c r="C9" s="43"/>
      <c r="D9" s="43"/>
      <c r="E9" s="403" t="s">
        <v>3077</v>
      </c>
      <c r="F9" s="402"/>
      <c r="G9" s="402"/>
      <c r="H9" s="402"/>
      <c r="I9" s="128"/>
      <c r="J9" s="43"/>
      <c r="K9" s="46"/>
    </row>
    <row r="10" spans="1:70" s="1" customFormat="1" ht="12">
      <c r="B10" s="42"/>
      <c r="C10" s="43"/>
      <c r="D10" s="43"/>
      <c r="E10" s="43"/>
      <c r="F10" s="43"/>
      <c r="G10" s="43"/>
      <c r="H10" s="43"/>
      <c r="I10" s="128"/>
      <c r="J10" s="43"/>
      <c r="K10" s="46"/>
    </row>
    <row r="11" spans="1:70" s="1" customFormat="1" ht="14.4" customHeight="1">
      <c r="B11" s="42"/>
      <c r="C11" s="43"/>
      <c r="D11" s="38" t="s">
        <v>20</v>
      </c>
      <c r="E11" s="43"/>
      <c r="F11" s="36" t="s">
        <v>21</v>
      </c>
      <c r="G11" s="43"/>
      <c r="H11" s="43"/>
      <c r="I11" s="129" t="s">
        <v>22</v>
      </c>
      <c r="J11" s="36" t="s">
        <v>23</v>
      </c>
      <c r="K11" s="46"/>
    </row>
    <row r="12" spans="1:70" s="1" customFormat="1" ht="14.4" customHeight="1">
      <c r="B12" s="42"/>
      <c r="C12" s="43"/>
      <c r="D12" s="38" t="s">
        <v>24</v>
      </c>
      <c r="E12" s="43"/>
      <c r="F12" s="36" t="s">
        <v>25</v>
      </c>
      <c r="G12" s="43"/>
      <c r="H12" s="43"/>
      <c r="I12" s="129" t="s">
        <v>26</v>
      </c>
      <c r="J12" s="130" t="str">
        <f>'Rekapitulace stavby'!AN8</f>
        <v>10. 5. 2018</v>
      </c>
      <c r="K12" s="46"/>
    </row>
    <row r="13" spans="1:70" s="1" customFormat="1" ht="10.8" customHeight="1">
      <c r="B13" s="42"/>
      <c r="C13" s="43"/>
      <c r="D13" s="43"/>
      <c r="E13" s="43"/>
      <c r="F13" s="43"/>
      <c r="G13" s="43"/>
      <c r="H13" s="43"/>
      <c r="I13" s="128"/>
      <c r="J13" s="43"/>
      <c r="K13" s="46"/>
    </row>
    <row r="14" spans="1:70" s="1" customFormat="1" ht="14.4" customHeight="1">
      <c r="B14" s="42"/>
      <c r="C14" s="43"/>
      <c r="D14" s="38" t="s">
        <v>28</v>
      </c>
      <c r="E14" s="43"/>
      <c r="F14" s="43"/>
      <c r="G14" s="43"/>
      <c r="H14" s="43"/>
      <c r="I14" s="129" t="s">
        <v>29</v>
      </c>
      <c r="J14" s="36" t="s">
        <v>23</v>
      </c>
      <c r="K14" s="46"/>
    </row>
    <row r="15" spans="1:70" s="1" customFormat="1" ht="18" customHeight="1">
      <c r="B15" s="42"/>
      <c r="C15" s="43"/>
      <c r="D15" s="43"/>
      <c r="E15" s="36" t="s">
        <v>30</v>
      </c>
      <c r="F15" s="43"/>
      <c r="G15" s="43"/>
      <c r="H15" s="43"/>
      <c r="I15" s="129" t="s">
        <v>31</v>
      </c>
      <c r="J15" s="36" t="s">
        <v>23</v>
      </c>
      <c r="K15" s="46"/>
    </row>
    <row r="16" spans="1:70" s="1" customFormat="1" ht="6.9" customHeight="1">
      <c r="B16" s="42"/>
      <c r="C16" s="43"/>
      <c r="D16" s="43"/>
      <c r="E16" s="43"/>
      <c r="F16" s="43"/>
      <c r="G16" s="43"/>
      <c r="H16" s="43"/>
      <c r="I16" s="128"/>
      <c r="J16" s="43"/>
      <c r="K16" s="46"/>
    </row>
    <row r="17" spans="2:11" s="1" customFormat="1" ht="14.4" customHeight="1">
      <c r="B17" s="42"/>
      <c r="C17" s="43"/>
      <c r="D17" s="38" t="s">
        <v>32</v>
      </c>
      <c r="E17" s="43"/>
      <c r="F17" s="43"/>
      <c r="G17" s="43"/>
      <c r="H17" s="43"/>
      <c r="I17" s="129" t="s">
        <v>29</v>
      </c>
      <c r="J17" s="36" t="str">
        <f>IF('Rekapitulace stavby'!AN13="Vyplň údaj","",IF('Rekapitulace stavby'!AN13="","",'Rekapitulace stavby'!AN13))</f>
        <v/>
      </c>
      <c r="K17" s="46"/>
    </row>
    <row r="18" spans="2:11" s="1" customFormat="1" ht="18" customHeight="1">
      <c r="B18" s="42"/>
      <c r="C18" s="43"/>
      <c r="D18" s="43"/>
      <c r="E18" s="36" t="str">
        <f>IF('Rekapitulace stavby'!E14="Vyplň údaj","",IF('Rekapitulace stavby'!E14="","",'Rekapitulace stavby'!E14))</f>
        <v/>
      </c>
      <c r="F18" s="43"/>
      <c r="G18" s="43"/>
      <c r="H18" s="43"/>
      <c r="I18" s="129" t="s">
        <v>31</v>
      </c>
      <c r="J18" s="36" t="str">
        <f>IF('Rekapitulace stavby'!AN14="Vyplň údaj","",IF('Rekapitulace stavby'!AN14="","",'Rekapitulace stavby'!AN14))</f>
        <v/>
      </c>
      <c r="K18" s="46"/>
    </row>
    <row r="19" spans="2:11" s="1" customFormat="1" ht="6.9" customHeight="1">
      <c r="B19" s="42"/>
      <c r="C19" s="43"/>
      <c r="D19" s="43"/>
      <c r="E19" s="43"/>
      <c r="F19" s="43"/>
      <c r="G19" s="43"/>
      <c r="H19" s="43"/>
      <c r="I19" s="128"/>
      <c r="J19" s="43"/>
      <c r="K19" s="46"/>
    </row>
    <row r="20" spans="2:11" s="1" customFormat="1" ht="14.4" customHeight="1">
      <c r="B20" s="42"/>
      <c r="C20" s="43"/>
      <c r="D20" s="38" t="s">
        <v>34</v>
      </c>
      <c r="E20" s="43"/>
      <c r="F20" s="43"/>
      <c r="G20" s="43"/>
      <c r="H20" s="43"/>
      <c r="I20" s="129" t="s">
        <v>29</v>
      </c>
      <c r="J20" s="36" t="s">
        <v>23</v>
      </c>
      <c r="K20" s="46"/>
    </row>
    <row r="21" spans="2:11" s="1" customFormat="1" ht="18" customHeight="1">
      <c r="B21" s="42"/>
      <c r="C21" s="43"/>
      <c r="D21" s="43"/>
      <c r="E21" s="36" t="s">
        <v>35</v>
      </c>
      <c r="F21" s="43"/>
      <c r="G21" s="43"/>
      <c r="H21" s="43"/>
      <c r="I21" s="129" t="s">
        <v>31</v>
      </c>
      <c r="J21" s="36" t="s">
        <v>23</v>
      </c>
      <c r="K21" s="46"/>
    </row>
    <row r="22" spans="2:11" s="1" customFormat="1" ht="6.9" customHeight="1">
      <c r="B22" s="42"/>
      <c r="C22" s="43"/>
      <c r="D22" s="43"/>
      <c r="E22" s="43"/>
      <c r="F22" s="43"/>
      <c r="G22" s="43"/>
      <c r="H22" s="43"/>
      <c r="I22" s="128"/>
      <c r="J22" s="43"/>
      <c r="K22" s="46"/>
    </row>
    <row r="23" spans="2:11" s="1" customFormat="1" ht="14.4" customHeight="1">
      <c r="B23" s="42"/>
      <c r="C23" s="43"/>
      <c r="D23" s="38" t="s">
        <v>37</v>
      </c>
      <c r="E23" s="43"/>
      <c r="F23" s="43"/>
      <c r="G23" s="43"/>
      <c r="H23" s="43"/>
      <c r="I23" s="128"/>
      <c r="J23" s="43"/>
      <c r="K23" s="46"/>
    </row>
    <row r="24" spans="2:11" s="7" customFormat="1" ht="75.599999999999994" customHeight="1">
      <c r="B24" s="131"/>
      <c r="C24" s="132"/>
      <c r="D24" s="132"/>
      <c r="E24" s="364" t="s">
        <v>38</v>
      </c>
      <c r="F24" s="364"/>
      <c r="G24" s="364"/>
      <c r="H24" s="364"/>
      <c r="I24" s="133"/>
      <c r="J24" s="132"/>
      <c r="K24" s="134"/>
    </row>
    <row r="25" spans="2:11" s="1" customFormat="1" ht="6.9" customHeight="1">
      <c r="B25" s="42"/>
      <c r="C25" s="43"/>
      <c r="D25" s="43"/>
      <c r="E25" s="43"/>
      <c r="F25" s="43"/>
      <c r="G25" s="43"/>
      <c r="H25" s="43"/>
      <c r="I25" s="128"/>
      <c r="J25" s="43"/>
      <c r="K25" s="46"/>
    </row>
    <row r="26" spans="2:11" s="1" customFormat="1" ht="6.9" customHeight="1">
      <c r="B26" s="42"/>
      <c r="C26" s="43"/>
      <c r="D26" s="86"/>
      <c r="E26" s="86"/>
      <c r="F26" s="86"/>
      <c r="G26" s="86"/>
      <c r="H26" s="86"/>
      <c r="I26" s="135"/>
      <c r="J26" s="86"/>
      <c r="K26" s="136"/>
    </row>
    <row r="27" spans="2:11" s="1" customFormat="1" ht="25.35" customHeight="1">
      <c r="B27" s="42"/>
      <c r="C27" s="43"/>
      <c r="D27" s="137" t="s">
        <v>39</v>
      </c>
      <c r="E27" s="43"/>
      <c r="F27" s="43"/>
      <c r="G27" s="43"/>
      <c r="H27" s="43"/>
      <c r="I27" s="128"/>
      <c r="J27" s="138">
        <f>ROUND(J77,1)</f>
        <v>0</v>
      </c>
      <c r="K27" s="46"/>
    </row>
    <row r="28" spans="2:11" s="1" customFormat="1" ht="6.9" customHeight="1">
      <c r="B28" s="42"/>
      <c r="C28" s="43"/>
      <c r="D28" s="86"/>
      <c r="E28" s="86"/>
      <c r="F28" s="86"/>
      <c r="G28" s="86"/>
      <c r="H28" s="86"/>
      <c r="I28" s="135"/>
      <c r="J28" s="86"/>
      <c r="K28" s="136"/>
    </row>
    <row r="29" spans="2:11" s="1" customFormat="1" ht="14.4" customHeight="1">
      <c r="B29" s="42"/>
      <c r="C29" s="43"/>
      <c r="D29" s="43"/>
      <c r="E29" s="43"/>
      <c r="F29" s="47" t="s">
        <v>41</v>
      </c>
      <c r="G29" s="43"/>
      <c r="H29" s="43"/>
      <c r="I29" s="139" t="s">
        <v>40</v>
      </c>
      <c r="J29" s="47" t="s">
        <v>42</v>
      </c>
      <c r="K29" s="46"/>
    </row>
    <row r="30" spans="2:11" s="1" customFormat="1" ht="14.4" customHeight="1">
      <c r="B30" s="42"/>
      <c r="C30" s="43"/>
      <c r="D30" s="50" t="s">
        <v>43</v>
      </c>
      <c r="E30" s="50" t="s">
        <v>44</v>
      </c>
      <c r="F30" s="140">
        <f>ROUND(SUM(BE77:BE79), 1)</f>
        <v>0</v>
      </c>
      <c r="G30" s="43"/>
      <c r="H30" s="43"/>
      <c r="I30" s="141">
        <v>0.21</v>
      </c>
      <c r="J30" s="140">
        <f>ROUND(ROUND((SUM(BE77:BE79)), 1)*I30, 1)</f>
        <v>0</v>
      </c>
      <c r="K30" s="46"/>
    </row>
    <row r="31" spans="2:11" s="1" customFormat="1" ht="14.4" customHeight="1">
      <c r="B31" s="42"/>
      <c r="C31" s="43"/>
      <c r="D31" s="43"/>
      <c r="E31" s="50" t="s">
        <v>45</v>
      </c>
      <c r="F31" s="140">
        <f>ROUND(SUM(BF77:BF79), 1)</f>
        <v>0</v>
      </c>
      <c r="G31" s="43"/>
      <c r="H31" s="43"/>
      <c r="I31" s="141">
        <v>0.15</v>
      </c>
      <c r="J31" s="140">
        <f>ROUND(ROUND((SUM(BF77:BF79)), 1)*I31, 1)</f>
        <v>0</v>
      </c>
      <c r="K31" s="46"/>
    </row>
    <row r="32" spans="2:11" s="1" customFormat="1" ht="14.4" hidden="1" customHeight="1">
      <c r="B32" s="42"/>
      <c r="C32" s="43"/>
      <c r="D32" s="43"/>
      <c r="E32" s="50" t="s">
        <v>46</v>
      </c>
      <c r="F32" s="140">
        <f>ROUND(SUM(BG77:BG79), 1)</f>
        <v>0</v>
      </c>
      <c r="G32" s="43"/>
      <c r="H32" s="43"/>
      <c r="I32" s="141">
        <v>0.21</v>
      </c>
      <c r="J32" s="140">
        <v>0</v>
      </c>
      <c r="K32" s="46"/>
    </row>
    <row r="33" spans="2:11" s="1" customFormat="1" ht="14.4" hidden="1" customHeight="1">
      <c r="B33" s="42"/>
      <c r="C33" s="43"/>
      <c r="D33" s="43"/>
      <c r="E33" s="50" t="s">
        <v>47</v>
      </c>
      <c r="F33" s="140">
        <f>ROUND(SUM(BH77:BH79), 1)</f>
        <v>0</v>
      </c>
      <c r="G33" s="43"/>
      <c r="H33" s="43"/>
      <c r="I33" s="141">
        <v>0.15</v>
      </c>
      <c r="J33" s="140">
        <v>0</v>
      </c>
      <c r="K33" s="46"/>
    </row>
    <row r="34" spans="2:11" s="1" customFormat="1" ht="14.4" hidden="1" customHeight="1">
      <c r="B34" s="42"/>
      <c r="C34" s="43"/>
      <c r="D34" s="43"/>
      <c r="E34" s="50" t="s">
        <v>48</v>
      </c>
      <c r="F34" s="140">
        <f>ROUND(SUM(BI77:BI79), 1)</f>
        <v>0</v>
      </c>
      <c r="G34" s="43"/>
      <c r="H34" s="43"/>
      <c r="I34" s="141">
        <v>0</v>
      </c>
      <c r="J34" s="140">
        <v>0</v>
      </c>
      <c r="K34" s="46"/>
    </row>
    <row r="35" spans="2:11" s="1" customFormat="1" ht="6.9" customHeight="1">
      <c r="B35" s="42"/>
      <c r="C35" s="43"/>
      <c r="D35" s="43"/>
      <c r="E35" s="43"/>
      <c r="F35" s="43"/>
      <c r="G35" s="43"/>
      <c r="H35" s="43"/>
      <c r="I35" s="128"/>
      <c r="J35" s="43"/>
      <c r="K35" s="46"/>
    </row>
    <row r="36" spans="2:11" s="1" customFormat="1" ht="25.35" customHeight="1">
      <c r="B36" s="42"/>
      <c r="C36" s="142"/>
      <c r="D36" s="143" t="s">
        <v>49</v>
      </c>
      <c r="E36" s="80"/>
      <c r="F36" s="80"/>
      <c r="G36" s="144" t="s">
        <v>50</v>
      </c>
      <c r="H36" s="145" t="s">
        <v>51</v>
      </c>
      <c r="I36" s="146"/>
      <c r="J36" s="147">
        <f>SUM(J27:J34)</f>
        <v>0</v>
      </c>
      <c r="K36" s="148"/>
    </row>
    <row r="37" spans="2:11" s="1" customFormat="1" ht="14.4" customHeight="1">
      <c r="B37" s="57"/>
      <c r="C37" s="58"/>
      <c r="D37" s="58"/>
      <c r="E37" s="58"/>
      <c r="F37" s="58"/>
      <c r="G37" s="58"/>
      <c r="H37" s="58"/>
      <c r="I37" s="149"/>
      <c r="J37" s="58"/>
      <c r="K37" s="59"/>
    </row>
    <row r="41" spans="2:11" s="1" customFormat="1" ht="6.9" customHeight="1">
      <c r="B41" s="150"/>
      <c r="C41" s="151"/>
      <c r="D41" s="151"/>
      <c r="E41" s="151"/>
      <c r="F41" s="151"/>
      <c r="G41" s="151"/>
      <c r="H41" s="151"/>
      <c r="I41" s="152"/>
      <c r="J41" s="151"/>
      <c r="K41" s="153"/>
    </row>
    <row r="42" spans="2:11" s="1" customFormat="1" ht="36.9" customHeight="1">
      <c r="B42" s="42"/>
      <c r="C42" s="31" t="s">
        <v>166</v>
      </c>
      <c r="D42" s="43"/>
      <c r="E42" s="43"/>
      <c r="F42" s="43"/>
      <c r="G42" s="43"/>
      <c r="H42" s="43"/>
      <c r="I42" s="128"/>
      <c r="J42" s="43"/>
      <c r="K42" s="46"/>
    </row>
    <row r="43" spans="2:11" s="1" customFormat="1" ht="6.9" customHeight="1">
      <c r="B43" s="42"/>
      <c r="C43" s="43"/>
      <c r="D43" s="43"/>
      <c r="E43" s="43"/>
      <c r="F43" s="43"/>
      <c r="G43" s="43"/>
      <c r="H43" s="43"/>
      <c r="I43" s="128"/>
      <c r="J43" s="43"/>
      <c r="K43" s="46"/>
    </row>
    <row r="44" spans="2:11" s="1" customFormat="1" ht="14.4" customHeight="1">
      <c r="B44" s="42"/>
      <c r="C44" s="38" t="s">
        <v>18</v>
      </c>
      <c r="D44" s="43"/>
      <c r="E44" s="43"/>
      <c r="F44" s="43"/>
      <c r="G44" s="43"/>
      <c r="H44" s="43"/>
      <c r="I44" s="128"/>
      <c r="J44" s="43"/>
      <c r="K44" s="46"/>
    </row>
    <row r="45" spans="2:11" s="1" customFormat="1" ht="14.4" customHeight="1">
      <c r="B45" s="42"/>
      <c r="C45" s="43"/>
      <c r="D45" s="43"/>
      <c r="E45" s="400" t="str">
        <f>E7</f>
        <v>Revitalizace návsi v obci Malšovice</v>
      </c>
      <c r="F45" s="401"/>
      <c r="G45" s="401"/>
      <c r="H45" s="401"/>
      <c r="I45" s="128"/>
      <c r="J45" s="43"/>
      <c r="K45" s="46"/>
    </row>
    <row r="46" spans="2:11" s="1" customFormat="1" ht="14.4" customHeight="1">
      <c r="B46" s="42"/>
      <c r="C46" s="38" t="s">
        <v>160</v>
      </c>
      <c r="D46" s="43"/>
      <c r="E46" s="43"/>
      <c r="F46" s="43"/>
      <c r="G46" s="43"/>
      <c r="H46" s="43"/>
      <c r="I46" s="128"/>
      <c r="J46" s="43"/>
      <c r="K46" s="46"/>
    </row>
    <row r="47" spans="2:11" s="1" customFormat="1" ht="16.2" customHeight="1">
      <c r="B47" s="42"/>
      <c r="C47" s="43"/>
      <c r="D47" s="43"/>
      <c r="E47" s="403" t="str">
        <f>E9</f>
        <v>SO07 - PŘELOŽKA CETIN (již realizováno na základě ÚR)</v>
      </c>
      <c r="F47" s="402"/>
      <c r="G47" s="402"/>
      <c r="H47" s="402"/>
      <c r="I47" s="128"/>
      <c r="J47" s="43"/>
      <c r="K47" s="46"/>
    </row>
    <row r="48" spans="2:11" s="1" customFormat="1" ht="6.9" customHeight="1">
      <c r="B48" s="42"/>
      <c r="C48" s="43"/>
      <c r="D48" s="43"/>
      <c r="E48" s="43"/>
      <c r="F48" s="43"/>
      <c r="G48" s="43"/>
      <c r="H48" s="43"/>
      <c r="I48" s="128"/>
      <c r="J48" s="43"/>
      <c r="K48" s="46"/>
    </row>
    <row r="49" spans="2:47" s="1" customFormat="1" ht="18" customHeight="1">
      <c r="B49" s="42"/>
      <c r="C49" s="38" t="s">
        <v>24</v>
      </c>
      <c r="D49" s="43"/>
      <c r="E49" s="43"/>
      <c r="F49" s="36" t="str">
        <f>F12</f>
        <v xml:space="preserve">MALŠOVICE </v>
      </c>
      <c r="G49" s="43"/>
      <c r="H49" s="43"/>
      <c r="I49" s="129" t="s">
        <v>26</v>
      </c>
      <c r="J49" s="130" t="str">
        <f>IF(J12="","",J12)</f>
        <v>10. 5. 2018</v>
      </c>
      <c r="K49" s="46"/>
    </row>
    <row r="50" spans="2:47" s="1" customFormat="1" ht="6.9" customHeight="1">
      <c r="B50" s="42"/>
      <c r="C50" s="43"/>
      <c r="D50" s="43"/>
      <c r="E50" s="43"/>
      <c r="F50" s="43"/>
      <c r="G50" s="43"/>
      <c r="H50" s="43"/>
      <c r="I50" s="128"/>
      <c r="J50" s="43"/>
      <c r="K50" s="46"/>
    </row>
    <row r="51" spans="2:47" s="1" customFormat="1" ht="13.2">
      <c r="B51" s="42"/>
      <c r="C51" s="38" t="s">
        <v>28</v>
      </c>
      <c r="D51" s="43"/>
      <c r="E51" s="43"/>
      <c r="F51" s="36" t="str">
        <f>E15</f>
        <v>OBEC MALŠOVICE, Malšovice 16</v>
      </c>
      <c r="G51" s="43"/>
      <c r="H51" s="43"/>
      <c r="I51" s="129" t="s">
        <v>34</v>
      </c>
      <c r="J51" s="364" t="str">
        <f>E21</f>
        <v>Ing.arch. Zdeněk Havlík Ústí n.L.</v>
      </c>
      <c r="K51" s="46"/>
    </row>
    <row r="52" spans="2:47" s="1" customFormat="1" ht="14.4" customHeight="1">
      <c r="B52" s="42"/>
      <c r="C52" s="38" t="s">
        <v>32</v>
      </c>
      <c r="D52" s="43"/>
      <c r="E52" s="43"/>
      <c r="F52" s="36" t="str">
        <f>IF(E18="","",E18)</f>
        <v/>
      </c>
      <c r="G52" s="43"/>
      <c r="H52" s="43"/>
      <c r="I52" s="128"/>
      <c r="J52" s="404"/>
      <c r="K52" s="46"/>
    </row>
    <row r="53" spans="2:47" s="1" customFormat="1" ht="10.35" customHeight="1">
      <c r="B53" s="42"/>
      <c r="C53" s="43"/>
      <c r="D53" s="43"/>
      <c r="E53" s="43"/>
      <c r="F53" s="43"/>
      <c r="G53" s="43"/>
      <c r="H53" s="43"/>
      <c r="I53" s="128"/>
      <c r="J53" s="43"/>
      <c r="K53" s="46"/>
    </row>
    <row r="54" spans="2:47" s="1" customFormat="1" ht="29.25" customHeight="1">
      <c r="B54" s="42"/>
      <c r="C54" s="154" t="s">
        <v>167</v>
      </c>
      <c r="D54" s="142"/>
      <c r="E54" s="142"/>
      <c r="F54" s="142"/>
      <c r="G54" s="142"/>
      <c r="H54" s="142"/>
      <c r="I54" s="155"/>
      <c r="J54" s="156" t="s">
        <v>168</v>
      </c>
      <c r="K54" s="157"/>
    </row>
    <row r="55" spans="2:47" s="1" customFormat="1" ht="10.35" customHeight="1">
      <c r="B55" s="42"/>
      <c r="C55" s="43"/>
      <c r="D55" s="43"/>
      <c r="E55" s="43"/>
      <c r="F55" s="43"/>
      <c r="G55" s="43"/>
      <c r="H55" s="43"/>
      <c r="I55" s="128"/>
      <c r="J55" s="43"/>
      <c r="K55" s="46"/>
    </row>
    <row r="56" spans="2:47" s="1" customFormat="1" ht="29.25" customHeight="1">
      <c r="B56" s="42"/>
      <c r="C56" s="158" t="s">
        <v>169</v>
      </c>
      <c r="D56" s="43"/>
      <c r="E56" s="43"/>
      <c r="F56" s="43"/>
      <c r="G56" s="43"/>
      <c r="H56" s="43"/>
      <c r="I56" s="128"/>
      <c r="J56" s="138">
        <f>J77</f>
        <v>0</v>
      </c>
      <c r="K56" s="46"/>
      <c r="AU56" s="25" t="s">
        <v>170</v>
      </c>
    </row>
    <row r="57" spans="2:47" s="8" customFormat="1" ht="24.9" customHeight="1">
      <c r="B57" s="159"/>
      <c r="C57" s="160"/>
      <c r="D57" s="161" t="s">
        <v>3078</v>
      </c>
      <c r="E57" s="162"/>
      <c r="F57" s="162"/>
      <c r="G57" s="162"/>
      <c r="H57" s="162"/>
      <c r="I57" s="163"/>
      <c r="J57" s="164">
        <f>J78</f>
        <v>0</v>
      </c>
      <c r="K57" s="165"/>
    </row>
    <row r="58" spans="2:47" s="1" customFormat="1" ht="21.75" customHeight="1">
      <c r="B58" s="42"/>
      <c r="C58" s="43"/>
      <c r="D58" s="43"/>
      <c r="E58" s="43"/>
      <c r="F58" s="43"/>
      <c r="G58" s="43"/>
      <c r="H58" s="43"/>
      <c r="I58" s="128"/>
      <c r="J58" s="43"/>
      <c r="K58" s="46"/>
    </row>
    <row r="59" spans="2:47" s="1" customFormat="1" ht="6.9" customHeight="1">
      <c r="B59" s="57"/>
      <c r="C59" s="58"/>
      <c r="D59" s="58"/>
      <c r="E59" s="58"/>
      <c r="F59" s="58"/>
      <c r="G59" s="58"/>
      <c r="H59" s="58"/>
      <c r="I59" s="149"/>
      <c r="J59" s="58"/>
      <c r="K59" s="59"/>
    </row>
    <row r="63" spans="2:47" s="1" customFormat="1" ht="6.9" customHeight="1">
      <c r="B63" s="60"/>
      <c r="C63" s="61"/>
      <c r="D63" s="61"/>
      <c r="E63" s="61"/>
      <c r="F63" s="61"/>
      <c r="G63" s="61"/>
      <c r="H63" s="61"/>
      <c r="I63" s="152"/>
      <c r="J63" s="61"/>
      <c r="K63" s="61"/>
      <c r="L63" s="62"/>
    </row>
    <row r="64" spans="2:47" s="1" customFormat="1" ht="36.9" customHeight="1">
      <c r="B64" s="42"/>
      <c r="C64" s="63" t="s">
        <v>191</v>
      </c>
      <c r="D64" s="64"/>
      <c r="E64" s="64"/>
      <c r="F64" s="64"/>
      <c r="G64" s="64"/>
      <c r="H64" s="64"/>
      <c r="I64" s="173"/>
      <c r="J64" s="64"/>
      <c r="K64" s="64"/>
      <c r="L64" s="62"/>
    </row>
    <row r="65" spans="2:65" s="1" customFormat="1" ht="6.9" customHeight="1">
      <c r="B65" s="42"/>
      <c r="C65" s="64"/>
      <c r="D65" s="64"/>
      <c r="E65" s="64"/>
      <c r="F65" s="64"/>
      <c r="G65" s="64"/>
      <c r="H65" s="64"/>
      <c r="I65" s="173"/>
      <c r="J65" s="64"/>
      <c r="K65" s="64"/>
      <c r="L65" s="62"/>
    </row>
    <row r="66" spans="2:65" s="1" customFormat="1" ht="14.4" customHeight="1">
      <c r="B66" s="42"/>
      <c r="C66" s="66" t="s">
        <v>18</v>
      </c>
      <c r="D66" s="64"/>
      <c r="E66" s="64"/>
      <c r="F66" s="64"/>
      <c r="G66" s="64"/>
      <c r="H66" s="64"/>
      <c r="I66" s="173"/>
      <c r="J66" s="64"/>
      <c r="K66" s="64"/>
      <c r="L66" s="62"/>
    </row>
    <row r="67" spans="2:65" s="1" customFormat="1" ht="14.4" customHeight="1">
      <c r="B67" s="42"/>
      <c r="C67" s="64"/>
      <c r="D67" s="64"/>
      <c r="E67" s="405" t="str">
        <f>E7</f>
        <v>Revitalizace návsi v obci Malšovice</v>
      </c>
      <c r="F67" s="406"/>
      <c r="G67" s="406"/>
      <c r="H67" s="406"/>
      <c r="I67" s="173"/>
      <c r="J67" s="64"/>
      <c r="K67" s="64"/>
      <c r="L67" s="62"/>
    </row>
    <row r="68" spans="2:65" s="1" customFormat="1" ht="14.4" customHeight="1">
      <c r="B68" s="42"/>
      <c r="C68" s="66" t="s">
        <v>160</v>
      </c>
      <c r="D68" s="64"/>
      <c r="E68" s="64"/>
      <c r="F68" s="64"/>
      <c r="G68" s="64"/>
      <c r="H68" s="64"/>
      <c r="I68" s="173"/>
      <c r="J68" s="64"/>
      <c r="K68" s="64"/>
      <c r="L68" s="62"/>
    </row>
    <row r="69" spans="2:65" s="1" customFormat="1" ht="16.2" customHeight="1">
      <c r="B69" s="42"/>
      <c r="C69" s="64"/>
      <c r="D69" s="64"/>
      <c r="E69" s="375" t="str">
        <f>E9</f>
        <v>SO07 - PŘELOŽKA CETIN (již realizováno na základě ÚR)</v>
      </c>
      <c r="F69" s="408"/>
      <c r="G69" s="408"/>
      <c r="H69" s="408"/>
      <c r="I69" s="173"/>
      <c r="J69" s="64"/>
      <c r="K69" s="64"/>
      <c r="L69" s="62"/>
    </row>
    <row r="70" spans="2:65" s="1" customFormat="1" ht="6.9" customHeight="1">
      <c r="B70" s="42"/>
      <c r="C70" s="64"/>
      <c r="D70" s="64"/>
      <c r="E70" s="64"/>
      <c r="F70" s="64"/>
      <c r="G70" s="64"/>
      <c r="H70" s="64"/>
      <c r="I70" s="173"/>
      <c r="J70" s="64"/>
      <c r="K70" s="64"/>
      <c r="L70" s="62"/>
    </row>
    <row r="71" spans="2:65" s="1" customFormat="1" ht="18" customHeight="1">
      <c r="B71" s="42"/>
      <c r="C71" s="66" t="s">
        <v>24</v>
      </c>
      <c r="D71" s="64"/>
      <c r="E71" s="64"/>
      <c r="F71" s="176" t="str">
        <f>F12</f>
        <v xml:space="preserve">MALŠOVICE </v>
      </c>
      <c r="G71" s="64"/>
      <c r="H71" s="64"/>
      <c r="I71" s="177" t="s">
        <v>26</v>
      </c>
      <c r="J71" s="74" t="str">
        <f>IF(J12="","",J12)</f>
        <v>10. 5. 2018</v>
      </c>
      <c r="K71" s="64"/>
      <c r="L71" s="62"/>
    </row>
    <row r="72" spans="2:65" s="1" customFormat="1" ht="6.9" customHeight="1">
      <c r="B72" s="42"/>
      <c r="C72" s="64"/>
      <c r="D72" s="64"/>
      <c r="E72" s="64"/>
      <c r="F72" s="64"/>
      <c r="G72" s="64"/>
      <c r="H72" s="64"/>
      <c r="I72" s="173"/>
      <c r="J72" s="64"/>
      <c r="K72" s="64"/>
      <c r="L72" s="62"/>
    </row>
    <row r="73" spans="2:65" s="1" customFormat="1" ht="13.2">
      <c r="B73" s="42"/>
      <c r="C73" s="66" t="s">
        <v>28</v>
      </c>
      <c r="D73" s="64"/>
      <c r="E73" s="64"/>
      <c r="F73" s="176" t="str">
        <f>E15</f>
        <v>OBEC MALŠOVICE, Malšovice 16</v>
      </c>
      <c r="G73" s="64"/>
      <c r="H73" s="64"/>
      <c r="I73" s="177" t="s">
        <v>34</v>
      </c>
      <c r="J73" s="176" t="str">
        <f>E21</f>
        <v>Ing.arch. Zdeněk Havlík Ústí n.L.</v>
      </c>
      <c r="K73" s="64"/>
      <c r="L73" s="62"/>
    </row>
    <row r="74" spans="2:65" s="1" customFormat="1" ht="14.4" customHeight="1">
      <c r="B74" s="42"/>
      <c r="C74" s="66" t="s">
        <v>32</v>
      </c>
      <c r="D74" s="64"/>
      <c r="E74" s="64"/>
      <c r="F74" s="176" t="str">
        <f>IF(E18="","",E18)</f>
        <v/>
      </c>
      <c r="G74" s="64"/>
      <c r="H74" s="64"/>
      <c r="I74" s="173"/>
      <c r="J74" s="64"/>
      <c r="K74" s="64"/>
      <c r="L74" s="62"/>
    </row>
    <row r="75" spans="2:65" s="1" customFormat="1" ht="10.35" customHeight="1">
      <c r="B75" s="42"/>
      <c r="C75" s="64"/>
      <c r="D75" s="64"/>
      <c r="E75" s="64"/>
      <c r="F75" s="64"/>
      <c r="G75" s="64"/>
      <c r="H75" s="64"/>
      <c r="I75" s="173"/>
      <c r="J75" s="64"/>
      <c r="K75" s="64"/>
      <c r="L75" s="62"/>
    </row>
    <row r="76" spans="2:65" s="10" customFormat="1" ht="29.25" customHeight="1">
      <c r="B76" s="178"/>
      <c r="C76" s="179" t="s">
        <v>192</v>
      </c>
      <c r="D76" s="180" t="s">
        <v>58</v>
      </c>
      <c r="E76" s="180" t="s">
        <v>54</v>
      </c>
      <c r="F76" s="180" t="s">
        <v>193</v>
      </c>
      <c r="G76" s="180" t="s">
        <v>194</v>
      </c>
      <c r="H76" s="180" t="s">
        <v>195</v>
      </c>
      <c r="I76" s="181" t="s">
        <v>196</v>
      </c>
      <c r="J76" s="180" t="s">
        <v>168</v>
      </c>
      <c r="K76" s="182" t="s">
        <v>197</v>
      </c>
      <c r="L76" s="183"/>
      <c r="M76" s="82" t="s">
        <v>198</v>
      </c>
      <c r="N76" s="83" t="s">
        <v>43</v>
      </c>
      <c r="O76" s="83" t="s">
        <v>199</v>
      </c>
      <c r="P76" s="83" t="s">
        <v>200</v>
      </c>
      <c r="Q76" s="83" t="s">
        <v>201</v>
      </c>
      <c r="R76" s="83" t="s">
        <v>202</v>
      </c>
      <c r="S76" s="83" t="s">
        <v>203</v>
      </c>
      <c r="T76" s="84" t="s">
        <v>204</v>
      </c>
    </row>
    <row r="77" spans="2:65" s="1" customFormat="1" ht="29.25" customHeight="1">
      <c r="B77" s="42"/>
      <c r="C77" s="88" t="s">
        <v>169</v>
      </c>
      <c r="D77" s="64"/>
      <c r="E77" s="64"/>
      <c r="F77" s="64"/>
      <c r="G77" s="64"/>
      <c r="H77" s="64"/>
      <c r="I77" s="173"/>
      <c r="J77" s="184">
        <f>BK77</f>
        <v>0</v>
      </c>
      <c r="K77" s="64"/>
      <c r="L77" s="62"/>
      <c r="M77" s="85"/>
      <c r="N77" s="86"/>
      <c r="O77" s="86"/>
      <c r="P77" s="185">
        <f>P78</f>
        <v>0</v>
      </c>
      <c r="Q77" s="86"/>
      <c r="R77" s="185">
        <f>R78</f>
        <v>0</v>
      </c>
      <c r="S77" s="86"/>
      <c r="T77" s="186">
        <f>T78</f>
        <v>0</v>
      </c>
      <c r="AT77" s="25" t="s">
        <v>72</v>
      </c>
      <c r="AU77" s="25" t="s">
        <v>170</v>
      </c>
      <c r="BK77" s="187">
        <f>BK78</f>
        <v>0</v>
      </c>
    </row>
    <row r="78" spans="2:65" s="11" customFormat="1" ht="37.35" customHeight="1">
      <c r="B78" s="188"/>
      <c r="C78" s="189"/>
      <c r="D78" s="190" t="s">
        <v>72</v>
      </c>
      <c r="E78" s="191" t="s">
        <v>516</v>
      </c>
      <c r="F78" s="191" t="s">
        <v>517</v>
      </c>
      <c r="G78" s="189"/>
      <c r="H78" s="189"/>
      <c r="I78" s="192"/>
      <c r="J78" s="193">
        <f>BK78</f>
        <v>0</v>
      </c>
      <c r="K78" s="189"/>
      <c r="L78" s="194"/>
      <c r="M78" s="195"/>
      <c r="N78" s="196"/>
      <c r="O78" s="196"/>
      <c r="P78" s="197">
        <f>P79</f>
        <v>0</v>
      </c>
      <c r="Q78" s="196"/>
      <c r="R78" s="197">
        <f>R79</f>
        <v>0</v>
      </c>
      <c r="S78" s="196"/>
      <c r="T78" s="198">
        <f>T79</f>
        <v>0</v>
      </c>
      <c r="AR78" s="199" t="s">
        <v>80</v>
      </c>
      <c r="AT78" s="200" t="s">
        <v>72</v>
      </c>
      <c r="AU78" s="200" t="s">
        <v>73</v>
      </c>
      <c r="AY78" s="199" t="s">
        <v>207</v>
      </c>
      <c r="BK78" s="201">
        <f>BK79</f>
        <v>0</v>
      </c>
    </row>
    <row r="79" spans="2:65" s="1" customFormat="1" ht="14.4" customHeight="1">
      <c r="B79" s="42"/>
      <c r="C79" s="204" t="s">
        <v>80</v>
      </c>
      <c r="D79" s="204" t="s">
        <v>211</v>
      </c>
      <c r="E79" s="205" t="s">
        <v>3079</v>
      </c>
      <c r="F79" s="206" t="s">
        <v>145</v>
      </c>
      <c r="G79" s="207" t="s">
        <v>23</v>
      </c>
      <c r="H79" s="208">
        <v>0</v>
      </c>
      <c r="I79" s="209"/>
      <c r="J79" s="210">
        <f>ROUND(I79*H79,1)</f>
        <v>0</v>
      </c>
      <c r="K79" s="206" t="s">
        <v>23</v>
      </c>
      <c r="L79" s="62"/>
      <c r="M79" s="211" t="s">
        <v>23</v>
      </c>
      <c r="N79" s="271" t="s">
        <v>44</v>
      </c>
      <c r="O79" s="272"/>
      <c r="P79" s="273">
        <f>O79*H79</f>
        <v>0</v>
      </c>
      <c r="Q79" s="273">
        <v>0</v>
      </c>
      <c r="R79" s="273">
        <f>Q79*H79</f>
        <v>0</v>
      </c>
      <c r="S79" s="273">
        <v>0</v>
      </c>
      <c r="T79" s="274">
        <f>S79*H79</f>
        <v>0</v>
      </c>
      <c r="AR79" s="25" t="s">
        <v>216</v>
      </c>
      <c r="AT79" s="25" t="s">
        <v>211</v>
      </c>
      <c r="AU79" s="25" t="s">
        <v>80</v>
      </c>
      <c r="AY79" s="25" t="s">
        <v>207</v>
      </c>
      <c r="BE79" s="215">
        <f>IF(N79="základní",J79,0)</f>
        <v>0</v>
      </c>
      <c r="BF79" s="215">
        <f>IF(N79="snížená",J79,0)</f>
        <v>0</v>
      </c>
      <c r="BG79" s="215">
        <f>IF(N79="zákl. přenesená",J79,0)</f>
        <v>0</v>
      </c>
      <c r="BH79" s="215">
        <f>IF(N79="sníž. přenesená",J79,0)</f>
        <v>0</v>
      </c>
      <c r="BI79" s="215">
        <f>IF(N79="nulová",J79,0)</f>
        <v>0</v>
      </c>
      <c r="BJ79" s="25" t="s">
        <v>80</v>
      </c>
      <c r="BK79" s="215">
        <f>ROUND(I79*H79,1)</f>
        <v>0</v>
      </c>
      <c r="BL79" s="25" t="s">
        <v>216</v>
      </c>
      <c r="BM79" s="25" t="s">
        <v>3080</v>
      </c>
    </row>
    <row r="80" spans="2:65" s="1" customFormat="1" ht="6.9" customHeight="1">
      <c r="B80" s="57"/>
      <c r="C80" s="58"/>
      <c r="D80" s="58"/>
      <c r="E80" s="58"/>
      <c r="F80" s="58"/>
      <c r="G80" s="58"/>
      <c r="H80" s="58"/>
      <c r="I80" s="149"/>
      <c r="J80" s="58"/>
      <c r="K80" s="58"/>
      <c r="L80" s="62"/>
    </row>
  </sheetData>
  <sheetProtection algorithmName="SHA-512" hashValue="cqW17MgwXTLmG4ujJBgj58lGSEeM5etghauIvHfYjqhMqcKVtujfa2i1jpqQNtP/MEnZnEnll6PKFz6hMdiAkw==" saltValue="ifqpCrAuaZP2gfPh0K06q3PESX9aRoU4nZFarxOMdrxVHc/EvralCyJRox0y128gCL9L0C2YFyTHGLXYRUUgZQ==" spinCount="100000" sheet="1" objects="1" scenarios="1" formatColumns="0" formatRows="0" autoFilter="0"/>
  <autoFilter ref="C76:K79"/>
  <mergeCells count="10">
    <mergeCell ref="J51:J52"/>
    <mergeCell ref="E67:H67"/>
    <mergeCell ref="E69:H69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76" display="3) Soupis prací"/>
    <hyperlink ref="L1:V1" location="'Rekapitulace stavby'!C2" display="Rekapitulace stavby"/>
  </hyperlinks>
  <pageMargins left="0.59055118110236227" right="0.59055118110236227" top="0.59055118110236227" bottom="0.59055118110236227" header="0" footer="0"/>
  <pageSetup paperSize="9" fitToHeight="100" orientation="landscape" r:id="rId1"/>
  <headerFooter>
    <oddFooter>&amp;CStrana &amp;P z 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24"/>
  <sheetViews>
    <sheetView showGridLines="0" workbookViewId="0">
      <pane ySplit="1" topLeftCell="A80" activePane="bottomLeft" state="frozen"/>
      <selection pane="bottomLeft" activeCell="F86" sqref="F86"/>
    </sheetView>
  </sheetViews>
  <sheetFormatPr defaultRowHeight="14.4"/>
  <cols>
    <col min="1" max="1" width="7.140625" customWidth="1"/>
    <col min="2" max="2" width="1.42578125" customWidth="1"/>
    <col min="3" max="3" width="3.5703125" customWidth="1"/>
    <col min="4" max="4" width="3.7109375" customWidth="1"/>
    <col min="5" max="5" width="14.7109375" customWidth="1"/>
    <col min="6" max="6" width="94.28515625" customWidth="1"/>
    <col min="7" max="7" width="7.42578125" customWidth="1"/>
    <col min="8" max="8" width="9.5703125" customWidth="1"/>
    <col min="9" max="9" width="10.85546875" style="121" customWidth="1"/>
    <col min="10" max="10" width="20.140625" customWidth="1"/>
    <col min="11" max="11" width="16.7109375" customWidth="1"/>
    <col min="13" max="18" width="9.140625" hidden="1"/>
    <col min="19" max="19" width="7" hidden="1" customWidth="1"/>
    <col min="20" max="20" width="25.42578125" hidden="1" customWidth="1"/>
    <col min="21" max="21" width="14" hidden="1" customWidth="1"/>
    <col min="22" max="22" width="10.5703125" customWidth="1"/>
    <col min="23" max="23" width="14" customWidth="1"/>
    <col min="24" max="24" width="10.5703125" customWidth="1"/>
    <col min="25" max="25" width="12.85546875" customWidth="1"/>
    <col min="26" max="26" width="9.42578125" customWidth="1"/>
    <col min="27" max="27" width="12.85546875" customWidth="1"/>
    <col min="28" max="28" width="14" customWidth="1"/>
    <col min="29" max="29" width="9.42578125" customWidth="1"/>
    <col min="30" max="30" width="12.85546875" customWidth="1"/>
    <col min="31" max="31" width="14" customWidth="1"/>
    <col min="44" max="65" width="9.140625" hidden="1"/>
  </cols>
  <sheetData>
    <row r="1" spans="1:70" ht="21.75" customHeight="1">
      <c r="A1" s="22"/>
      <c r="B1" s="122"/>
      <c r="C1" s="122"/>
      <c r="D1" s="123" t="s">
        <v>1</v>
      </c>
      <c r="E1" s="122"/>
      <c r="F1" s="124" t="s">
        <v>154</v>
      </c>
      <c r="G1" s="410" t="s">
        <v>155</v>
      </c>
      <c r="H1" s="410"/>
      <c r="I1" s="125"/>
      <c r="J1" s="124" t="s">
        <v>156</v>
      </c>
      <c r="K1" s="123" t="s">
        <v>157</v>
      </c>
      <c r="L1" s="124" t="s">
        <v>158</v>
      </c>
      <c r="M1" s="124"/>
      <c r="N1" s="124"/>
      <c r="O1" s="124"/>
      <c r="P1" s="124"/>
      <c r="Q1" s="124"/>
      <c r="R1" s="124"/>
      <c r="S1" s="124"/>
      <c r="T1" s="124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spans="1:70" ht="36.9" customHeight="1"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AT2" s="25" t="s">
        <v>149</v>
      </c>
    </row>
    <row r="3" spans="1:70" ht="6.9" customHeight="1">
      <c r="B3" s="26"/>
      <c r="C3" s="27"/>
      <c r="D3" s="27"/>
      <c r="E3" s="27"/>
      <c r="F3" s="27"/>
      <c r="G3" s="27"/>
      <c r="H3" s="27"/>
      <c r="I3" s="126"/>
      <c r="J3" s="27"/>
      <c r="K3" s="28"/>
      <c r="AT3" s="25" t="s">
        <v>82</v>
      </c>
    </row>
    <row r="4" spans="1:70" ht="36.9" customHeight="1">
      <c r="B4" s="29"/>
      <c r="C4" s="30"/>
      <c r="D4" s="31" t="s">
        <v>159</v>
      </c>
      <c r="E4" s="30"/>
      <c r="F4" s="30"/>
      <c r="G4" s="30"/>
      <c r="H4" s="30"/>
      <c r="I4" s="127"/>
      <c r="J4" s="30"/>
      <c r="K4" s="32"/>
      <c r="M4" s="33" t="s">
        <v>12</v>
      </c>
      <c r="AT4" s="25" t="s">
        <v>6</v>
      </c>
    </row>
    <row r="5" spans="1:70" ht="6.9" customHeight="1">
      <c r="B5" s="29"/>
      <c r="C5" s="30"/>
      <c r="D5" s="30"/>
      <c r="E5" s="30"/>
      <c r="F5" s="30"/>
      <c r="G5" s="30"/>
      <c r="H5" s="30"/>
      <c r="I5" s="127"/>
      <c r="J5" s="30"/>
      <c r="K5" s="32"/>
    </row>
    <row r="6" spans="1:70" ht="13.2">
      <c r="B6" s="29"/>
      <c r="C6" s="30"/>
      <c r="D6" s="38" t="s">
        <v>18</v>
      </c>
      <c r="E6" s="30"/>
      <c r="F6" s="30"/>
      <c r="G6" s="30"/>
      <c r="H6" s="30"/>
      <c r="I6" s="127"/>
      <c r="J6" s="30"/>
      <c r="K6" s="32"/>
    </row>
    <row r="7" spans="1:70" ht="14.4" customHeight="1">
      <c r="B7" s="29"/>
      <c r="C7" s="30"/>
      <c r="D7" s="30"/>
      <c r="E7" s="400" t="str">
        <f>'Rekapitulace stavby'!K6</f>
        <v>Revitalizace návsi v obci Malšovice</v>
      </c>
      <c r="F7" s="401"/>
      <c r="G7" s="401"/>
      <c r="H7" s="401"/>
      <c r="I7" s="127"/>
      <c r="J7" s="30"/>
      <c r="K7" s="32"/>
    </row>
    <row r="8" spans="1:70" s="1" customFormat="1" ht="13.2">
      <c r="B8" s="42"/>
      <c r="C8" s="43"/>
      <c r="D8" s="38" t="s">
        <v>160</v>
      </c>
      <c r="E8" s="43"/>
      <c r="F8" s="43"/>
      <c r="G8" s="43"/>
      <c r="H8" s="43"/>
      <c r="I8" s="128"/>
      <c r="J8" s="43"/>
      <c r="K8" s="46"/>
    </row>
    <row r="9" spans="1:70" s="1" customFormat="1" ht="36.9" customHeight="1">
      <c r="B9" s="42"/>
      <c r="C9" s="43"/>
      <c r="D9" s="43"/>
      <c r="E9" s="403" t="s">
        <v>3081</v>
      </c>
      <c r="F9" s="402"/>
      <c r="G9" s="402"/>
      <c r="H9" s="402"/>
      <c r="I9" s="128"/>
      <c r="J9" s="43"/>
      <c r="K9" s="46"/>
    </row>
    <row r="10" spans="1:70" s="1" customFormat="1" ht="12">
      <c r="B10" s="42"/>
      <c r="C10" s="43"/>
      <c r="D10" s="43"/>
      <c r="E10" s="43"/>
      <c r="F10" s="43"/>
      <c r="G10" s="43"/>
      <c r="H10" s="43"/>
      <c r="I10" s="128"/>
      <c r="J10" s="43"/>
      <c r="K10" s="46"/>
    </row>
    <row r="11" spans="1:70" s="1" customFormat="1" ht="14.4" customHeight="1">
      <c r="B11" s="42"/>
      <c r="C11" s="43"/>
      <c r="D11" s="38" t="s">
        <v>20</v>
      </c>
      <c r="E11" s="43"/>
      <c r="F11" s="36" t="s">
        <v>21</v>
      </c>
      <c r="G11" s="43"/>
      <c r="H11" s="43"/>
      <c r="I11" s="129" t="s">
        <v>22</v>
      </c>
      <c r="J11" s="36" t="s">
        <v>23</v>
      </c>
      <c r="K11" s="46"/>
    </row>
    <row r="12" spans="1:70" s="1" customFormat="1" ht="14.4" customHeight="1">
      <c r="B12" s="42"/>
      <c r="C12" s="43"/>
      <c r="D12" s="38" t="s">
        <v>24</v>
      </c>
      <c r="E12" s="43"/>
      <c r="F12" s="36" t="s">
        <v>25</v>
      </c>
      <c r="G12" s="43"/>
      <c r="H12" s="43"/>
      <c r="I12" s="129" t="s">
        <v>26</v>
      </c>
      <c r="J12" s="130" t="str">
        <f>'Rekapitulace stavby'!AN8</f>
        <v>10. 5. 2018</v>
      </c>
      <c r="K12" s="46"/>
    </row>
    <row r="13" spans="1:70" s="1" customFormat="1" ht="10.8" customHeight="1">
      <c r="B13" s="42"/>
      <c r="C13" s="43"/>
      <c r="D13" s="43"/>
      <c r="E13" s="43"/>
      <c r="F13" s="43"/>
      <c r="G13" s="43"/>
      <c r="H13" s="43"/>
      <c r="I13" s="128"/>
      <c r="J13" s="43"/>
      <c r="K13" s="46"/>
    </row>
    <row r="14" spans="1:70" s="1" customFormat="1" ht="14.4" customHeight="1">
      <c r="B14" s="42"/>
      <c r="C14" s="43"/>
      <c r="D14" s="38" t="s">
        <v>28</v>
      </c>
      <c r="E14" s="43"/>
      <c r="F14" s="43"/>
      <c r="G14" s="43"/>
      <c r="H14" s="43"/>
      <c r="I14" s="129" t="s">
        <v>29</v>
      </c>
      <c r="J14" s="36" t="s">
        <v>23</v>
      </c>
      <c r="K14" s="46"/>
    </row>
    <row r="15" spans="1:70" s="1" customFormat="1" ht="18" customHeight="1">
      <c r="B15" s="42"/>
      <c r="C15" s="43"/>
      <c r="D15" s="43"/>
      <c r="E15" s="36" t="s">
        <v>30</v>
      </c>
      <c r="F15" s="43"/>
      <c r="G15" s="43"/>
      <c r="H15" s="43"/>
      <c r="I15" s="129" t="s">
        <v>31</v>
      </c>
      <c r="J15" s="36" t="s">
        <v>23</v>
      </c>
      <c r="K15" s="46"/>
    </row>
    <row r="16" spans="1:70" s="1" customFormat="1" ht="6.9" customHeight="1">
      <c r="B16" s="42"/>
      <c r="C16" s="43"/>
      <c r="D16" s="43"/>
      <c r="E16" s="43"/>
      <c r="F16" s="43"/>
      <c r="G16" s="43"/>
      <c r="H16" s="43"/>
      <c r="I16" s="128"/>
      <c r="J16" s="43"/>
      <c r="K16" s="46"/>
    </row>
    <row r="17" spans="2:11" s="1" customFormat="1" ht="14.4" customHeight="1">
      <c r="B17" s="42"/>
      <c r="C17" s="43"/>
      <c r="D17" s="38" t="s">
        <v>32</v>
      </c>
      <c r="E17" s="43"/>
      <c r="F17" s="43"/>
      <c r="G17" s="43"/>
      <c r="H17" s="43"/>
      <c r="I17" s="129" t="s">
        <v>29</v>
      </c>
      <c r="J17" s="36" t="str">
        <f>IF('Rekapitulace stavby'!AN13="Vyplň údaj","",IF('Rekapitulace stavby'!AN13="","",'Rekapitulace stavby'!AN13))</f>
        <v/>
      </c>
      <c r="K17" s="46"/>
    </row>
    <row r="18" spans="2:11" s="1" customFormat="1" ht="18" customHeight="1">
      <c r="B18" s="42"/>
      <c r="C18" s="43"/>
      <c r="D18" s="43"/>
      <c r="E18" s="36" t="str">
        <f>IF('Rekapitulace stavby'!E14="Vyplň údaj","",IF('Rekapitulace stavby'!E14="","",'Rekapitulace stavby'!E14))</f>
        <v/>
      </c>
      <c r="F18" s="43"/>
      <c r="G18" s="43"/>
      <c r="H18" s="43"/>
      <c r="I18" s="129" t="s">
        <v>31</v>
      </c>
      <c r="J18" s="36" t="str">
        <f>IF('Rekapitulace stavby'!AN14="Vyplň údaj","",IF('Rekapitulace stavby'!AN14="","",'Rekapitulace stavby'!AN14))</f>
        <v/>
      </c>
      <c r="K18" s="46"/>
    </row>
    <row r="19" spans="2:11" s="1" customFormat="1" ht="6.9" customHeight="1">
      <c r="B19" s="42"/>
      <c r="C19" s="43"/>
      <c r="D19" s="43"/>
      <c r="E19" s="43"/>
      <c r="F19" s="43"/>
      <c r="G19" s="43"/>
      <c r="H19" s="43"/>
      <c r="I19" s="128"/>
      <c r="J19" s="43"/>
      <c r="K19" s="46"/>
    </row>
    <row r="20" spans="2:11" s="1" customFormat="1" ht="14.4" customHeight="1">
      <c r="B20" s="42"/>
      <c r="C20" s="43"/>
      <c r="D20" s="38" t="s">
        <v>34</v>
      </c>
      <c r="E20" s="43"/>
      <c r="F20" s="43"/>
      <c r="G20" s="43"/>
      <c r="H20" s="43"/>
      <c r="I20" s="129" t="s">
        <v>29</v>
      </c>
      <c r="J20" s="36" t="s">
        <v>23</v>
      </c>
      <c r="K20" s="46"/>
    </row>
    <row r="21" spans="2:11" s="1" customFormat="1" ht="18" customHeight="1">
      <c r="B21" s="42"/>
      <c r="C21" s="43"/>
      <c r="D21" s="43"/>
      <c r="E21" s="36" t="s">
        <v>828</v>
      </c>
      <c r="F21" s="43"/>
      <c r="G21" s="43"/>
      <c r="H21" s="43"/>
      <c r="I21" s="129" t="s">
        <v>31</v>
      </c>
      <c r="J21" s="36" t="s">
        <v>23</v>
      </c>
      <c r="K21" s="46"/>
    </row>
    <row r="22" spans="2:11" s="1" customFormat="1" ht="6.9" customHeight="1">
      <c r="B22" s="42"/>
      <c r="C22" s="43"/>
      <c r="D22" s="43"/>
      <c r="E22" s="43"/>
      <c r="F22" s="43"/>
      <c r="G22" s="43"/>
      <c r="H22" s="43"/>
      <c r="I22" s="128"/>
      <c r="J22" s="43"/>
      <c r="K22" s="46"/>
    </row>
    <row r="23" spans="2:11" s="1" customFormat="1" ht="14.4" customHeight="1">
      <c r="B23" s="42"/>
      <c r="C23" s="43"/>
      <c r="D23" s="38" t="s">
        <v>37</v>
      </c>
      <c r="E23" s="43"/>
      <c r="F23" s="43"/>
      <c r="G23" s="43"/>
      <c r="H23" s="43"/>
      <c r="I23" s="128"/>
      <c r="J23" s="43"/>
      <c r="K23" s="46"/>
    </row>
    <row r="24" spans="2:11" s="7" customFormat="1" ht="100.8" customHeight="1">
      <c r="B24" s="131"/>
      <c r="C24" s="132"/>
      <c r="D24" s="132"/>
      <c r="E24" s="364" t="s">
        <v>829</v>
      </c>
      <c r="F24" s="364"/>
      <c r="G24" s="364"/>
      <c r="H24" s="364"/>
      <c r="I24" s="133"/>
      <c r="J24" s="132"/>
      <c r="K24" s="134"/>
    </row>
    <row r="25" spans="2:11" s="1" customFormat="1" ht="6.9" customHeight="1">
      <c r="B25" s="42"/>
      <c r="C25" s="43"/>
      <c r="D25" s="43"/>
      <c r="E25" s="43"/>
      <c r="F25" s="43"/>
      <c r="G25" s="43"/>
      <c r="H25" s="43"/>
      <c r="I25" s="128"/>
      <c r="J25" s="43"/>
      <c r="K25" s="46"/>
    </row>
    <row r="26" spans="2:11" s="1" customFormat="1" ht="6.9" customHeight="1">
      <c r="B26" s="42"/>
      <c r="C26" s="43"/>
      <c r="D26" s="86"/>
      <c r="E26" s="86"/>
      <c r="F26" s="86"/>
      <c r="G26" s="86"/>
      <c r="H26" s="86"/>
      <c r="I26" s="135"/>
      <c r="J26" s="86"/>
      <c r="K26" s="136"/>
    </row>
    <row r="27" spans="2:11" s="1" customFormat="1" ht="25.35" customHeight="1">
      <c r="B27" s="42"/>
      <c r="C27" s="43"/>
      <c r="D27" s="137" t="s">
        <v>39</v>
      </c>
      <c r="E27" s="43"/>
      <c r="F27" s="43"/>
      <c r="G27" s="43"/>
      <c r="H27" s="43"/>
      <c r="I27" s="128"/>
      <c r="J27" s="138">
        <f>ROUND(J83,1)</f>
        <v>0</v>
      </c>
      <c r="K27" s="46"/>
    </row>
    <row r="28" spans="2:11" s="1" customFormat="1" ht="6.9" customHeight="1">
      <c r="B28" s="42"/>
      <c r="C28" s="43"/>
      <c r="D28" s="86"/>
      <c r="E28" s="86"/>
      <c r="F28" s="86"/>
      <c r="G28" s="86"/>
      <c r="H28" s="86"/>
      <c r="I28" s="135"/>
      <c r="J28" s="86"/>
      <c r="K28" s="136"/>
    </row>
    <row r="29" spans="2:11" s="1" customFormat="1" ht="14.4" customHeight="1">
      <c r="B29" s="42"/>
      <c r="C29" s="43"/>
      <c r="D29" s="43"/>
      <c r="E29" s="43"/>
      <c r="F29" s="47" t="s">
        <v>41</v>
      </c>
      <c r="G29" s="43"/>
      <c r="H29" s="43"/>
      <c r="I29" s="139" t="s">
        <v>40</v>
      </c>
      <c r="J29" s="47" t="s">
        <v>42</v>
      </c>
      <c r="K29" s="46"/>
    </row>
    <row r="30" spans="2:11" s="1" customFormat="1" ht="14.4" customHeight="1">
      <c r="B30" s="42"/>
      <c r="C30" s="43"/>
      <c r="D30" s="50" t="s">
        <v>43</v>
      </c>
      <c r="E30" s="50" t="s">
        <v>44</v>
      </c>
      <c r="F30" s="140">
        <f>ROUND(SUM(BE83:BE223), 1)</f>
        <v>0</v>
      </c>
      <c r="G30" s="43"/>
      <c r="H30" s="43"/>
      <c r="I30" s="141">
        <v>0.21</v>
      </c>
      <c r="J30" s="140">
        <f>ROUND(ROUND((SUM(BE83:BE223)), 1)*I30, 1)</f>
        <v>0</v>
      </c>
      <c r="K30" s="46"/>
    </row>
    <row r="31" spans="2:11" s="1" customFormat="1" ht="14.4" customHeight="1">
      <c r="B31" s="42"/>
      <c r="C31" s="43"/>
      <c r="D31" s="43"/>
      <c r="E31" s="50" t="s">
        <v>45</v>
      </c>
      <c r="F31" s="140">
        <f>ROUND(SUM(BF83:BF223), 1)</f>
        <v>0</v>
      </c>
      <c r="G31" s="43"/>
      <c r="H31" s="43"/>
      <c r="I31" s="141">
        <v>0.15</v>
      </c>
      <c r="J31" s="140">
        <f>ROUND(ROUND((SUM(BF83:BF223)), 1)*I31, 1)</f>
        <v>0</v>
      </c>
      <c r="K31" s="46"/>
    </row>
    <row r="32" spans="2:11" s="1" customFormat="1" ht="14.4" hidden="1" customHeight="1">
      <c r="B32" s="42"/>
      <c r="C32" s="43"/>
      <c r="D32" s="43"/>
      <c r="E32" s="50" t="s">
        <v>46</v>
      </c>
      <c r="F32" s="140">
        <f>ROUND(SUM(BG83:BG223), 1)</f>
        <v>0</v>
      </c>
      <c r="G32" s="43"/>
      <c r="H32" s="43"/>
      <c r="I32" s="141">
        <v>0.21</v>
      </c>
      <c r="J32" s="140">
        <v>0</v>
      </c>
      <c r="K32" s="46"/>
    </row>
    <row r="33" spans="2:11" s="1" customFormat="1" ht="14.4" hidden="1" customHeight="1">
      <c r="B33" s="42"/>
      <c r="C33" s="43"/>
      <c r="D33" s="43"/>
      <c r="E33" s="50" t="s">
        <v>47</v>
      </c>
      <c r="F33" s="140">
        <f>ROUND(SUM(BH83:BH223), 1)</f>
        <v>0</v>
      </c>
      <c r="G33" s="43"/>
      <c r="H33" s="43"/>
      <c r="I33" s="141">
        <v>0.15</v>
      </c>
      <c r="J33" s="140">
        <v>0</v>
      </c>
      <c r="K33" s="46"/>
    </row>
    <row r="34" spans="2:11" s="1" customFormat="1" ht="14.4" hidden="1" customHeight="1">
      <c r="B34" s="42"/>
      <c r="C34" s="43"/>
      <c r="D34" s="43"/>
      <c r="E34" s="50" t="s">
        <v>48</v>
      </c>
      <c r="F34" s="140">
        <f>ROUND(SUM(BI83:BI223), 1)</f>
        <v>0</v>
      </c>
      <c r="G34" s="43"/>
      <c r="H34" s="43"/>
      <c r="I34" s="141">
        <v>0</v>
      </c>
      <c r="J34" s="140">
        <v>0</v>
      </c>
      <c r="K34" s="46"/>
    </row>
    <row r="35" spans="2:11" s="1" customFormat="1" ht="6.9" customHeight="1">
      <c r="B35" s="42"/>
      <c r="C35" s="43"/>
      <c r="D35" s="43"/>
      <c r="E35" s="43"/>
      <c r="F35" s="43"/>
      <c r="G35" s="43"/>
      <c r="H35" s="43"/>
      <c r="I35" s="128"/>
      <c r="J35" s="43"/>
      <c r="K35" s="46"/>
    </row>
    <row r="36" spans="2:11" s="1" customFormat="1" ht="25.35" customHeight="1">
      <c r="B36" s="42"/>
      <c r="C36" s="142"/>
      <c r="D36" s="143" t="s">
        <v>49</v>
      </c>
      <c r="E36" s="80"/>
      <c r="F36" s="80"/>
      <c r="G36" s="144" t="s">
        <v>50</v>
      </c>
      <c r="H36" s="145" t="s">
        <v>51</v>
      </c>
      <c r="I36" s="146"/>
      <c r="J36" s="147">
        <f>SUM(J27:J34)</f>
        <v>0</v>
      </c>
      <c r="K36" s="148"/>
    </row>
    <row r="37" spans="2:11" s="1" customFormat="1" ht="14.4" customHeight="1">
      <c r="B37" s="57"/>
      <c r="C37" s="58"/>
      <c r="D37" s="58"/>
      <c r="E37" s="58"/>
      <c r="F37" s="58"/>
      <c r="G37" s="58"/>
      <c r="H37" s="58"/>
      <c r="I37" s="149"/>
      <c r="J37" s="58"/>
      <c r="K37" s="59"/>
    </row>
    <row r="41" spans="2:11" s="1" customFormat="1" ht="6.9" customHeight="1">
      <c r="B41" s="150"/>
      <c r="C41" s="151"/>
      <c r="D41" s="151"/>
      <c r="E41" s="151"/>
      <c r="F41" s="151"/>
      <c r="G41" s="151"/>
      <c r="H41" s="151"/>
      <c r="I41" s="152"/>
      <c r="J41" s="151"/>
      <c r="K41" s="153"/>
    </row>
    <row r="42" spans="2:11" s="1" customFormat="1" ht="36.9" customHeight="1">
      <c r="B42" s="42"/>
      <c r="C42" s="31" t="s">
        <v>166</v>
      </c>
      <c r="D42" s="43"/>
      <c r="E42" s="43"/>
      <c r="F42" s="43"/>
      <c r="G42" s="43"/>
      <c r="H42" s="43"/>
      <c r="I42" s="128"/>
      <c r="J42" s="43"/>
      <c r="K42" s="46"/>
    </row>
    <row r="43" spans="2:11" s="1" customFormat="1" ht="6.9" customHeight="1">
      <c r="B43" s="42"/>
      <c r="C43" s="43"/>
      <c r="D43" s="43"/>
      <c r="E43" s="43"/>
      <c r="F43" s="43"/>
      <c r="G43" s="43"/>
      <c r="H43" s="43"/>
      <c r="I43" s="128"/>
      <c r="J43" s="43"/>
      <c r="K43" s="46"/>
    </row>
    <row r="44" spans="2:11" s="1" customFormat="1" ht="14.4" customHeight="1">
      <c r="B44" s="42"/>
      <c r="C44" s="38" t="s">
        <v>18</v>
      </c>
      <c r="D44" s="43"/>
      <c r="E44" s="43"/>
      <c r="F44" s="43"/>
      <c r="G44" s="43"/>
      <c r="H44" s="43"/>
      <c r="I44" s="128"/>
      <c r="J44" s="43"/>
      <c r="K44" s="46"/>
    </row>
    <row r="45" spans="2:11" s="1" customFormat="1" ht="14.4" customHeight="1">
      <c r="B45" s="42"/>
      <c r="C45" s="43"/>
      <c r="D45" s="43"/>
      <c r="E45" s="400" t="str">
        <f>E7</f>
        <v>Revitalizace návsi v obci Malšovice</v>
      </c>
      <c r="F45" s="401"/>
      <c r="G45" s="401"/>
      <c r="H45" s="401"/>
      <c r="I45" s="128"/>
      <c r="J45" s="43"/>
      <c r="K45" s="46"/>
    </row>
    <row r="46" spans="2:11" s="1" customFormat="1" ht="14.4" customHeight="1">
      <c r="B46" s="42"/>
      <c r="C46" s="38" t="s">
        <v>160</v>
      </c>
      <c r="D46" s="43"/>
      <c r="E46" s="43"/>
      <c r="F46" s="43"/>
      <c r="G46" s="43"/>
      <c r="H46" s="43"/>
      <c r="I46" s="128"/>
      <c r="J46" s="43"/>
      <c r="K46" s="46"/>
    </row>
    <row r="47" spans="2:11" s="1" customFormat="1" ht="16.2" customHeight="1">
      <c r="B47" s="42"/>
      <c r="C47" s="43"/>
      <c r="D47" s="43"/>
      <c r="E47" s="403" t="str">
        <f>E9</f>
        <v>SO08 - DEŠŤOVÁ KANALIZACE A LIKVIDACE SRÁŽKOVÝCH VOD</v>
      </c>
      <c r="F47" s="402"/>
      <c r="G47" s="402"/>
      <c r="H47" s="402"/>
      <c r="I47" s="128"/>
      <c r="J47" s="43"/>
      <c r="K47" s="46"/>
    </row>
    <row r="48" spans="2:11" s="1" customFormat="1" ht="6.9" customHeight="1">
      <c r="B48" s="42"/>
      <c r="C48" s="43"/>
      <c r="D48" s="43"/>
      <c r="E48" s="43"/>
      <c r="F48" s="43"/>
      <c r="G48" s="43"/>
      <c r="H48" s="43"/>
      <c r="I48" s="128"/>
      <c r="J48" s="43"/>
      <c r="K48" s="46"/>
    </row>
    <row r="49" spans="2:47" s="1" customFormat="1" ht="18" customHeight="1">
      <c r="B49" s="42"/>
      <c r="C49" s="38" t="s">
        <v>24</v>
      </c>
      <c r="D49" s="43"/>
      <c r="E49" s="43"/>
      <c r="F49" s="36" t="str">
        <f>F12</f>
        <v xml:space="preserve">MALŠOVICE </v>
      </c>
      <c r="G49" s="43"/>
      <c r="H49" s="43"/>
      <c r="I49" s="129" t="s">
        <v>26</v>
      </c>
      <c r="J49" s="130" t="str">
        <f>IF(J12="","",J12)</f>
        <v>10. 5. 2018</v>
      </c>
      <c r="K49" s="46"/>
    </row>
    <row r="50" spans="2:47" s="1" customFormat="1" ht="6.9" customHeight="1">
      <c r="B50" s="42"/>
      <c r="C50" s="43"/>
      <c r="D50" s="43"/>
      <c r="E50" s="43"/>
      <c r="F50" s="43"/>
      <c r="G50" s="43"/>
      <c r="H50" s="43"/>
      <c r="I50" s="128"/>
      <c r="J50" s="43"/>
      <c r="K50" s="46"/>
    </row>
    <row r="51" spans="2:47" s="1" customFormat="1" ht="13.2">
      <c r="B51" s="42"/>
      <c r="C51" s="38" t="s">
        <v>28</v>
      </c>
      <c r="D51" s="43"/>
      <c r="E51" s="43"/>
      <c r="F51" s="36" t="str">
        <f>E15</f>
        <v>OBEC MALŠOVICE, Malšovice 16</v>
      </c>
      <c r="G51" s="43"/>
      <c r="H51" s="43"/>
      <c r="I51" s="129" t="s">
        <v>34</v>
      </c>
      <c r="J51" s="364" t="str">
        <f>E21</f>
        <v>Ing. Miloslav Kašpárek Ústí n.L.</v>
      </c>
      <c r="K51" s="46"/>
    </row>
    <row r="52" spans="2:47" s="1" customFormat="1" ht="14.4" customHeight="1">
      <c r="B52" s="42"/>
      <c r="C52" s="38" t="s">
        <v>32</v>
      </c>
      <c r="D52" s="43"/>
      <c r="E52" s="43"/>
      <c r="F52" s="36" t="str">
        <f>IF(E18="","",E18)</f>
        <v/>
      </c>
      <c r="G52" s="43"/>
      <c r="H52" s="43"/>
      <c r="I52" s="128"/>
      <c r="J52" s="404"/>
      <c r="K52" s="46"/>
    </row>
    <row r="53" spans="2:47" s="1" customFormat="1" ht="10.35" customHeight="1">
      <c r="B53" s="42"/>
      <c r="C53" s="43"/>
      <c r="D53" s="43"/>
      <c r="E53" s="43"/>
      <c r="F53" s="43"/>
      <c r="G53" s="43"/>
      <c r="H53" s="43"/>
      <c r="I53" s="128"/>
      <c r="J53" s="43"/>
      <c r="K53" s="46"/>
    </row>
    <row r="54" spans="2:47" s="1" customFormat="1" ht="29.25" customHeight="1">
      <c r="B54" s="42"/>
      <c r="C54" s="154" t="s">
        <v>167</v>
      </c>
      <c r="D54" s="142"/>
      <c r="E54" s="142"/>
      <c r="F54" s="142"/>
      <c r="G54" s="142"/>
      <c r="H54" s="142"/>
      <c r="I54" s="155"/>
      <c r="J54" s="156" t="s">
        <v>168</v>
      </c>
      <c r="K54" s="157"/>
    </row>
    <row r="55" spans="2:47" s="1" customFormat="1" ht="10.35" customHeight="1">
      <c r="B55" s="42"/>
      <c r="C55" s="43"/>
      <c r="D55" s="43"/>
      <c r="E55" s="43"/>
      <c r="F55" s="43"/>
      <c r="G55" s="43"/>
      <c r="H55" s="43"/>
      <c r="I55" s="128"/>
      <c r="J55" s="43"/>
      <c r="K55" s="46"/>
    </row>
    <row r="56" spans="2:47" s="1" customFormat="1" ht="29.25" customHeight="1">
      <c r="B56" s="42"/>
      <c r="C56" s="158" t="s">
        <v>169</v>
      </c>
      <c r="D56" s="43"/>
      <c r="E56" s="43"/>
      <c r="F56" s="43"/>
      <c r="G56" s="43"/>
      <c r="H56" s="43"/>
      <c r="I56" s="128"/>
      <c r="J56" s="138">
        <f>J83</f>
        <v>0</v>
      </c>
      <c r="K56" s="46"/>
      <c r="AU56" s="25" t="s">
        <v>170</v>
      </c>
    </row>
    <row r="57" spans="2:47" s="8" customFormat="1" ht="24.9" customHeight="1">
      <c r="B57" s="159"/>
      <c r="C57" s="160"/>
      <c r="D57" s="161" t="s">
        <v>171</v>
      </c>
      <c r="E57" s="162"/>
      <c r="F57" s="162"/>
      <c r="G57" s="162"/>
      <c r="H57" s="162"/>
      <c r="I57" s="163"/>
      <c r="J57" s="164">
        <f>J84</f>
        <v>0</v>
      </c>
      <c r="K57" s="165"/>
    </row>
    <row r="58" spans="2:47" s="9" customFormat="1" ht="19.95" customHeight="1">
      <c r="B58" s="166"/>
      <c r="C58" s="167"/>
      <c r="D58" s="168" t="s">
        <v>172</v>
      </c>
      <c r="E58" s="169"/>
      <c r="F58" s="169"/>
      <c r="G58" s="169"/>
      <c r="H58" s="169"/>
      <c r="I58" s="170"/>
      <c r="J58" s="171">
        <f>J85</f>
        <v>0</v>
      </c>
      <c r="K58" s="172"/>
    </row>
    <row r="59" spans="2:47" s="9" customFormat="1" ht="19.95" customHeight="1">
      <c r="B59" s="166"/>
      <c r="C59" s="167"/>
      <c r="D59" s="168" t="s">
        <v>960</v>
      </c>
      <c r="E59" s="169"/>
      <c r="F59" s="169"/>
      <c r="G59" s="169"/>
      <c r="H59" s="169"/>
      <c r="I59" s="170"/>
      <c r="J59" s="171">
        <f>J181</f>
        <v>0</v>
      </c>
      <c r="K59" s="172"/>
    </row>
    <row r="60" spans="2:47" s="9" customFormat="1" ht="19.95" customHeight="1">
      <c r="B60" s="166"/>
      <c r="C60" s="167"/>
      <c r="D60" s="168" t="s">
        <v>3082</v>
      </c>
      <c r="E60" s="169"/>
      <c r="F60" s="169"/>
      <c r="G60" s="169"/>
      <c r="H60" s="169"/>
      <c r="I60" s="170"/>
      <c r="J60" s="171">
        <f>J193</f>
        <v>0</v>
      </c>
      <c r="K60" s="172"/>
    </row>
    <row r="61" spans="2:47" s="9" customFormat="1" ht="19.95" customHeight="1">
      <c r="B61" s="166"/>
      <c r="C61" s="167"/>
      <c r="D61" s="168" t="s">
        <v>2565</v>
      </c>
      <c r="E61" s="169"/>
      <c r="F61" s="169"/>
      <c r="G61" s="169"/>
      <c r="H61" s="169"/>
      <c r="I61" s="170"/>
      <c r="J61" s="171">
        <f>J201</f>
        <v>0</v>
      </c>
      <c r="K61" s="172"/>
    </row>
    <row r="62" spans="2:47" s="9" customFormat="1" ht="19.95" customHeight="1">
      <c r="B62" s="166"/>
      <c r="C62" s="167"/>
      <c r="D62" s="168" t="s">
        <v>940</v>
      </c>
      <c r="E62" s="169"/>
      <c r="F62" s="169"/>
      <c r="G62" s="169"/>
      <c r="H62" s="169"/>
      <c r="I62" s="170"/>
      <c r="J62" s="171">
        <f>J211</f>
        <v>0</v>
      </c>
      <c r="K62" s="172"/>
    </row>
    <row r="63" spans="2:47" s="9" customFormat="1" ht="19.95" customHeight="1">
      <c r="B63" s="166"/>
      <c r="C63" s="167"/>
      <c r="D63" s="168" t="s">
        <v>188</v>
      </c>
      <c r="E63" s="169"/>
      <c r="F63" s="169"/>
      <c r="G63" s="169"/>
      <c r="H63" s="169"/>
      <c r="I63" s="170"/>
      <c r="J63" s="171">
        <f>J222</f>
        <v>0</v>
      </c>
      <c r="K63" s="172"/>
    </row>
    <row r="64" spans="2:47" s="1" customFormat="1" ht="21.75" customHeight="1">
      <c r="B64" s="42"/>
      <c r="C64" s="43"/>
      <c r="D64" s="43"/>
      <c r="E64" s="43"/>
      <c r="F64" s="43"/>
      <c r="G64" s="43"/>
      <c r="H64" s="43"/>
      <c r="I64" s="128"/>
      <c r="J64" s="43"/>
      <c r="K64" s="46"/>
    </row>
    <row r="65" spans="2:12" s="1" customFormat="1" ht="6.9" customHeight="1">
      <c r="B65" s="57"/>
      <c r="C65" s="58"/>
      <c r="D65" s="58"/>
      <c r="E65" s="58"/>
      <c r="F65" s="58"/>
      <c r="G65" s="58"/>
      <c r="H65" s="58"/>
      <c r="I65" s="149"/>
      <c r="J65" s="58"/>
      <c r="K65" s="59"/>
    </row>
    <row r="69" spans="2:12" s="1" customFormat="1" ht="6.9" customHeight="1">
      <c r="B69" s="60"/>
      <c r="C69" s="61"/>
      <c r="D69" s="61"/>
      <c r="E69" s="61"/>
      <c r="F69" s="61"/>
      <c r="G69" s="61"/>
      <c r="H69" s="61"/>
      <c r="I69" s="152"/>
      <c r="J69" s="61"/>
      <c r="K69" s="61"/>
      <c r="L69" s="62"/>
    </row>
    <row r="70" spans="2:12" s="1" customFormat="1" ht="36.9" customHeight="1">
      <c r="B70" s="42"/>
      <c r="C70" s="63" t="s">
        <v>191</v>
      </c>
      <c r="D70" s="64"/>
      <c r="E70" s="64"/>
      <c r="F70" s="64"/>
      <c r="G70" s="64"/>
      <c r="H70" s="64"/>
      <c r="I70" s="173"/>
      <c r="J70" s="64"/>
      <c r="K70" s="64"/>
      <c r="L70" s="62"/>
    </row>
    <row r="71" spans="2:12" s="1" customFormat="1" ht="6.9" customHeight="1">
      <c r="B71" s="42"/>
      <c r="C71" s="64"/>
      <c r="D71" s="64"/>
      <c r="E71" s="64"/>
      <c r="F71" s="64"/>
      <c r="G71" s="64"/>
      <c r="H71" s="64"/>
      <c r="I71" s="173"/>
      <c r="J71" s="64"/>
      <c r="K71" s="64"/>
      <c r="L71" s="62"/>
    </row>
    <row r="72" spans="2:12" s="1" customFormat="1" ht="14.4" customHeight="1">
      <c r="B72" s="42"/>
      <c r="C72" s="66" t="s">
        <v>18</v>
      </c>
      <c r="D72" s="64"/>
      <c r="E72" s="64"/>
      <c r="F72" s="64"/>
      <c r="G72" s="64"/>
      <c r="H72" s="64"/>
      <c r="I72" s="173"/>
      <c r="J72" s="64"/>
      <c r="K72" s="64"/>
      <c r="L72" s="62"/>
    </row>
    <row r="73" spans="2:12" s="1" customFormat="1" ht="14.4" customHeight="1">
      <c r="B73" s="42"/>
      <c r="C73" s="64"/>
      <c r="D73" s="64"/>
      <c r="E73" s="405" t="str">
        <f>E7</f>
        <v>Revitalizace návsi v obci Malšovice</v>
      </c>
      <c r="F73" s="406"/>
      <c r="G73" s="406"/>
      <c r="H73" s="406"/>
      <c r="I73" s="173"/>
      <c r="J73" s="64"/>
      <c r="K73" s="64"/>
      <c r="L73" s="62"/>
    </row>
    <row r="74" spans="2:12" s="1" customFormat="1" ht="14.4" customHeight="1">
      <c r="B74" s="42"/>
      <c r="C74" s="66" t="s">
        <v>160</v>
      </c>
      <c r="D74" s="64"/>
      <c r="E74" s="64"/>
      <c r="F74" s="64"/>
      <c r="G74" s="64"/>
      <c r="H74" s="64"/>
      <c r="I74" s="173"/>
      <c r="J74" s="64"/>
      <c r="K74" s="64"/>
      <c r="L74" s="62"/>
    </row>
    <row r="75" spans="2:12" s="1" customFormat="1" ht="16.2" customHeight="1">
      <c r="B75" s="42"/>
      <c r="C75" s="64"/>
      <c r="D75" s="64"/>
      <c r="E75" s="375" t="str">
        <f>E9</f>
        <v>SO08 - DEŠŤOVÁ KANALIZACE A LIKVIDACE SRÁŽKOVÝCH VOD</v>
      </c>
      <c r="F75" s="408"/>
      <c r="G75" s="408"/>
      <c r="H75" s="408"/>
      <c r="I75" s="173"/>
      <c r="J75" s="64"/>
      <c r="K75" s="64"/>
      <c r="L75" s="62"/>
    </row>
    <row r="76" spans="2:12" s="1" customFormat="1" ht="6.9" customHeight="1">
      <c r="B76" s="42"/>
      <c r="C76" s="64"/>
      <c r="D76" s="64"/>
      <c r="E76" s="64"/>
      <c r="F76" s="64"/>
      <c r="G76" s="64"/>
      <c r="H76" s="64"/>
      <c r="I76" s="173"/>
      <c r="J76" s="64"/>
      <c r="K76" s="64"/>
      <c r="L76" s="62"/>
    </row>
    <row r="77" spans="2:12" s="1" customFormat="1" ht="18" customHeight="1">
      <c r="B77" s="42"/>
      <c r="C77" s="66" t="s">
        <v>24</v>
      </c>
      <c r="D77" s="64"/>
      <c r="E77" s="64"/>
      <c r="F77" s="176" t="str">
        <f>F12</f>
        <v xml:space="preserve">MALŠOVICE </v>
      </c>
      <c r="G77" s="64"/>
      <c r="H77" s="64"/>
      <c r="I77" s="177" t="s">
        <v>26</v>
      </c>
      <c r="J77" s="74" t="str">
        <f>IF(J12="","",J12)</f>
        <v>10. 5. 2018</v>
      </c>
      <c r="K77" s="64"/>
      <c r="L77" s="62"/>
    </row>
    <row r="78" spans="2:12" s="1" customFormat="1" ht="6.9" customHeight="1">
      <c r="B78" s="42"/>
      <c r="C78" s="64"/>
      <c r="D78" s="64"/>
      <c r="E78" s="64"/>
      <c r="F78" s="64"/>
      <c r="G78" s="64"/>
      <c r="H78" s="64"/>
      <c r="I78" s="173"/>
      <c r="J78" s="64"/>
      <c r="K78" s="64"/>
      <c r="L78" s="62"/>
    </row>
    <row r="79" spans="2:12" s="1" customFormat="1" ht="13.2">
      <c r="B79" s="42"/>
      <c r="C79" s="66" t="s">
        <v>28</v>
      </c>
      <c r="D79" s="64"/>
      <c r="E79" s="64"/>
      <c r="F79" s="176" t="str">
        <f>E15</f>
        <v>OBEC MALŠOVICE, Malšovice 16</v>
      </c>
      <c r="G79" s="64"/>
      <c r="H79" s="64"/>
      <c r="I79" s="177" t="s">
        <v>34</v>
      </c>
      <c r="J79" s="176" t="str">
        <f>E21</f>
        <v>Ing. Miloslav Kašpárek Ústí n.L.</v>
      </c>
      <c r="K79" s="64"/>
      <c r="L79" s="62"/>
    </row>
    <row r="80" spans="2:12" s="1" customFormat="1" ht="14.4" customHeight="1">
      <c r="B80" s="42"/>
      <c r="C80" s="66" t="s">
        <v>32</v>
      </c>
      <c r="D80" s="64"/>
      <c r="E80" s="64"/>
      <c r="F80" s="176" t="str">
        <f>IF(E18="","",E18)</f>
        <v/>
      </c>
      <c r="G80" s="64"/>
      <c r="H80" s="64"/>
      <c r="I80" s="173"/>
      <c r="J80" s="64"/>
      <c r="K80" s="64"/>
      <c r="L80" s="62"/>
    </row>
    <row r="81" spans="2:65" s="1" customFormat="1" ht="10.35" customHeight="1">
      <c r="B81" s="42"/>
      <c r="C81" s="64"/>
      <c r="D81" s="64"/>
      <c r="E81" s="64"/>
      <c r="F81" s="64"/>
      <c r="G81" s="64"/>
      <c r="H81" s="64"/>
      <c r="I81" s="173"/>
      <c r="J81" s="64"/>
      <c r="K81" s="64"/>
      <c r="L81" s="62"/>
    </row>
    <row r="82" spans="2:65" s="10" customFormat="1" ht="29.25" customHeight="1">
      <c r="B82" s="178"/>
      <c r="C82" s="179" t="s">
        <v>192</v>
      </c>
      <c r="D82" s="180" t="s">
        <v>58</v>
      </c>
      <c r="E82" s="180" t="s">
        <v>54</v>
      </c>
      <c r="F82" s="180" t="s">
        <v>193</v>
      </c>
      <c r="G82" s="180" t="s">
        <v>194</v>
      </c>
      <c r="H82" s="180" t="s">
        <v>195</v>
      </c>
      <c r="I82" s="181" t="s">
        <v>196</v>
      </c>
      <c r="J82" s="180" t="s">
        <v>168</v>
      </c>
      <c r="K82" s="182" t="s">
        <v>197</v>
      </c>
      <c r="L82" s="183"/>
      <c r="M82" s="82" t="s">
        <v>198</v>
      </c>
      <c r="N82" s="83" t="s">
        <v>43</v>
      </c>
      <c r="O82" s="83" t="s">
        <v>199</v>
      </c>
      <c r="P82" s="83" t="s">
        <v>200</v>
      </c>
      <c r="Q82" s="83" t="s">
        <v>201</v>
      </c>
      <c r="R82" s="83" t="s">
        <v>202</v>
      </c>
      <c r="S82" s="83" t="s">
        <v>203</v>
      </c>
      <c r="T82" s="84" t="s">
        <v>204</v>
      </c>
    </row>
    <row r="83" spans="2:65" s="1" customFormat="1" ht="29.25" customHeight="1">
      <c r="B83" s="42"/>
      <c r="C83" s="88" t="s">
        <v>169</v>
      </c>
      <c r="D83" s="64"/>
      <c r="E83" s="64"/>
      <c r="F83" s="64"/>
      <c r="G83" s="64"/>
      <c r="H83" s="64"/>
      <c r="I83" s="173"/>
      <c r="J83" s="184">
        <f>BK83</f>
        <v>0</v>
      </c>
      <c r="K83" s="64"/>
      <c r="L83" s="62"/>
      <c r="M83" s="85"/>
      <c r="N83" s="86"/>
      <c r="O83" s="86"/>
      <c r="P83" s="185">
        <f>P84</f>
        <v>0</v>
      </c>
      <c r="Q83" s="86"/>
      <c r="R83" s="185">
        <f>R84</f>
        <v>280.59185485999996</v>
      </c>
      <c r="S83" s="86"/>
      <c r="T83" s="186">
        <f>T84</f>
        <v>0</v>
      </c>
      <c r="AT83" s="25" t="s">
        <v>72</v>
      </c>
      <c r="AU83" s="25" t="s">
        <v>170</v>
      </c>
      <c r="BK83" s="187">
        <f>BK84</f>
        <v>0</v>
      </c>
    </row>
    <row r="84" spans="2:65" s="11" customFormat="1" ht="37.35" customHeight="1">
      <c r="B84" s="188"/>
      <c r="C84" s="189"/>
      <c r="D84" s="190" t="s">
        <v>72</v>
      </c>
      <c r="E84" s="191" t="s">
        <v>205</v>
      </c>
      <c r="F84" s="191" t="s">
        <v>206</v>
      </c>
      <c r="G84" s="189"/>
      <c r="H84" s="189"/>
      <c r="I84" s="192"/>
      <c r="J84" s="193">
        <f>BK84</f>
        <v>0</v>
      </c>
      <c r="K84" s="189"/>
      <c r="L84" s="194"/>
      <c r="M84" s="195"/>
      <c r="N84" s="196"/>
      <c r="O84" s="196"/>
      <c r="P84" s="197">
        <f>P85+P181+P193+P201+P211+P222</f>
        <v>0</v>
      </c>
      <c r="Q84" s="196"/>
      <c r="R84" s="197">
        <f>R85+R181+R193+R201+R211+R222</f>
        <v>280.59185485999996</v>
      </c>
      <c r="S84" s="196"/>
      <c r="T84" s="198">
        <f>T85+T181+T193+T201+T211+T222</f>
        <v>0</v>
      </c>
      <c r="AR84" s="199" t="s">
        <v>80</v>
      </c>
      <c r="AT84" s="200" t="s">
        <v>72</v>
      </c>
      <c r="AU84" s="200" t="s">
        <v>73</v>
      </c>
      <c r="AY84" s="199" t="s">
        <v>207</v>
      </c>
      <c r="BK84" s="201">
        <f>BK85+BK181+BK193+BK201+BK211+BK222</f>
        <v>0</v>
      </c>
    </row>
    <row r="85" spans="2:65" s="11" customFormat="1" ht="19.95" customHeight="1">
      <c r="B85" s="188"/>
      <c r="C85" s="189"/>
      <c r="D85" s="190" t="s">
        <v>72</v>
      </c>
      <c r="E85" s="202" t="s">
        <v>80</v>
      </c>
      <c r="F85" s="202" t="s">
        <v>208</v>
      </c>
      <c r="G85" s="189"/>
      <c r="H85" s="189"/>
      <c r="I85" s="192"/>
      <c r="J85" s="203">
        <f>BK85</f>
        <v>0</v>
      </c>
      <c r="K85" s="189"/>
      <c r="L85" s="194"/>
      <c r="M85" s="195"/>
      <c r="N85" s="196"/>
      <c r="O85" s="196"/>
      <c r="P85" s="197">
        <f>SUM(P86:P180)</f>
        <v>0</v>
      </c>
      <c r="Q85" s="196"/>
      <c r="R85" s="197">
        <f>SUM(R86:R180)</f>
        <v>0.69699064999999993</v>
      </c>
      <c r="S85" s="196"/>
      <c r="T85" s="198">
        <f>SUM(T86:T180)</f>
        <v>0</v>
      </c>
      <c r="AR85" s="199" t="s">
        <v>80</v>
      </c>
      <c r="AT85" s="200" t="s">
        <v>72</v>
      </c>
      <c r="AU85" s="200" t="s">
        <v>80</v>
      </c>
      <c r="AY85" s="199" t="s">
        <v>207</v>
      </c>
      <c r="BK85" s="201">
        <f>SUM(BK86:BK180)</f>
        <v>0</v>
      </c>
    </row>
    <row r="86" spans="2:65" s="1" customFormat="1" ht="34.200000000000003" customHeight="1">
      <c r="B86" s="42"/>
      <c r="C86" s="204" t="s">
        <v>80</v>
      </c>
      <c r="D86" s="204" t="s">
        <v>211</v>
      </c>
      <c r="E86" s="205" t="s">
        <v>2607</v>
      </c>
      <c r="F86" s="206" t="s">
        <v>2608</v>
      </c>
      <c r="G86" s="207" t="s">
        <v>214</v>
      </c>
      <c r="H86" s="208">
        <v>284.01299999999998</v>
      </c>
      <c r="I86" s="209"/>
      <c r="J86" s="210">
        <f>ROUND(I86*H86,1)</f>
        <v>0</v>
      </c>
      <c r="K86" s="206" t="s">
        <v>215</v>
      </c>
      <c r="L86" s="62"/>
      <c r="M86" s="211" t="s">
        <v>23</v>
      </c>
      <c r="N86" s="212" t="s">
        <v>44</v>
      </c>
      <c r="O86" s="43"/>
      <c r="P86" s="213">
        <f>O86*H86</f>
        <v>0</v>
      </c>
      <c r="Q86" s="213">
        <v>0</v>
      </c>
      <c r="R86" s="213">
        <f>Q86*H86</f>
        <v>0</v>
      </c>
      <c r="S86" s="213">
        <v>0</v>
      </c>
      <c r="T86" s="214">
        <f>S86*H86</f>
        <v>0</v>
      </c>
      <c r="AR86" s="25" t="s">
        <v>216</v>
      </c>
      <c r="AT86" s="25" t="s">
        <v>211</v>
      </c>
      <c r="AU86" s="25" t="s">
        <v>82</v>
      </c>
      <c r="AY86" s="25" t="s">
        <v>207</v>
      </c>
      <c r="BE86" s="215">
        <f>IF(N86="základní",J86,0)</f>
        <v>0</v>
      </c>
      <c r="BF86" s="215">
        <f>IF(N86="snížená",J86,0)</f>
        <v>0</v>
      </c>
      <c r="BG86" s="215">
        <f>IF(N86="zákl. přenesená",J86,0)</f>
        <v>0</v>
      </c>
      <c r="BH86" s="215">
        <f>IF(N86="sníž. přenesená",J86,0)</f>
        <v>0</v>
      </c>
      <c r="BI86" s="215">
        <f>IF(N86="nulová",J86,0)</f>
        <v>0</v>
      </c>
      <c r="BJ86" s="25" t="s">
        <v>80</v>
      </c>
      <c r="BK86" s="215">
        <f>ROUND(I86*H86,1)</f>
        <v>0</v>
      </c>
      <c r="BL86" s="25" t="s">
        <v>216</v>
      </c>
      <c r="BM86" s="25" t="s">
        <v>3083</v>
      </c>
    </row>
    <row r="87" spans="2:65" s="12" customFormat="1" ht="12">
      <c r="B87" s="216"/>
      <c r="C87" s="217"/>
      <c r="D87" s="218" t="s">
        <v>218</v>
      </c>
      <c r="E87" s="219" t="s">
        <v>23</v>
      </c>
      <c r="F87" s="220" t="s">
        <v>3084</v>
      </c>
      <c r="G87" s="217"/>
      <c r="H87" s="221">
        <v>43.466000000000001</v>
      </c>
      <c r="I87" s="222"/>
      <c r="J87" s="217"/>
      <c r="K87" s="217"/>
      <c r="L87" s="223"/>
      <c r="M87" s="224"/>
      <c r="N87" s="225"/>
      <c r="O87" s="225"/>
      <c r="P87" s="225"/>
      <c r="Q87" s="225"/>
      <c r="R87" s="225"/>
      <c r="S87" s="225"/>
      <c r="T87" s="226"/>
      <c r="AT87" s="227" t="s">
        <v>218</v>
      </c>
      <c r="AU87" s="227" t="s">
        <v>82</v>
      </c>
      <c r="AV87" s="12" t="s">
        <v>82</v>
      </c>
      <c r="AW87" s="12" t="s">
        <v>36</v>
      </c>
      <c r="AX87" s="12" t="s">
        <v>73</v>
      </c>
      <c r="AY87" s="227" t="s">
        <v>207</v>
      </c>
    </row>
    <row r="88" spans="2:65" s="12" customFormat="1" ht="12">
      <c r="B88" s="216"/>
      <c r="C88" s="217"/>
      <c r="D88" s="218" t="s">
        <v>218</v>
      </c>
      <c r="E88" s="219" t="s">
        <v>23</v>
      </c>
      <c r="F88" s="220" t="s">
        <v>3085</v>
      </c>
      <c r="G88" s="217"/>
      <c r="H88" s="221">
        <v>26.4</v>
      </c>
      <c r="I88" s="222"/>
      <c r="J88" s="217"/>
      <c r="K88" s="217"/>
      <c r="L88" s="223"/>
      <c r="M88" s="224"/>
      <c r="N88" s="225"/>
      <c r="O88" s="225"/>
      <c r="P88" s="225"/>
      <c r="Q88" s="225"/>
      <c r="R88" s="225"/>
      <c r="S88" s="225"/>
      <c r="T88" s="226"/>
      <c r="AT88" s="227" t="s">
        <v>218</v>
      </c>
      <c r="AU88" s="227" t="s">
        <v>82</v>
      </c>
      <c r="AV88" s="12" t="s">
        <v>82</v>
      </c>
      <c r="AW88" s="12" t="s">
        <v>36</v>
      </c>
      <c r="AX88" s="12" t="s">
        <v>73</v>
      </c>
      <c r="AY88" s="227" t="s">
        <v>207</v>
      </c>
    </row>
    <row r="89" spans="2:65" s="12" customFormat="1" ht="12">
      <c r="B89" s="216"/>
      <c r="C89" s="217"/>
      <c r="D89" s="218" t="s">
        <v>218</v>
      </c>
      <c r="E89" s="219" t="s">
        <v>23</v>
      </c>
      <c r="F89" s="220" t="s">
        <v>3086</v>
      </c>
      <c r="G89" s="217"/>
      <c r="H89" s="221">
        <v>21.193000000000001</v>
      </c>
      <c r="I89" s="222"/>
      <c r="J89" s="217"/>
      <c r="K89" s="217"/>
      <c r="L89" s="223"/>
      <c r="M89" s="224"/>
      <c r="N89" s="225"/>
      <c r="O89" s="225"/>
      <c r="P89" s="225"/>
      <c r="Q89" s="225"/>
      <c r="R89" s="225"/>
      <c r="S89" s="225"/>
      <c r="T89" s="226"/>
      <c r="AT89" s="227" t="s">
        <v>218</v>
      </c>
      <c r="AU89" s="227" t="s">
        <v>82</v>
      </c>
      <c r="AV89" s="12" t="s">
        <v>82</v>
      </c>
      <c r="AW89" s="12" t="s">
        <v>36</v>
      </c>
      <c r="AX89" s="12" t="s">
        <v>73</v>
      </c>
      <c r="AY89" s="227" t="s">
        <v>207</v>
      </c>
    </row>
    <row r="90" spans="2:65" s="12" customFormat="1" ht="12">
      <c r="B90" s="216"/>
      <c r="C90" s="217"/>
      <c r="D90" s="218" t="s">
        <v>218</v>
      </c>
      <c r="E90" s="219" t="s">
        <v>23</v>
      </c>
      <c r="F90" s="220" t="s">
        <v>3087</v>
      </c>
      <c r="G90" s="217"/>
      <c r="H90" s="221">
        <v>65.31</v>
      </c>
      <c r="I90" s="222"/>
      <c r="J90" s="217"/>
      <c r="K90" s="217"/>
      <c r="L90" s="223"/>
      <c r="M90" s="224"/>
      <c r="N90" s="225"/>
      <c r="O90" s="225"/>
      <c r="P90" s="225"/>
      <c r="Q90" s="225"/>
      <c r="R90" s="225"/>
      <c r="S90" s="225"/>
      <c r="T90" s="226"/>
      <c r="AT90" s="227" t="s">
        <v>218</v>
      </c>
      <c r="AU90" s="227" t="s">
        <v>82</v>
      </c>
      <c r="AV90" s="12" t="s">
        <v>82</v>
      </c>
      <c r="AW90" s="12" t="s">
        <v>36</v>
      </c>
      <c r="AX90" s="12" t="s">
        <v>73</v>
      </c>
      <c r="AY90" s="227" t="s">
        <v>207</v>
      </c>
    </row>
    <row r="91" spans="2:65" s="12" customFormat="1" ht="12">
      <c r="B91" s="216"/>
      <c r="C91" s="217"/>
      <c r="D91" s="218" t="s">
        <v>218</v>
      </c>
      <c r="E91" s="219" t="s">
        <v>23</v>
      </c>
      <c r="F91" s="220" t="s">
        <v>3088</v>
      </c>
      <c r="G91" s="217"/>
      <c r="H91" s="221">
        <v>62.091999999999999</v>
      </c>
      <c r="I91" s="222"/>
      <c r="J91" s="217"/>
      <c r="K91" s="217"/>
      <c r="L91" s="223"/>
      <c r="M91" s="224"/>
      <c r="N91" s="225"/>
      <c r="O91" s="225"/>
      <c r="P91" s="225"/>
      <c r="Q91" s="225"/>
      <c r="R91" s="225"/>
      <c r="S91" s="225"/>
      <c r="T91" s="226"/>
      <c r="AT91" s="227" t="s">
        <v>218</v>
      </c>
      <c r="AU91" s="227" t="s">
        <v>82</v>
      </c>
      <c r="AV91" s="12" t="s">
        <v>82</v>
      </c>
      <c r="AW91" s="12" t="s">
        <v>36</v>
      </c>
      <c r="AX91" s="12" t="s">
        <v>73</v>
      </c>
      <c r="AY91" s="227" t="s">
        <v>207</v>
      </c>
    </row>
    <row r="92" spans="2:65" s="12" customFormat="1" ht="12">
      <c r="B92" s="216"/>
      <c r="C92" s="217"/>
      <c r="D92" s="218" t="s">
        <v>218</v>
      </c>
      <c r="E92" s="219" t="s">
        <v>23</v>
      </c>
      <c r="F92" s="220" t="s">
        <v>3089</v>
      </c>
      <c r="G92" s="217"/>
      <c r="H92" s="221">
        <v>30.465</v>
      </c>
      <c r="I92" s="222"/>
      <c r="J92" s="217"/>
      <c r="K92" s="217"/>
      <c r="L92" s="223"/>
      <c r="M92" s="224"/>
      <c r="N92" s="225"/>
      <c r="O92" s="225"/>
      <c r="P92" s="225"/>
      <c r="Q92" s="225"/>
      <c r="R92" s="225"/>
      <c r="S92" s="225"/>
      <c r="T92" s="226"/>
      <c r="AT92" s="227" t="s">
        <v>218</v>
      </c>
      <c r="AU92" s="227" t="s">
        <v>82</v>
      </c>
      <c r="AV92" s="12" t="s">
        <v>82</v>
      </c>
      <c r="AW92" s="12" t="s">
        <v>36</v>
      </c>
      <c r="AX92" s="12" t="s">
        <v>73</v>
      </c>
      <c r="AY92" s="227" t="s">
        <v>207</v>
      </c>
    </row>
    <row r="93" spans="2:65" s="12" customFormat="1" ht="12">
      <c r="B93" s="216"/>
      <c r="C93" s="217"/>
      <c r="D93" s="218" t="s">
        <v>218</v>
      </c>
      <c r="E93" s="219" t="s">
        <v>23</v>
      </c>
      <c r="F93" s="220" t="s">
        <v>3090</v>
      </c>
      <c r="G93" s="217"/>
      <c r="H93" s="221">
        <v>20.645</v>
      </c>
      <c r="I93" s="222"/>
      <c r="J93" s="217"/>
      <c r="K93" s="217"/>
      <c r="L93" s="223"/>
      <c r="M93" s="224"/>
      <c r="N93" s="225"/>
      <c r="O93" s="225"/>
      <c r="P93" s="225"/>
      <c r="Q93" s="225"/>
      <c r="R93" s="225"/>
      <c r="S93" s="225"/>
      <c r="T93" s="226"/>
      <c r="AT93" s="227" t="s">
        <v>218</v>
      </c>
      <c r="AU93" s="227" t="s">
        <v>82</v>
      </c>
      <c r="AV93" s="12" t="s">
        <v>82</v>
      </c>
      <c r="AW93" s="12" t="s">
        <v>36</v>
      </c>
      <c r="AX93" s="12" t="s">
        <v>73</v>
      </c>
      <c r="AY93" s="227" t="s">
        <v>207</v>
      </c>
    </row>
    <row r="94" spans="2:65" s="15" customFormat="1" ht="12">
      <c r="B94" s="250"/>
      <c r="C94" s="251"/>
      <c r="D94" s="218" t="s">
        <v>218</v>
      </c>
      <c r="E94" s="252" t="s">
        <v>23</v>
      </c>
      <c r="F94" s="253" t="s">
        <v>996</v>
      </c>
      <c r="G94" s="251"/>
      <c r="H94" s="252" t="s">
        <v>23</v>
      </c>
      <c r="I94" s="254"/>
      <c r="J94" s="251"/>
      <c r="K94" s="251"/>
      <c r="L94" s="255"/>
      <c r="M94" s="256"/>
      <c r="N94" s="257"/>
      <c r="O94" s="257"/>
      <c r="P94" s="257"/>
      <c r="Q94" s="257"/>
      <c r="R94" s="257"/>
      <c r="S94" s="257"/>
      <c r="T94" s="258"/>
      <c r="AT94" s="259" t="s">
        <v>218</v>
      </c>
      <c r="AU94" s="259" t="s">
        <v>82</v>
      </c>
      <c r="AV94" s="15" t="s">
        <v>80</v>
      </c>
      <c r="AW94" s="15" t="s">
        <v>36</v>
      </c>
      <c r="AX94" s="15" t="s">
        <v>73</v>
      </c>
      <c r="AY94" s="259" t="s">
        <v>207</v>
      </c>
    </row>
    <row r="95" spans="2:65" s="12" customFormat="1" ht="12">
      <c r="B95" s="216"/>
      <c r="C95" s="217"/>
      <c r="D95" s="218" t="s">
        <v>218</v>
      </c>
      <c r="E95" s="219" t="s">
        <v>23</v>
      </c>
      <c r="F95" s="220" t="s">
        <v>3091</v>
      </c>
      <c r="G95" s="217"/>
      <c r="H95" s="221">
        <v>46.31</v>
      </c>
      <c r="I95" s="222"/>
      <c r="J95" s="217"/>
      <c r="K95" s="217"/>
      <c r="L95" s="223"/>
      <c r="M95" s="224"/>
      <c r="N95" s="225"/>
      <c r="O95" s="225"/>
      <c r="P95" s="225"/>
      <c r="Q95" s="225"/>
      <c r="R95" s="225"/>
      <c r="S95" s="225"/>
      <c r="T95" s="226"/>
      <c r="AT95" s="227" t="s">
        <v>218</v>
      </c>
      <c r="AU95" s="227" t="s">
        <v>82</v>
      </c>
      <c r="AV95" s="12" t="s">
        <v>82</v>
      </c>
      <c r="AW95" s="12" t="s">
        <v>36</v>
      </c>
      <c r="AX95" s="12" t="s">
        <v>73</v>
      </c>
      <c r="AY95" s="227" t="s">
        <v>207</v>
      </c>
    </row>
    <row r="96" spans="2:65" s="15" customFormat="1" ht="12">
      <c r="B96" s="250"/>
      <c r="C96" s="251"/>
      <c r="D96" s="218" t="s">
        <v>218</v>
      </c>
      <c r="E96" s="252" t="s">
        <v>23</v>
      </c>
      <c r="F96" s="253" t="s">
        <v>3092</v>
      </c>
      <c r="G96" s="251"/>
      <c r="H96" s="252" t="s">
        <v>23</v>
      </c>
      <c r="I96" s="254"/>
      <c r="J96" s="251"/>
      <c r="K96" s="251"/>
      <c r="L96" s="255"/>
      <c r="M96" s="256"/>
      <c r="N96" s="257"/>
      <c r="O96" s="257"/>
      <c r="P96" s="257"/>
      <c r="Q96" s="257"/>
      <c r="R96" s="257"/>
      <c r="S96" s="257"/>
      <c r="T96" s="258"/>
      <c r="AT96" s="259" t="s">
        <v>218</v>
      </c>
      <c r="AU96" s="259" t="s">
        <v>82</v>
      </c>
      <c r="AV96" s="15" t="s">
        <v>80</v>
      </c>
      <c r="AW96" s="15" t="s">
        <v>36</v>
      </c>
      <c r="AX96" s="15" t="s">
        <v>73</v>
      </c>
      <c r="AY96" s="259" t="s">
        <v>207</v>
      </c>
    </row>
    <row r="97" spans="2:65" s="12" customFormat="1" ht="12">
      <c r="B97" s="216"/>
      <c r="C97" s="217"/>
      <c r="D97" s="218" t="s">
        <v>218</v>
      </c>
      <c r="E97" s="219" t="s">
        <v>23</v>
      </c>
      <c r="F97" s="220" t="s">
        <v>3093</v>
      </c>
      <c r="G97" s="217"/>
      <c r="H97" s="221">
        <v>95.04</v>
      </c>
      <c r="I97" s="222"/>
      <c r="J97" s="217"/>
      <c r="K97" s="217"/>
      <c r="L97" s="223"/>
      <c r="M97" s="224"/>
      <c r="N97" s="225"/>
      <c r="O97" s="225"/>
      <c r="P97" s="225"/>
      <c r="Q97" s="225"/>
      <c r="R97" s="225"/>
      <c r="S97" s="225"/>
      <c r="T97" s="226"/>
      <c r="AT97" s="227" t="s">
        <v>218</v>
      </c>
      <c r="AU97" s="227" t="s">
        <v>82</v>
      </c>
      <c r="AV97" s="12" t="s">
        <v>82</v>
      </c>
      <c r="AW97" s="12" t="s">
        <v>36</v>
      </c>
      <c r="AX97" s="12" t="s">
        <v>73</v>
      </c>
      <c r="AY97" s="227" t="s">
        <v>207</v>
      </c>
    </row>
    <row r="98" spans="2:65" s="15" customFormat="1" ht="12">
      <c r="B98" s="250"/>
      <c r="C98" s="251"/>
      <c r="D98" s="218" t="s">
        <v>218</v>
      </c>
      <c r="E98" s="252" t="s">
        <v>23</v>
      </c>
      <c r="F98" s="253" t="s">
        <v>3094</v>
      </c>
      <c r="G98" s="251"/>
      <c r="H98" s="252" t="s">
        <v>23</v>
      </c>
      <c r="I98" s="254"/>
      <c r="J98" s="251"/>
      <c r="K98" s="251"/>
      <c r="L98" s="255"/>
      <c r="M98" s="256"/>
      <c r="N98" s="257"/>
      <c r="O98" s="257"/>
      <c r="P98" s="257"/>
      <c r="Q98" s="257"/>
      <c r="R98" s="257"/>
      <c r="S98" s="257"/>
      <c r="T98" s="258"/>
      <c r="AT98" s="259" t="s">
        <v>218</v>
      </c>
      <c r="AU98" s="259" t="s">
        <v>82</v>
      </c>
      <c r="AV98" s="15" t="s">
        <v>80</v>
      </c>
      <c r="AW98" s="15" t="s">
        <v>36</v>
      </c>
      <c r="AX98" s="15" t="s">
        <v>73</v>
      </c>
      <c r="AY98" s="259" t="s">
        <v>207</v>
      </c>
    </row>
    <row r="99" spans="2:65" s="12" customFormat="1" ht="12">
      <c r="B99" s="216"/>
      <c r="C99" s="217"/>
      <c r="D99" s="218" t="s">
        <v>218</v>
      </c>
      <c r="E99" s="219" t="s">
        <v>23</v>
      </c>
      <c r="F99" s="220" t="s">
        <v>3095</v>
      </c>
      <c r="G99" s="217"/>
      <c r="H99" s="221">
        <v>157.10400000000001</v>
      </c>
      <c r="I99" s="222"/>
      <c r="J99" s="217"/>
      <c r="K99" s="217"/>
      <c r="L99" s="223"/>
      <c r="M99" s="224"/>
      <c r="N99" s="225"/>
      <c r="O99" s="225"/>
      <c r="P99" s="225"/>
      <c r="Q99" s="225"/>
      <c r="R99" s="225"/>
      <c r="S99" s="225"/>
      <c r="T99" s="226"/>
      <c r="AT99" s="227" t="s">
        <v>218</v>
      </c>
      <c r="AU99" s="227" t="s">
        <v>82</v>
      </c>
      <c r="AV99" s="12" t="s">
        <v>82</v>
      </c>
      <c r="AW99" s="12" t="s">
        <v>36</v>
      </c>
      <c r="AX99" s="12" t="s">
        <v>73</v>
      </c>
      <c r="AY99" s="227" t="s">
        <v>207</v>
      </c>
    </row>
    <row r="100" spans="2:65" s="14" customFormat="1" ht="12">
      <c r="B100" s="239"/>
      <c r="C100" s="240"/>
      <c r="D100" s="218" t="s">
        <v>218</v>
      </c>
      <c r="E100" s="241" t="s">
        <v>23</v>
      </c>
      <c r="F100" s="242" t="s">
        <v>840</v>
      </c>
      <c r="G100" s="240"/>
      <c r="H100" s="243">
        <v>568.02499999999998</v>
      </c>
      <c r="I100" s="244"/>
      <c r="J100" s="240"/>
      <c r="K100" s="240"/>
      <c r="L100" s="245"/>
      <c r="M100" s="246"/>
      <c r="N100" s="247"/>
      <c r="O100" s="247"/>
      <c r="P100" s="247"/>
      <c r="Q100" s="247"/>
      <c r="R100" s="247"/>
      <c r="S100" s="247"/>
      <c r="T100" s="248"/>
      <c r="AT100" s="249" t="s">
        <v>218</v>
      </c>
      <c r="AU100" s="249" t="s">
        <v>82</v>
      </c>
      <c r="AV100" s="14" t="s">
        <v>90</v>
      </c>
      <c r="AW100" s="14" t="s">
        <v>36</v>
      </c>
      <c r="AX100" s="14" t="s">
        <v>73</v>
      </c>
      <c r="AY100" s="249" t="s">
        <v>207</v>
      </c>
    </row>
    <row r="101" spans="2:65" s="12" customFormat="1" ht="12">
      <c r="B101" s="216"/>
      <c r="C101" s="217"/>
      <c r="D101" s="218" t="s">
        <v>218</v>
      </c>
      <c r="E101" s="219" t="s">
        <v>23</v>
      </c>
      <c r="F101" s="220" t="s">
        <v>3096</v>
      </c>
      <c r="G101" s="217"/>
      <c r="H101" s="221">
        <v>284.01299999999998</v>
      </c>
      <c r="I101" s="222"/>
      <c r="J101" s="217"/>
      <c r="K101" s="217"/>
      <c r="L101" s="223"/>
      <c r="M101" s="224"/>
      <c r="N101" s="225"/>
      <c r="O101" s="225"/>
      <c r="P101" s="225"/>
      <c r="Q101" s="225"/>
      <c r="R101" s="225"/>
      <c r="S101" s="225"/>
      <c r="T101" s="226"/>
      <c r="AT101" s="227" t="s">
        <v>218</v>
      </c>
      <c r="AU101" s="227" t="s">
        <v>82</v>
      </c>
      <c r="AV101" s="12" t="s">
        <v>82</v>
      </c>
      <c r="AW101" s="12" t="s">
        <v>36</v>
      </c>
      <c r="AX101" s="12" t="s">
        <v>80</v>
      </c>
      <c r="AY101" s="227" t="s">
        <v>207</v>
      </c>
    </row>
    <row r="102" spans="2:65" s="1" customFormat="1" ht="34.200000000000003" customHeight="1">
      <c r="B102" s="42"/>
      <c r="C102" s="204" t="s">
        <v>82</v>
      </c>
      <c r="D102" s="204" t="s">
        <v>211</v>
      </c>
      <c r="E102" s="205" t="s">
        <v>2615</v>
      </c>
      <c r="F102" s="206" t="s">
        <v>2616</v>
      </c>
      <c r="G102" s="207" t="s">
        <v>214</v>
      </c>
      <c r="H102" s="208">
        <v>284.01299999999998</v>
      </c>
      <c r="I102" s="209"/>
      <c r="J102" s="210">
        <f>ROUND(I102*H102,1)</f>
        <v>0</v>
      </c>
      <c r="K102" s="206" t="s">
        <v>215</v>
      </c>
      <c r="L102" s="62"/>
      <c r="M102" s="211" t="s">
        <v>23</v>
      </c>
      <c r="N102" s="212" t="s">
        <v>44</v>
      </c>
      <c r="O102" s="43"/>
      <c r="P102" s="213">
        <f>O102*H102</f>
        <v>0</v>
      </c>
      <c r="Q102" s="213">
        <v>0</v>
      </c>
      <c r="R102" s="213">
        <f>Q102*H102</f>
        <v>0</v>
      </c>
      <c r="S102" s="213">
        <v>0</v>
      </c>
      <c r="T102" s="214">
        <f>S102*H102</f>
        <v>0</v>
      </c>
      <c r="AR102" s="25" t="s">
        <v>216</v>
      </c>
      <c r="AT102" s="25" t="s">
        <v>211</v>
      </c>
      <c r="AU102" s="25" t="s">
        <v>82</v>
      </c>
      <c r="AY102" s="25" t="s">
        <v>207</v>
      </c>
      <c r="BE102" s="215">
        <f>IF(N102="základní",J102,0)</f>
        <v>0</v>
      </c>
      <c r="BF102" s="215">
        <f>IF(N102="snížená",J102,0)</f>
        <v>0</v>
      </c>
      <c r="BG102" s="215">
        <f>IF(N102="zákl. přenesená",J102,0)</f>
        <v>0</v>
      </c>
      <c r="BH102" s="215">
        <f>IF(N102="sníž. přenesená",J102,0)</f>
        <v>0</v>
      </c>
      <c r="BI102" s="215">
        <f>IF(N102="nulová",J102,0)</f>
        <v>0</v>
      </c>
      <c r="BJ102" s="25" t="s">
        <v>80</v>
      </c>
      <c r="BK102" s="215">
        <f>ROUND(I102*H102,1)</f>
        <v>0</v>
      </c>
      <c r="BL102" s="25" t="s">
        <v>216</v>
      </c>
      <c r="BM102" s="25" t="s">
        <v>3097</v>
      </c>
    </row>
    <row r="103" spans="2:65" s="12" customFormat="1" ht="12">
      <c r="B103" s="216"/>
      <c r="C103" s="217"/>
      <c r="D103" s="218" t="s">
        <v>218</v>
      </c>
      <c r="E103" s="219" t="s">
        <v>23</v>
      </c>
      <c r="F103" s="220" t="s">
        <v>3084</v>
      </c>
      <c r="G103" s="217"/>
      <c r="H103" s="221">
        <v>43.466000000000001</v>
      </c>
      <c r="I103" s="222"/>
      <c r="J103" s="217"/>
      <c r="K103" s="217"/>
      <c r="L103" s="223"/>
      <c r="M103" s="224"/>
      <c r="N103" s="225"/>
      <c r="O103" s="225"/>
      <c r="P103" s="225"/>
      <c r="Q103" s="225"/>
      <c r="R103" s="225"/>
      <c r="S103" s="225"/>
      <c r="T103" s="226"/>
      <c r="AT103" s="227" t="s">
        <v>218</v>
      </c>
      <c r="AU103" s="227" t="s">
        <v>82</v>
      </c>
      <c r="AV103" s="12" t="s">
        <v>82</v>
      </c>
      <c r="AW103" s="12" t="s">
        <v>36</v>
      </c>
      <c r="AX103" s="12" t="s">
        <v>73</v>
      </c>
      <c r="AY103" s="227" t="s">
        <v>207</v>
      </c>
    </row>
    <row r="104" spans="2:65" s="12" customFormat="1" ht="12">
      <c r="B104" s="216"/>
      <c r="C104" s="217"/>
      <c r="D104" s="218" t="s">
        <v>218</v>
      </c>
      <c r="E104" s="219" t="s">
        <v>23</v>
      </c>
      <c r="F104" s="220" t="s">
        <v>3085</v>
      </c>
      <c r="G104" s="217"/>
      <c r="H104" s="221">
        <v>26.4</v>
      </c>
      <c r="I104" s="222"/>
      <c r="J104" s="217"/>
      <c r="K104" s="217"/>
      <c r="L104" s="223"/>
      <c r="M104" s="224"/>
      <c r="N104" s="225"/>
      <c r="O104" s="225"/>
      <c r="P104" s="225"/>
      <c r="Q104" s="225"/>
      <c r="R104" s="225"/>
      <c r="S104" s="225"/>
      <c r="T104" s="226"/>
      <c r="AT104" s="227" t="s">
        <v>218</v>
      </c>
      <c r="AU104" s="227" t="s">
        <v>82</v>
      </c>
      <c r="AV104" s="12" t="s">
        <v>82</v>
      </c>
      <c r="AW104" s="12" t="s">
        <v>36</v>
      </c>
      <c r="AX104" s="12" t="s">
        <v>73</v>
      </c>
      <c r="AY104" s="227" t="s">
        <v>207</v>
      </c>
    </row>
    <row r="105" spans="2:65" s="12" customFormat="1" ht="12">
      <c r="B105" s="216"/>
      <c r="C105" s="217"/>
      <c r="D105" s="218" t="s">
        <v>218</v>
      </c>
      <c r="E105" s="219" t="s">
        <v>23</v>
      </c>
      <c r="F105" s="220" t="s">
        <v>3086</v>
      </c>
      <c r="G105" s="217"/>
      <c r="H105" s="221">
        <v>21.193000000000001</v>
      </c>
      <c r="I105" s="222"/>
      <c r="J105" s="217"/>
      <c r="K105" s="217"/>
      <c r="L105" s="223"/>
      <c r="M105" s="224"/>
      <c r="N105" s="225"/>
      <c r="O105" s="225"/>
      <c r="P105" s="225"/>
      <c r="Q105" s="225"/>
      <c r="R105" s="225"/>
      <c r="S105" s="225"/>
      <c r="T105" s="226"/>
      <c r="AT105" s="227" t="s">
        <v>218</v>
      </c>
      <c r="AU105" s="227" t="s">
        <v>82</v>
      </c>
      <c r="AV105" s="12" t="s">
        <v>82</v>
      </c>
      <c r="AW105" s="12" t="s">
        <v>36</v>
      </c>
      <c r="AX105" s="12" t="s">
        <v>73</v>
      </c>
      <c r="AY105" s="227" t="s">
        <v>207</v>
      </c>
    </row>
    <row r="106" spans="2:65" s="12" customFormat="1" ht="12">
      <c r="B106" s="216"/>
      <c r="C106" s="217"/>
      <c r="D106" s="218" t="s">
        <v>218</v>
      </c>
      <c r="E106" s="219" t="s">
        <v>23</v>
      </c>
      <c r="F106" s="220" t="s">
        <v>3087</v>
      </c>
      <c r="G106" s="217"/>
      <c r="H106" s="221">
        <v>65.31</v>
      </c>
      <c r="I106" s="222"/>
      <c r="J106" s="217"/>
      <c r="K106" s="217"/>
      <c r="L106" s="223"/>
      <c r="M106" s="224"/>
      <c r="N106" s="225"/>
      <c r="O106" s="225"/>
      <c r="P106" s="225"/>
      <c r="Q106" s="225"/>
      <c r="R106" s="225"/>
      <c r="S106" s="225"/>
      <c r="T106" s="226"/>
      <c r="AT106" s="227" t="s">
        <v>218</v>
      </c>
      <c r="AU106" s="227" t="s">
        <v>82</v>
      </c>
      <c r="AV106" s="12" t="s">
        <v>82</v>
      </c>
      <c r="AW106" s="12" t="s">
        <v>36</v>
      </c>
      <c r="AX106" s="12" t="s">
        <v>73</v>
      </c>
      <c r="AY106" s="227" t="s">
        <v>207</v>
      </c>
    </row>
    <row r="107" spans="2:65" s="12" customFormat="1" ht="12">
      <c r="B107" s="216"/>
      <c r="C107" s="217"/>
      <c r="D107" s="218" t="s">
        <v>218</v>
      </c>
      <c r="E107" s="219" t="s">
        <v>23</v>
      </c>
      <c r="F107" s="220" t="s">
        <v>3088</v>
      </c>
      <c r="G107" s="217"/>
      <c r="H107" s="221">
        <v>62.091999999999999</v>
      </c>
      <c r="I107" s="222"/>
      <c r="J107" s="217"/>
      <c r="K107" s="217"/>
      <c r="L107" s="223"/>
      <c r="M107" s="224"/>
      <c r="N107" s="225"/>
      <c r="O107" s="225"/>
      <c r="P107" s="225"/>
      <c r="Q107" s="225"/>
      <c r="R107" s="225"/>
      <c r="S107" s="225"/>
      <c r="T107" s="226"/>
      <c r="AT107" s="227" t="s">
        <v>218</v>
      </c>
      <c r="AU107" s="227" t="s">
        <v>82</v>
      </c>
      <c r="AV107" s="12" t="s">
        <v>82</v>
      </c>
      <c r="AW107" s="12" t="s">
        <v>36</v>
      </c>
      <c r="AX107" s="12" t="s">
        <v>73</v>
      </c>
      <c r="AY107" s="227" t="s">
        <v>207</v>
      </c>
    </row>
    <row r="108" spans="2:65" s="12" customFormat="1" ht="12">
      <c r="B108" s="216"/>
      <c r="C108" s="217"/>
      <c r="D108" s="218" t="s">
        <v>218</v>
      </c>
      <c r="E108" s="219" t="s">
        <v>23</v>
      </c>
      <c r="F108" s="220" t="s">
        <v>3089</v>
      </c>
      <c r="G108" s="217"/>
      <c r="H108" s="221">
        <v>30.465</v>
      </c>
      <c r="I108" s="222"/>
      <c r="J108" s="217"/>
      <c r="K108" s="217"/>
      <c r="L108" s="223"/>
      <c r="M108" s="224"/>
      <c r="N108" s="225"/>
      <c r="O108" s="225"/>
      <c r="P108" s="225"/>
      <c r="Q108" s="225"/>
      <c r="R108" s="225"/>
      <c r="S108" s="225"/>
      <c r="T108" s="226"/>
      <c r="AT108" s="227" t="s">
        <v>218</v>
      </c>
      <c r="AU108" s="227" t="s">
        <v>82</v>
      </c>
      <c r="AV108" s="12" t="s">
        <v>82</v>
      </c>
      <c r="AW108" s="12" t="s">
        <v>36</v>
      </c>
      <c r="AX108" s="12" t="s">
        <v>73</v>
      </c>
      <c r="AY108" s="227" t="s">
        <v>207</v>
      </c>
    </row>
    <row r="109" spans="2:65" s="12" customFormat="1" ht="12">
      <c r="B109" s="216"/>
      <c r="C109" s="217"/>
      <c r="D109" s="218" t="s">
        <v>218</v>
      </c>
      <c r="E109" s="219" t="s">
        <v>23</v>
      </c>
      <c r="F109" s="220" t="s">
        <v>3090</v>
      </c>
      <c r="G109" s="217"/>
      <c r="H109" s="221">
        <v>20.645</v>
      </c>
      <c r="I109" s="222"/>
      <c r="J109" s="217"/>
      <c r="K109" s="217"/>
      <c r="L109" s="223"/>
      <c r="M109" s="224"/>
      <c r="N109" s="225"/>
      <c r="O109" s="225"/>
      <c r="P109" s="225"/>
      <c r="Q109" s="225"/>
      <c r="R109" s="225"/>
      <c r="S109" s="225"/>
      <c r="T109" s="226"/>
      <c r="AT109" s="227" t="s">
        <v>218</v>
      </c>
      <c r="AU109" s="227" t="s">
        <v>82</v>
      </c>
      <c r="AV109" s="12" t="s">
        <v>82</v>
      </c>
      <c r="AW109" s="12" t="s">
        <v>36</v>
      </c>
      <c r="AX109" s="12" t="s">
        <v>73</v>
      </c>
      <c r="AY109" s="227" t="s">
        <v>207</v>
      </c>
    </row>
    <row r="110" spans="2:65" s="15" customFormat="1" ht="12">
      <c r="B110" s="250"/>
      <c r="C110" s="251"/>
      <c r="D110" s="218" t="s">
        <v>218</v>
      </c>
      <c r="E110" s="252" t="s">
        <v>23</v>
      </c>
      <c r="F110" s="253" t="s">
        <v>996</v>
      </c>
      <c r="G110" s="251"/>
      <c r="H110" s="252" t="s">
        <v>23</v>
      </c>
      <c r="I110" s="254"/>
      <c r="J110" s="251"/>
      <c r="K110" s="251"/>
      <c r="L110" s="255"/>
      <c r="M110" s="256"/>
      <c r="N110" s="257"/>
      <c r="O110" s="257"/>
      <c r="P110" s="257"/>
      <c r="Q110" s="257"/>
      <c r="R110" s="257"/>
      <c r="S110" s="257"/>
      <c r="T110" s="258"/>
      <c r="AT110" s="259" t="s">
        <v>218</v>
      </c>
      <c r="AU110" s="259" t="s">
        <v>82</v>
      </c>
      <c r="AV110" s="15" t="s">
        <v>80</v>
      </c>
      <c r="AW110" s="15" t="s">
        <v>36</v>
      </c>
      <c r="AX110" s="15" t="s">
        <v>73</v>
      </c>
      <c r="AY110" s="259" t="s">
        <v>207</v>
      </c>
    </row>
    <row r="111" spans="2:65" s="12" customFormat="1" ht="12">
      <c r="B111" s="216"/>
      <c r="C111" s="217"/>
      <c r="D111" s="218" t="s">
        <v>218</v>
      </c>
      <c r="E111" s="219" t="s">
        <v>23</v>
      </c>
      <c r="F111" s="220" t="s">
        <v>3091</v>
      </c>
      <c r="G111" s="217"/>
      <c r="H111" s="221">
        <v>46.31</v>
      </c>
      <c r="I111" s="222"/>
      <c r="J111" s="217"/>
      <c r="K111" s="217"/>
      <c r="L111" s="223"/>
      <c r="M111" s="224"/>
      <c r="N111" s="225"/>
      <c r="O111" s="225"/>
      <c r="P111" s="225"/>
      <c r="Q111" s="225"/>
      <c r="R111" s="225"/>
      <c r="S111" s="225"/>
      <c r="T111" s="226"/>
      <c r="AT111" s="227" t="s">
        <v>218</v>
      </c>
      <c r="AU111" s="227" t="s">
        <v>82</v>
      </c>
      <c r="AV111" s="12" t="s">
        <v>82</v>
      </c>
      <c r="AW111" s="12" t="s">
        <v>36</v>
      </c>
      <c r="AX111" s="12" t="s">
        <v>73</v>
      </c>
      <c r="AY111" s="227" t="s">
        <v>207</v>
      </c>
    </row>
    <row r="112" spans="2:65" s="15" customFormat="1" ht="12">
      <c r="B112" s="250"/>
      <c r="C112" s="251"/>
      <c r="D112" s="218" t="s">
        <v>218</v>
      </c>
      <c r="E112" s="252" t="s">
        <v>23</v>
      </c>
      <c r="F112" s="253" t="s">
        <v>3092</v>
      </c>
      <c r="G112" s="251"/>
      <c r="H112" s="252" t="s">
        <v>23</v>
      </c>
      <c r="I112" s="254"/>
      <c r="J112" s="251"/>
      <c r="K112" s="251"/>
      <c r="L112" s="255"/>
      <c r="M112" s="256"/>
      <c r="N112" s="257"/>
      <c r="O112" s="257"/>
      <c r="P112" s="257"/>
      <c r="Q112" s="257"/>
      <c r="R112" s="257"/>
      <c r="S112" s="257"/>
      <c r="T112" s="258"/>
      <c r="AT112" s="259" t="s">
        <v>218</v>
      </c>
      <c r="AU112" s="259" t="s">
        <v>82</v>
      </c>
      <c r="AV112" s="15" t="s">
        <v>80</v>
      </c>
      <c r="AW112" s="15" t="s">
        <v>36</v>
      </c>
      <c r="AX112" s="15" t="s">
        <v>73</v>
      </c>
      <c r="AY112" s="259" t="s">
        <v>207</v>
      </c>
    </row>
    <row r="113" spans="2:65" s="12" customFormat="1" ht="12">
      <c r="B113" s="216"/>
      <c r="C113" s="217"/>
      <c r="D113" s="218" t="s">
        <v>218</v>
      </c>
      <c r="E113" s="219" t="s">
        <v>23</v>
      </c>
      <c r="F113" s="220" t="s">
        <v>3093</v>
      </c>
      <c r="G113" s="217"/>
      <c r="H113" s="221">
        <v>95.04</v>
      </c>
      <c r="I113" s="222"/>
      <c r="J113" s="217"/>
      <c r="K113" s="217"/>
      <c r="L113" s="223"/>
      <c r="M113" s="224"/>
      <c r="N113" s="225"/>
      <c r="O113" s="225"/>
      <c r="P113" s="225"/>
      <c r="Q113" s="225"/>
      <c r="R113" s="225"/>
      <c r="S113" s="225"/>
      <c r="T113" s="226"/>
      <c r="AT113" s="227" t="s">
        <v>218</v>
      </c>
      <c r="AU113" s="227" t="s">
        <v>82</v>
      </c>
      <c r="AV113" s="12" t="s">
        <v>82</v>
      </c>
      <c r="AW113" s="12" t="s">
        <v>36</v>
      </c>
      <c r="AX113" s="12" t="s">
        <v>73</v>
      </c>
      <c r="AY113" s="227" t="s">
        <v>207</v>
      </c>
    </row>
    <row r="114" spans="2:65" s="15" customFormat="1" ht="12">
      <c r="B114" s="250"/>
      <c r="C114" s="251"/>
      <c r="D114" s="218" t="s">
        <v>218</v>
      </c>
      <c r="E114" s="252" t="s">
        <v>23</v>
      </c>
      <c r="F114" s="253" t="s">
        <v>3094</v>
      </c>
      <c r="G114" s="251"/>
      <c r="H114" s="252" t="s">
        <v>23</v>
      </c>
      <c r="I114" s="254"/>
      <c r="J114" s="251"/>
      <c r="K114" s="251"/>
      <c r="L114" s="255"/>
      <c r="M114" s="256"/>
      <c r="N114" s="257"/>
      <c r="O114" s="257"/>
      <c r="P114" s="257"/>
      <c r="Q114" s="257"/>
      <c r="R114" s="257"/>
      <c r="S114" s="257"/>
      <c r="T114" s="258"/>
      <c r="AT114" s="259" t="s">
        <v>218</v>
      </c>
      <c r="AU114" s="259" t="s">
        <v>82</v>
      </c>
      <c r="AV114" s="15" t="s">
        <v>80</v>
      </c>
      <c r="AW114" s="15" t="s">
        <v>36</v>
      </c>
      <c r="AX114" s="15" t="s">
        <v>73</v>
      </c>
      <c r="AY114" s="259" t="s">
        <v>207</v>
      </c>
    </row>
    <row r="115" spans="2:65" s="12" customFormat="1" ht="12">
      <c r="B115" s="216"/>
      <c r="C115" s="217"/>
      <c r="D115" s="218" t="s">
        <v>218</v>
      </c>
      <c r="E115" s="219" t="s">
        <v>23</v>
      </c>
      <c r="F115" s="220" t="s">
        <v>3095</v>
      </c>
      <c r="G115" s="217"/>
      <c r="H115" s="221">
        <v>157.10400000000001</v>
      </c>
      <c r="I115" s="222"/>
      <c r="J115" s="217"/>
      <c r="K115" s="217"/>
      <c r="L115" s="223"/>
      <c r="M115" s="224"/>
      <c r="N115" s="225"/>
      <c r="O115" s="225"/>
      <c r="P115" s="225"/>
      <c r="Q115" s="225"/>
      <c r="R115" s="225"/>
      <c r="S115" s="225"/>
      <c r="T115" s="226"/>
      <c r="AT115" s="227" t="s">
        <v>218</v>
      </c>
      <c r="AU115" s="227" t="s">
        <v>82</v>
      </c>
      <c r="AV115" s="12" t="s">
        <v>82</v>
      </c>
      <c r="AW115" s="12" t="s">
        <v>36</v>
      </c>
      <c r="AX115" s="12" t="s">
        <v>73</v>
      </c>
      <c r="AY115" s="227" t="s">
        <v>207</v>
      </c>
    </row>
    <row r="116" spans="2:65" s="14" customFormat="1" ht="12">
      <c r="B116" s="239"/>
      <c r="C116" s="240"/>
      <c r="D116" s="218" t="s">
        <v>218</v>
      </c>
      <c r="E116" s="241" t="s">
        <v>23</v>
      </c>
      <c r="F116" s="242" t="s">
        <v>840</v>
      </c>
      <c r="G116" s="240"/>
      <c r="H116" s="243">
        <v>568.02499999999998</v>
      </c>
      <c r="I116" s="244"/>
      <c r="J116" s="240"/>
      <c r="K116" s="240"/>
      <c r="L116" s="245"/>
      <c r="M116" s="246"/>
      <c r="N116" s="247"/>
      <c r="O116" s="247"/>
      <c r="P116" s="247"/>
      <c r="Q116" s="247"/>
      <c r="R116" s="247"/>
      <c r="S116" s="247"/>
      <c r="T116" s="248"/>
      <c r="AT116" s="249" t="s">
        <v>218</v>
      </c>
      <c r="AU116" s="249" t="s">
        <v>82</v>
      </c>
      <c r="AV116" s="14" t="s">
        <v>90</v>
      </c>
      <c r="AW116" s="14" t="s">
        <v>36</v>
      </c>
      <c r="AX116" s="14" t="s">
        <v>73</v>
      </c>
      <c r="AY116" s="249" t="s">
        <v>207</v>
      </c>
    </row>
    <row r="117" spans="2:65" s="12" customFormat="1" ht="12">
      <c r="B117" s="216"/>
      <c r="C117" s="217"/>
      <c r="D117" s="218" t="s">
        <v>218</v>
      </c>
      <c r="E117" s="219" t="s">
        <v>23</v>
      </c>
      <c r="F117" s="220" t="s">
        <v>3098</v>
      </c>
      <c r="G117" s="217"/>
      <c r="H117" s="221">
        <v>284.01299999999998</v>
      </c>
      <c r="I117" s="222"/>
      <c r="J117" s="217"/>
      <c r="K117" s="217"/>
      <c r="L117" s="223"/>
      <c r="M117" s="224"/>
      <c r="N117" s="225"/>
      <c r="O117" s="225"/>
      <c r="P117" s="225"/>
      <c r="Q117" s="225"/>
      <c r="R117" s="225"/>
      <c r="S117" s="225"/>
      <c r="T117" s="226"/>
      <c r="AT117" s="227" t="s">
        <v>218</v>
      </c>
      <c r="AU117" s="227" t="s">
        <v>82</v>
      </c>
      <c r="AV117" s="12" t="s">
        <v>82</v>
      </c>
      <c r="AW117" s="12" t="s">
        <v>36</v>
      </c>
      <c r="AX117" s="12" t="s">
        <v>80</v>
      </c>
      <c r="AY117" s="227" t="s">
        <v>207</v>
      </c>
    </row>
    <row r="118" spans="2:65" s="1" customFormat="1" ht="34.200000000000003" customHeight="1">
      <c r="B118" s="42"/>
      <c r="C118" s="204" t="s">
        <v>90</v>
      </c>
      <c r="D118" s="204" t="s">
        <v>211</v>
      </c>
      <c r="E118" s="205" t="s">
        <v>846</v>
      </c>
      <c r="F118" s="206" t="s">
        <v>847</v>
      </c>
      <c r="G118" s="207" t="s">
        <v>285</v>
      </c>
      <c r="H118" s="208">
        <v>819.98900000000003</v>
      </c>
      <c r="I118" s="209"/>
      <c r="J118" s="210">
        <f>ROUND(I118*H118,1)</f>
        <v>0</v>
      </c>
      <c r="K118" s="206" t="s">
        <v>215</v>
      </c>
      <c r="L118" s="62"/>
      <c r="M118" s="211" t="s">
        <v>23</v>
      </c>
      <c r="N118" s="212" t="s">
        <v>44</v>
      </c>
      <c r="O118" s="43"/>
      <c r="P118" s="213">
        <f>O118*H118</f>
        <v>0</v>
      </c>
      <c r="Q118" s="213">
        <v>8.4999999999999995E-4</v>
      </c>
      <c r="R118" s="213">
        <f>Q118*H118</f>
        <v>0.69699064999999993</v>
      </c>
      <c r="S118" s="213">
        <v>0</v>
      </c>
      <c r="T118" s="214">
        <f>S118*H118</f>
        <v>0</v>
      </c>
      <c r="AR118" s="25" t="s">
        <v>216</v>
      </c>
      <c r="AT118" s="25" t="s">
        <v>211</v>
      </c>
      <c r="AU118" s="25" t="s">
        <v>82</v>
      </c>
      <c r="AY118" s="25" t="s">
        <v>207</v>
      </c>
      <c r="BE118" s="215">
        <f>IF(N118="základní",J118,0)</f>
        <v>0</v>
      </c>
      <c r="BF118" s="215">
        <f>IF(N118="snížená",J118,0)</f>
        <v>0</v>
      </c>
      <c r="BG118" s="215">
        <f>IF(N118="zákl. přenesená",J118,0)</f>
        <v>0</v>
      </c>
      <c r="BH118" s="215">
        <f>IF(N118="sníž. přenesená",J118,0)</f>
        <v>0</v>
      </c>
      <c r="BI118" s="215">
        <f>IF(N118="nulová",J118,0)</f>
        <v>0</v>
      </c>
      <c r="BJ118" s="25" t="s">
        <v>80</v>
      </c>
      <c r="BK118" s="215">
        <f>ROUND(I118*H118,1)</f>
        <v>0</v>
      </c>
      <c r="BL118" s="25" t="s">
        <v>216</v>
      </c>
      <c r="BM118" s="25" t="s">
        <v>3099</v>
      </c>
    </row>
    <row r="119" spans="2:65" s="12" customFormat="1" ht="12">
      <c r="B119" s="216"/>
      <c r="C119" s="217"/>
      <c r="D119" s="218" t="s">
        <v>218</v>
      </c>
      <c r="E119" s="219" t="s">
        <v>23</v>
      </c>
      <c r="F119" s="220" t="s">
        <v>3100</v>
      </c>
      <c r="G119" s="217"/>
      <c r="H119" s="221">
        <v>72.442999999999998</v>
      </c>
      <c r="I119" s="222"/>
      <c r="J119" s="217"/>
      <c r="K119" s="217"/>
      <c r="L119" s="223"/>
      <c r="M119" s="224"/>
      <c r="N119" s="225"/>
      <c r="O119" s="225"/>
      <c r="P119" s="225"/>
      <c r="Q119" s="225"/>
      <c r="R119" s="225"/>
      <c r="S119" s="225"/>
      <c r="T119" s="226"/>
      <c r="AT119" s="227" t="s">
        <v>218</v>
      </c>
      <c r="AU119" s="227" t="s">
        <v>82</v>
      </c>
      <c r="AV119" s="12" t="s">
        <v>82</v>
      </c>
      <c r="AW119" s="12" t="s">
        <v>36</v>
      </c>
      <c r="AX119" s="12" t="s">
        <v>73</v>
      </c>
      <c r="AY119" s="227" t="s">
        <v>207</v>
      </c>
    </row>
    <row r="120" spans="2:65" s="12" customFormat="1" ht="12">
      <c r="B120" s="216"/>
      <c r="C120" s="217"/>
      <c r="D120" s="218" t="s">
        <v>218</v>
      </c>
      <c r="E120" s="219" t="s">
        <v>23</v>
      </c>
      <c r="F120" s="220" t="s">
        <v>3101</v>
      </c>
      <c r="G120" s="217"/>
      <c r="H120" s="221">
        <v>44</v>
      </c>
      <c r="I120" s="222"/>
      <c r="J120" s="217"/>
      <c r="K120" s="217"/>
      <c r="L120" s="223"/>
      <c r="M120" s="224"/>
      <c r="N120" s="225"/>
      <c r="O120" s="225"/>
      <c r="P120" s="225"/>
      <c r="Q120" s="225"/>
      <c r="R120" s="225"/>
      <c r="S120" s="225"/>
      <c r="T120" s="226"/>
      <c r="AT120" s="227" t="s">
        <v>218</v>
      </c>
      <c r="AU120" s="227" t="s">
        <v>82</v>
      </c>
      <c r="AV120" s="12" t="s">
        <v>82</v>
      </c>
      <c r="AW120" s="12" t="s">
        <v>36</v>
      </c>
      <c r="AX120" s="12" t="s">
        <v>73</v>
      </c>
      <c r="AY120" s="227" t="s">
        <v>207</v>
      </c>
    </row>
    <row r="121" spans="2:65" s="12" customFormat="1" ht="12">
      <c r="B121" s="216"/>
      <c r="C121" s="217"/>
      <c r="D121" s="218" t="s">
        <v>218</v>
      </c>
      <c r="E121" s="219" t="s">
        <v>23</v>
      </c>
      <c r="F121" s="220" t="s">
        <v>3102</v>
      </c>
      <c r="G121" s="217"/>
      <c r="H121" s="221">
        <v>35.322000000000003</v>
      </c>
      <c r="I121" s="222"/>
      <c r="J121" s="217"/>
      <c r="K121" s="217"/>
      <c r="L121" s="223"/>
      <c r="M121" s="224"/>
      <c r="N121" s="225"/>
      <c r="O121" s="225"/>
      <c r="P121" s="225"/>
      <c r="Q121" s="225"/>
      <c r="R121" s="225"/>
      <c r="S121" s="225"/>
      <c r="T121" s="226"/>
      <c r="AT121" s="227" t="s">
        <v>218</v>
      </c>
      <c r="AU121" s="227" t="s">
        <v>82</v>
      </c>
      <c r="AV121" s="12" t="s">
        <v>82</v>
      </c>
      <c r="AW121" s="12" t="s">
        <v>36</v>
      </c>
      <c r="AX121" s="12" t="s">
        <v>73</v>
      </c>
      <c r="AY121" s="227" t="s">
        <v>207</v>
      </c>
    </row>
    <row r="122" spans="2:65" s="12" customFormat="1" ht="12">
      <c r="B122" s="216"/>
      <c r="C122" s="217"/>
      <c r="D122" s="218" t="s">
        <v>218</v>
      </c>
      <c r="E122" s="219" t="s">
        <v>23</v>
      </c>
      <c r="F122" s="220" t="s">
        <v>3103</v>
      </c>
      <c r="G122" s="217"/>
      <c r="H122" s="221">
        <v>108.85</v>
      </c>
      <c r="I122" s="222"/>
      <c r="J122" s="217"/>
      <c r="K122" s="217"/>
      <c r="L122" s="223"/>
      <c r="M122" s="224"/>
      <c r="N122" s="225"/>
      <c r="O122" s="225"/>
      <c r="P122" s="225"/>
      <c r="Q122" s="225"/>
      <c r="R122" s="225"/>
      <c r="S122" s="225"/>
      <c r="T122" s="226"/>
      <c r="AT122" s="227" t="s">
        <v>218</v>
      </c>
      <c r="AU122" s="227" t="s">
        <v>82</v>
      </c>
      <c r="AV122" s="12" t="s">
        <v>82</v>
      </c>
      <c r="AW122" s="12" t="s">
        <v>36</v>
      </c>
      <c r="AX122" s="12" t="s">
        <v>73</v>
      </c>
      <c r="AY122" s="227" t="s">
        <v>207</v>
      </c>
    </row>
    <row r="123" spans="2:65" s="12" customFormat="1" ht="12">
      <c r="B123" s="216"/>
      <c r="C123" s="217"/>
      <c r="D123" s="218" t="s">
        <v>218</v>
      </c>
      <c r="E123" s="219" t="s">
        <v>23</v>
      </c>
      <c r="F123" s="220" t="s">
        <v>3104</v>
      </c>
      <c r="G123" s="217"/>
      <c r="H123" s="221">
        <v>103.48699999999999</v>
      </c>
      <c r="I123" s="222"/>
      <c r="J123" s="217"/>
      <c r="K123" s="217"/>
      <c r="L123" s="223"/>
      <c r="M123" s="224"/>
      <c r="N123" s="225"/>
      <c r="O123" s="225"/>
      <c r="P123" s="225"/>
      <c r="Q123" s="225"/>
      <c r="R123" s="225"/>
      <c r="S123" s="225"/>
      <c r="T123" s="226"/>
      <c r="AT123" s="227" t="s">
        <v>218</v>
      </c>
      <c r="AU123" s="227" t="s">
        <v>82</v>
      </c>
      <c r="AV123" s="12" t="s">
        <v>82</v>
      </c>
      <c r="AW123" s="12" t="s">
        <v>36</v>
      </c>
      <c r="AX123" s="12" t="s">
        <v>73</v>
      </c>
      <c r="AY123" s="227" t="s">
        <v>207</v>
      </c>
    </row>
    <row r="124" spans="2:65" s="12" customFormat="1" ht="12">
      <c r="B124" s="216"/>
      <c r="C124" s="217"/>
      <c r="D124" s="218" t="s">
        <v>218</v>
      </c>
      <c r="E124" s="219" t="s">
        <v>23</v>
      </c>
      <c r="F124" s="220" t="s">
        <v>3105</v>
      </c>
      <c r="G124" s="217"/>
      <c r="H124" s="221">
        <v>50.774999999999999</v>
      </c>
      <c r="I124" s="222"/>
      <c r="J124" s="217"/>
      <c r="K124" s="217"/>
      <c r="L124" s="223"/>
      <c r="M124" s="224"/>
      <c r="N124" s="225"/>
      <c r="O124" s="225"/>
      <c r="P124" s="225"/>
      <c r="Q124" s="225"/>
      <c r="R124" s="225"/>
      <c r="S124" s="225"/>
      <c r="T124" s="226"/>
      <c r="AT124" s="227" t="s">
        <v>218</v>
      </c>
      <c r="AU124" s="227" t="s">
        <v>82</v>
      </c>
      <c r="AV124" s="12" t="s">
        <v>82</v>
      </c>
      <c r="AW124" s="12" t="s">
        <v>36</v>
      </c>
      <c r="AX124" s="12" t="s">
        <v>73</v>
      </c>
      <c r="AY124" s="227" t="s">
        <v>207</v>
      </c>
    </row>
    <row r="125" spans="2:65" s="12" customFormat="1" ht="12">
      <c r="B125" s="216"/>
      <c r="C125" s="217"/>
      <c r="D125" s="218" t="s">
        <v>218</v>
      </c>
      <c r="E125" s="219" t="s">
        <v>23</v>
      </c>
      <c r="F125" s="220" t="s">
        <v>3106</v>
      </c>
      <c r="G125" s="217"/>
      <c r="H125" s="221">
        <v>34.408000000000001</v>
      </c>
      <c r="I125" s="222"/>
      <c r="J125" s="217"/>
      <c r="K125" s="217"/>
      <c r="L125" s="223"/>
      <c r="M125" s="224"/>
      <c r="N125" s="225"/>
      <c r="O125" s="225"/>
      <c r="P125" s="225"/>
      <c r="Q125" s="225"/>
      <c r="R125" s="225"/>
      <c r="S125" s="225"/>
      <c r="T125" s="226"/>
      <c r="AT125" s="227" t="s">
        <v>218</v>
      </c>
      <c r="AU125" s="227" t="s">
        <v>82</v>
      </c>
      <c r="AV125" s="12" t="s">
        <v>82</v>
      </c>
      <c r="AW125" s="12" t="s">
        <v>36</v>
      </c>
      <c r="AX125" s="12" t="s">
        <v>73</v>
      </c>
      <c r="AY125" s="227" t="s">
        <v>207</v>
      </c>
    </row>
    <row r="126" spans="2:65" s="15" customFormat="1" ht="12">
      <c r="B126" s="250"/>
      <c r="C126" s="251"/>
      <c r="D126" s="218" t="s">
        <v>218</v>
      </c>
      <c r="E126" s="252" t="s">
        <v>23</v>
      </c>
      <c r="F126" s="253" t="s">
        <v>996</v>
      </c>
      <c r="G126" s="251"/>
      <c r="H126" s="252" t="s">
        <v>23</v>
      </c>
      <c r="I126" s="254"/>
      <c r="J126" s="251"/>
      <c r="K126" s="251"/>
      <c r="L126" s="255"/>
      <c r="M126" s="256"/>
      <c r="N126" s="257"/>
      <c r="O126" s="257"/>
      <c r="P126" s="257"/>
      <c r="Q126" s="257"/>
      <c r="R126" s="257"/>
      <c r="S126" s="257"/>
      <c r="T126" s="258"/>
      <c r="AT126" s="259" t="s">
        <v>218</v>
      </c>
      <c r="AU126" s="259" t="s">
        <v>82</v>
      </c>
      <c r="AV126" s="15" t="s">
        <v>80</v>
      </c>
      <c r="AW126" s="15" t="s">
        <v>36</v>
      </c>
      <c r="AX126" s="15" t="s">
        <v>73</v>
      </c>
      <c r="AY126" s="259" t="s">
        <v>207</v>
      </c>
    </row>
    <row r="127" spans="2:65" s="12" customFormat="1" ht="12">
      <c r="B127" s="216"/>
      <c r="C127" s="217"/>
      <c r="D127" s="218" t="s">
        <v>218</v>
      </c>
      <c r="E127" s="219" t="s">
        <v>23</v>
      </c>
      <c r="F127" s="220" t="s">
        <v>3107</v>
      </c>
      <c r="G127" s="217"/>
      <c r="H127" s="221">
        <v>77.183999999999997</v>
      </c>
      <c r="I127" s="222"/>
      <c r="J127" s="217"/>
      <c r="K127" s="217"/>
      <c r="L127" s="223"/>
      <c r="M127" s="224"/>
      <c r="N127" s="225"/>
      <c r="O127" s="225"/>
      <c r="P127" s="225"/>
      <c r="Q127" s="225"/>
      <c r="R127" s="225"/>
      <c r="S127" s="225"/>
      <c r="T127" s="226"/>
      <c r="AT127" s="227" t="s">
        <v>218</v>
      </c>
      <c r="AU127" s="227" t="s">
        <v>82</v>
      </c>
      <c r="AV127" s="12" t="s">
        <v>82</v>
      </c>
      <c r="AW127" s="12" t="s">
        <v>36</v>
      </c>
      <c r="AX127" s="12" t="s">
        <v>73</v>
      </c>
      <c r="AY127" s="227" t="s">
        <v>207</v>
      </c>
    </row>
    <row r="128" spans="2:65" s="15" customFormat="1" ht="12">
      <c r="B128" s="250"/>
      <c r="C128" s="251"/>
      <c r="D128" s="218" t="s">
        <v>218</v>
      </c>
      <c r="E128" s="252" t="s">
        <v>23</v>
      </c>
      <c r="F128" s="253" t="s">
        <v>3092</v>
      </c>
      <c r="G128" s="251"/>
      <c r="H128" s="252" t="s">
        <v>23</v>
      </c>
      <c r="I128" s="254"/>
      <c r="J128" s="251"/>
      <c r="K128" s="251"/>
      <c r="L128" s="255"/>
      <c r="M128" s="256"/>
      <c r="N128" s="257"/>
      <c r="O128" s="257"/>
      <c r="P128" s="257"/>
      <c r="Q128" s="257"/>
      <c r="R128" s="257"/>
      <c r="S128" s="257"/>
      <c r="T128" s="258"/>
      <c r="AT128" s="259" t="s">
        <v>218</v>
      </c>
      <c r="AU128" s="259" t="s">
        <v>82</v>
      </c>
      <c r="AV128" s="15" t="s">
        <v>80</v>
      </c>
      <c r="AW128" s="15" t="s">
        <v>36</v>
      </c>
      <c r="AX128" s="15" t="s">
        <v>73</v>
      </c>
      <c r="AY128" s="259" t="s">
        <v>207</v>
      </c>
    </row>
    <row r="129" spans="2:65" s="12" customFormat="1" ht="12">
      <c r="B129" s="216"/>
      <c r="C129" s="217"/>
      <c r="D129" s="218" t="s">
        <v>218</v>
      </c>
      <c r="E129" s="219" t="s">
        <v>23</v>
      </c>
      <c r="F129" s="220" t="s">
        <v>3108</v>
      </c>
      <c r="G129" s="217"/>
      <c r="H129" s="221">
        <v>31.68</v>
      </c>
      <c r="I129" s="222"/>
      <c r="J129" s="217"/>
      <c r="K129" s="217"/>
      <c r="L129" s="223"/>
      <c r="M129" s="224"/>
      <c r="N129" s="225"/>
      <c r="O129" s="225"/>
      <c r="P129" s="225"/>
      <c r="Q129" s="225"/>
      <c r="R129" s="225"/>
      <c r="S129" s="225"/>
      <c r="T129" s="226"/>
      <c r="AT129" s="227" t="s">
        <v>218</v>
      </c>
      <c r="AU129" s="227" t="s">
        <v>82</v>
      </c>
      <c r="AV129" s="12" t="s">
        <v>82</v>
      </c>
      <c r="AW129" s="12" t="s">
        <v>36</v>
      </c>
      <c r="AX129" s="12" t="s">
        <v>73</v>
      </c>
      <c r="AY129" s="227" t="s">
        <v>207</v>
      </c>
    </row>
    <row r="130" spans="2:65" s="15" customFormat="1" ht="12">
      <c r="B130" s="250"/>
      <c r="C130" s="251"/>
      <c r="D130" s="218" t="s">
        <v>218</v>
      </c>
      <c r="E130" s="252" t="s">
        <v>23</v>
      </c>
      <c r="F130" s="253" t="s">
        <v>3094</v>
      </c>
      <c r="G130" s="251"/>
      <c r="H130" s="252" t="s">
        <v>23</v>
      </c>
      <c r="I130" s="254"/>
      <c r="J130" s="251"/>
      <c r="K130" s="251"/>
      <c r="L130" s="255"/>
      <c r="M130" s="256"/>
      <c r="N130" s="257"/>
      <c r="O130" s="257"/>
      <c r="P130" s="257"/>
      <c r="Q130" s="257"/>
      <c r="R130" s="257"/>
      <c r="S130" s="257"/>
      <c r="T130" s="258"/>
      <c r="AT130" s="259" t="s">
        <v>218</v>
      </c>
      <c r="AU130" s="259" t="s">
        <v>82</v>
      </c>
      <c r="AV130" s="15" t="s">
        <v>80</v>
      </c>
      <c r="AW130" s="15" t="s">
        <v>36</v>
      </c>
      <c r="AX130" s="15" t="s">
        <v>73</v>
      </c>
      <c r="AY130" s="259" t="s">
        <v>207</v>
      </c>
    </row>
    <row r="131" spans="2:65" s="12" customFormat="1" ht="12">
      <c r="B131" s="216"/>
      <c r="C131" s="217"/>
      <c r="D131" s="218" t="s">
        <v>218</v>
      </c>
      <c r="E131" s="219" t="s">
        <v>23</v>
      </c>
      <c r="F131" s="220" t="s">
        <v>3109</v>
      </c>
      <c r="G131" s="217"/>
      <c r="H131" s="221">
        <v>261.83999999999997</v>
      </c>
      <c r="I131" s="222"/>
      <c r="J131" s="217"/>
      <c r="K131" s="217"/>
      <c r="L131" s="223"/>
      <c r="M131" s="224"/>
      <c r="N131" s="225"/>
      <c r="O131" s="225"/>
      <c r="P131" s="225"/>
      <c r="Q131" s="225"/>
      <c r="R131" s="225"/>
      <c r="S131" s="225"/>
      <c r="T131" s="226"/>
      <c r="AT131" s="227" t="s">
        <v>218</v>
      </c>
      <c r="AU131" s="227" t="s">
        <v>82</v>
      </c>
      <c r="AV131" s="12" t="s">
        <v>82</v>
      </c>
      <c r="AW131" s="12" t="s">
        <v>36</v>
      </c>
      <c r="AX131" s="12" t="s">
        <v>73</v>
      </c>
      <c r="AY131" s="227" t="s">
        <v>207</v>
      </c>
    </row>
    <row r="132" spans="2:65" s="13" customFormat="1" ht="12">
      <c r="B132" s="228"/>
      <c r="C132" s="229"/>
      <c r="D132" s="218" t="s">
        <v>218</v>
      </c>
      <c r="E132" s="230" t="s">
        <v>23</v>
      </c>
      <c r="F132" s="231" t="s">
        <v>236</v>
      </c>
      <c r="G132" s="229"/>
      <c r="H132" s="232">
        <v>819.98900000000003</v>
      </c>
      <c r="I132" s="233"/>
      <c r="J132" s="229"/>
      <c r="K132" s="229"/>
      <c r="L132" s="234"/>
      <c r="M132" s="235"/>
      <c r="N132" s="236"/>
      <c r="O132" s="236"/>
      <c r="P132" s="236"/>
      <c r="Q132" s="236"/>
      <c r="R132" s="236"/>
      <c r="S132" s="236"/>
      <c r="T132" s="237"/>
      <c r="AT132" s="238" t="s">
        <v>218</v>
      </c>
      <c r="AU132" s="238" t="s">
        <v>82</v>
      </c>
      <c r="AV132" s="13" t="s">
        <v>216</v>
      </c>
      <c r="AW132" s="13" t="s">
        <v>36</v>
      </c>
      <c r="AX132" s="13" t="s">
        <v>80</v>
      </c>
      <c r="AY132" s="238" t="s">
        <v>207</v>
      </c>
    </row>
    <row r="133" spans="2:65" s="1" customFormat="1" ht="34.200000000000003" customHeight="1">
      <c r="B133" s="42"/>
      <c r="C133" s="204" t="s">
        <v>216</v>
      </c>
      <c r="D133" s="204" t="s">
        <v>211</v>
      </c>
      <c r="E133" s="205" t="s">
        <v>851</v>
      </c>
      <c r="F133" s="206" t="s">
        <v>852</v>
      </c>
      <c r="G133" s="207" t="s">
        <v>285</v>
      </c>
      <c r="H133" s="208">
        <v>819.98900000000003</v>
      </c>
      <c r="I133" s="209"/>
      <c r="J133" s="210">
        <f>ROUND(I133*H133,1)</f>
        <v>0</v>
      </c>
      <c r="K133" s="206" t="s">
        <v>215</v>
      </c>
      <c r="L133" s="62"/>
      <c r="M133" s="211" t="s">
        <v>23</v>
      </c>
      <c r="N133" s="212" t="s">
        <v>44</v>
      </c>
      <c r="O133" s="43"/>
      <c r="P133" s="213">
        <f>O133*H133</f>
        <v>0</v>
      </c>
      <c r="Q133" s="213">
        <v>0</v>
      </c>
      <c r="R133" s="213">
        <f>Q133*H133</f>
        <v>0</v>
      </c>
      <c r="S133" s="213">
        <v>0</v>
      </c>
      <c r="T133" s="214">
        <f>S133*H133</f>
        <v>0</v>
      </c>
      <c r="AR133" s="25" t="s">
        <v>216</v>
      </c>
      <c r="AT133" s="25" t="s">
        <v>211</v>
      </c>
      <c r="AU133" s="25" t="s">
        <v>82</v>
      </c>
      <c r="AY133" s="25" t="s">
        <v>207</v>
      </c>
      <c r="BE133" s="215">
        <f>IF(N133="základní",J133,0)</f>
        <v>0</v>
      </c>
      <c r="BF133" s="215">
        <f>IF(N133="snížená",J133,0)</f>
        <v>0</v>
      </c>
      <c r="BG133" s="215">
        <f>IF(N133="zákl. přenesená",J133,0)</f>
        <v>0</v>
      </c>
      <c r="BH133" s="215">
        <f>IF(N133="sníž. přenesená",J133,0)</f>
        <v>0</v>
      </c>
      <c r="BI133" s="215">
        <f>IF(N133="nulová",J133,0)</f>
        <v>0</v>
      </c>
      <c r="BJ133" s="25" t="s">
        <v>80</v>
      </c>
      <c r="BK133" s="215">
        <f>ROUND(I133*H133,1)</f>
        <v>0</v>
      </c>
      <c r="BL133" s="25" t="s">
        <v>216</v>
      </c>
      <c r="BM133" s="25" t="s">
        <v>3110</v>
      </c>
    </row>
    <row r="134" spans="2:65" s="1" customFormat="1" ht="45.6" customHeight="1">
      <c r="B134" s="42"/>
      <c r="C134" s="204" t="s">
        <v>237</v>
      </c>
      <c r="D134" s="204" t="s">
        <v>211</v>
      </c>
      <c r="E134" s="205" t="s">
        <v>854</v>
      </c>
      <c r="F134" s="206" t="s">
        <v>855</v>
      </c>
      <c r="G134" s="207" t="s">
        <v>214</v>
      </c>
      <c r="H134" s="208">
        <v>312.41399999999999</v>
      </c>
      <c r="I134" s="209"/>
      <c r="J134" s="210">
        <f>ROUND(I134*H134,1)</f>
        <v>0</v>
      </c>
      <c r="K134" s="206" t="s">
        <v>215</v>
      </c>
      <c r="L134" s="62"/>
      <c r="M134" s="211" t="s">
        <v>23</v>
      </c>
      <c r="N134" s="212" t="s">
        <v>44</v>
      </c>
      <c r="O134" s="43"/>
      <c r="P134" s="213">
        <f>O134*H134</f>
        <v>0</v>
      </c>
      <c r="Q134" s="213">
        <v>0</v>
      </c>
      <c r="R134" s="213">
        <f>Q134*H134</f>
        <v>0</v>
      </c>
      <c r="S134" s="213">
        <v>0</v>
      </c>
      <c r="T134" s="214">
        <f>S134*H134</f>
        <v>0</v>
      </c>
      <c r="AR134" s="25" t="s">
        <v>216</v>
      </c>
      <c r="AT134" s="25" t="s">
        <v>211</v>
      </c>
      <c r="AU134" s="25" t="s">
        <v>82</v>
      </c>
      <c r="AY134" s="25" t="s">
        <v>207</v>
      </c>
      <c r="BE134" s="215">
        <f>IF(N134="základní",J134,0)</f>
        <v>0</v>
      </c>
      <c r="BF134" s="215">
        <f>IF(N134="snížená",J134,0)</f>
        <v>0</v>
      </c>
      <c r="BG134" s="215">
        <f>IF(N134="zákl. přenesená",J134,0)</f>
        <v>0</v>
      </c>
      <c r="BH134" s="215">
        <f>IF(N134="sníž. přenesená",J134,0)</f>
        <v>0</v>
      </c>
      <c r="BI134" s="215">
        <f>IF(N134="nulová",J134,0)</f>
        <v>0</v>
      </c>
      <c r="BJ134" s="25" t="s">
        <v>80</v>
      </c>
      <c r="BK134" s="215">
        <f>ROUND(I134*H134,1)</f>
        <v>0</v>
      </c>
      <c r="BL134" s="25" t="s">
        <v>216</v>
      </c>
      <c r="BM134" s="25" t="s">
        <v>3111</v>
      </c>
    </row>
    <row r="135" spans="2:65" s="12" customFormat="1" ht="12">
      <c r="B135" s="216"/>
      <c r="C135" s="217"/>
      <c r="D135" s="218" t="s">
        <v>218</v>
      </c>
      <c r="E135" s="219" t="s">
        <v>23</v>
      </c>
      <c r="F135" s="220" t="s">
        <v>3112</v>
      </c>
      <c r="G135" s="217"/>
      <c r="H135" s="221">
        <v>312.41399999999999</v>
      </c>
      <c r="I135" s="222"/>
      <c r="J135" s="217"/>
      <c r="K135" s="217"/>
      <c r="L135" s="223"/>
      <c r="M135" s="224"/>
      <c r="N135" s="225"/>
      <c r="O135" s="225"/>
      <c r="P135" s="225"/>
      <c r="Q135" s="225"/>
      <c r="R135" s="225"/>
      <c r="S135" s="225"/>
      <c r="T135" s="226"/>
      <c r="AT135" s="227" t="s">
        <v>218</v>
      </c>
      <c r="AU135" s="227" t="s">
        <v>82</v>
      </c>
      <c r="AV135" s="12" t="s">
        <v>82</v>
      </c>
      <c r="AW135" s="12" t="s">
        <v>36</v>
      </c>
      <c r="AX135" s="12" t="s">
        <v>80</v>
      </c>
      <c r="AY135" s="227" t="s">
        <v>207</v>
      </c>
    </row>
    <row r="136" spans="2:65" s="1" customFormat="1" ht="45.6" customHeight="1">
      <c r="B136" s="42"/>
      <c r="C136" s="204" t="s">
        <v>245</v>
      </c>
      <c r="D136" s="204" t="s">
        <v>211</v>
      </c>
      <c r="E136" s="205" t="s">
        <v>231</v>
      </c>
      <c r="F136" s="206" t="s">
        <v>232</v>
      </c>
      <c r="G136" s="207" t="s">
        <v>214</v>
      </c>
      <c r="H136" s="208">
        <v>568.02499999999998</v>
      </c>
      <c r="I136" s="209"/>
      <c r="J136" s="210">
        <f>ROUND(I136*H136,1)</f>
        <v>0</v>
      </c>
      <c r="K136" s="206" t="s">
        <v>215</v>
      </c>
      <c r="L136" s="62"/>
      <c r="M136" s="211" t="s">
        <v>23</v>
      </c>
      <c r="N136" s="212" t="s">
        <v>44</v>
      </c>
      <c r="O136" s="43"/>
      <c r="P136" s="213">
        <f>O136*H136</f>
        <v>0</v>
      </c>
      <c r="Q136" s="213">
        <v>0</v>
      </c>
      <c r="R136" s="213">
        <f>Q136*H136</f>
        <v>0</v>
      </c>
      <c r="S136" s="213">
        <v>0</v>
      </c>
      <c r="T136" s="214">
        <f>S136*H136</f>
        <v>0</v>
      </c>
      <c r="AR136" s="25" t="s">
        <v>216</v>
      </c>
      <c r="AT136" s="25" t="s">
        <v>211</v>
      </c>
      <c r="AU136" s="25" t="s">
        <v>82</v>
      </c>
      <c r="AY136" s="25" t="s">
        <v>207</v>
      </c>
      <c r="BE136" s="215">
        <f>IF(N136="základní",J136,0)</f>
        <v>0</v>
      </c>
      <c r="BF136" s="215">
        <f>IF(N136="snížená",J136,0)</f>
        <v>0</v>
      </c>
      <c r="BG136" s="215">
        <f>IF(N136="zákl. přenesená",J136,0)</f>
        <v>0</v>
      </c>
      <c r="BH136" s="215">
        <f>IF(N136="sníž. přenesená",J136,0)</f>
        <v>0</v>
      </c>
      <c r="BI136" s="215">
        <f>IF(N136="nulová",J136,0)</f>
        <v>0</v>
      </c>
      <c r="BJ136" s="25" t="s">
        <v>80</v>
      </c>
      <c r="BK136" s="215">
        <f>ROUND(I136*H136,1)</f>
        <v>0</v>
      </c>
      <c r="BL136" s="25" t="s">
        <v>216</v>
      </c>
      <c r="BM136" s="25" t="s">
        <v>3113</v>
      </c>
    </row>
    <row r="137" spans="2:65" s="12" customFormat="1" ht="12">
      <c r="B137" s="216"/>
      <c r="C137" s="217"/>
      <c r="D137" s="218" t="s">
        <v>218</v>
      </c>
      <c r="E137" s="219" t="s">
        <v>23</v>
      </c>
      <c r="F137" s="220" t="s">
        <v>3084</v>
      </c>
      <c r="G137" s="217"/>
      <c r="H137" s="221">
        <v>43.466000000000001</v>
      </c>
      <c r="I137" s="222"/>
      <c r="J137" s="217"/>
      <c r="K137" s="217"/>
      <c r="L137" s="223"/>
      <c r="M137" s="224"/>
      <c r="N137" s="225"/>
      <c r="O137" s="225"/>
      <c r="P137" s="225"/>
      <c r="Q137" s="225"/>
      <c r="R137" s="225"/>
      <c r="S137" s="225"/>
      <c r="T137" s="226"/>
      <c r="AT137" s="227" t="s">
        <v>218</v>
      </c>
      <c r="AU137" s="227" t="s">
        <v>82</v>
      </c>
      <c r="AV137" s="12" t="s">
        <v>82</v>
      </c>
      <c r="AW137" s="12" t="s">
        <v>36</v>
      </c>
      <c r="AX137" s="12" t="s">
        <v>73</v>
      </c>
      <c r="AY137" s="227" t="s">
        <v>207</v>
      </c>
    </row>
    <row r="138" spans="2:65" s="12" customFormat="1" ht="12">
      <c r="B138" s="216"/>
      <c r="C138" s="217"/>
      <c r="D138" s="218" t="s">
        <v>218</v>
      </c>
      <c r="E138" s="219" t="s">
        <v>23</v>
      </c>
      <c r="F138" s="220" t="s">
        <v>3085</v>
      </c>
      <c r="G138" s="217"/>
      <c r="H138" s="221">
        <v>26.4</v>
      </c>
      <c r="I138" s="222"/>
      <c r="J138" s="217"/>
      <c r="K138" s="217"/>
      <c r="L138" s="223"/>
      <c r="M138" s="224"/>
      <c r="N138" s="225"/>
      <c r="O138" s="225"/>
      <c r="P138" s="225"/>
      <c r="Q138" s="225"/>
      <c r="R138" s="225"/>
      <c r="S138" s="225"/>
      <c r="T138" s="226"/>
      <c r="AT138" s="227" t="s">
        <v>218</v>
      </c>
      <c r="AU138" s="227" t="s">
        <v>82</v>
      </c>
      <c r="AV138" s="12" t="s">
        <v>82</v>
      </c>
      <c r="AW138" s="12" t="s">
        <v>36</v>
      </c>
      <c r="AX138" s="12" t="s">
        <v>73</v>
      </c>
      <c r="AY138" s="227" t="s">
        <v>207</v>
      </c>
    </row>
    <row r="139" spans="2:65" s="12" customFormat="1" ht="12">
      <c r="B139" s="216"/>
      <c r="C139" s="217"/>
      <c r="D139" s="218" t="s">
        <v>218</v>
      </c>
      <c r="E139" s="219" t="s">
        <v>23</v>
      </c>
      <c r="F139" s="220" t="s">
        <v>3086</v>
      </c>
      <c r="G139" s="217"/>
      <c r="H139" s="221">
        <v>21.193000000000001</v>
      </c>
      <c r="I139" s="222"/>
      <c r="J139" s="217"/>
      <c r="K139" s="217"/>
      <c r="L139" s="223"/>
      <c r="M139" s="224"/>
      <c r="N139" s="225"/>
      <c r="O139" s="225"/>
      <c r="P139" s="225"/>
      <c r="Q139" s="225"/>
      <c r="R139" s="225"/>
      <c r="S139" s="225"/>
      <c r="T139" s="226"/>
      <c r="AT139" s="227" t="s">
        <v>218</v>
      </c>
      <c r="AU139" s="227" t="s">
        <v>82</v>
      </c>
      <c r="AV139" s="12" t="s">
        <v>82</v>
      </c>
      <c r="AW139" s="12" t="s">
        <v>36</v>
      </c>
      <c r="AX139" s="12" t="s">
        <v>73</v>
      </c>
      <c r="AY139" s="227" t="s">
        <v>207</v>
      </c>
    </row>
    <row r="140" spans="2:65" s="12" customFormat="1" ht="12">
      <c r="B140" s="216"/>
      <c r="C140" s="217"/>
      <c r="D140" s="218" t="s">
        <v>218</v>
      </c>
      <c r="E140" s="219" t="s">
        <v>23</v>
      </c>
      <c r="F140" s="220" t="s">
        <v>3087</v>
      </c>
      <c r="G140" s="217"/>
      <c r="H140" s="221">
        <v>65.31</v>
      </c>
      <c r="I140" s="222"/>
      <c r="J140" s="217"/>
      <c r="K140" s="217"/>
      <c r="L140" s="223"/>
      <c r="M140" s="224"/>
      <c r="N140" s="225"/>
      <c r="O140" s="225"/>
      <c r="P140" s="225"/>
      <c r="Q140" s="225"/>
      <c r="R140" s="225"/>
      <c r="S140" s="225"/>
      <c r="T140" s="226"/>
      <c r="AT140" s="227" t="s">
        <v>218</v>
      </c>
      <c r="AU140" s="227" t="s">
        <v>82</v>
      </c>
      <c r="AV140" s="12" t="s">
        <v>82</v>
      </c>
      <c r="AW140" s="12" t="s">
        <v>36</v>
      </c>
      <c r="AX140" s="12" t="s">
        <v>73</v>
      </c>
      <c r="AY140" s="227" t="s">
        <v>207</v>
      </c>
    </row>
    <row r="141" spans="2:65" s="12" customFormat="1" ht="12">
      <c r="B141" s="216"/>
      <c r="C141" s="217"/>
      <c r="D141" s="218" t="s">
        <v>218</v>
      </c>
      <c r="E141" s="219" t="s">
        <v>23</v>
      </c>
      <c r="F141" s="220" t="s">
        <v>3088</v>
      </c>
      <c r="G141" s="217"/>
      <c r="H141" s="221">
        <v>62.091999999999999</v>
      </c>
      <c r="I141" s="222"/>
      <c r="J141" s="217"/>
      <c r="K141" s="217"/>
      <c r="L141" s="223"/>
      <c r="M141" s="224"/>
      <c r="N141" s="225"/>
      <c r="O141" s="225"/>
      <c r="P141" s="225"/>
      <c r="Q141" s="225"/>
      <c r="R141" s="225"/>
      <c r="S141" s="225"/>
      <c r="T141" s="226"/>
      <c r="AT141" s="227" t="s">
        <v>218</v>
      </c>
      <c r="AU141" s="227" t="s">
        <v>82</v>
      </c>
      <c r="AV141" s="12" t="s">
        <v>82</v>
      </c>
      <c r="AW141" s="12" t="s">
        <v>36</v>
      </c>
      <c r="AX141" s="12" t="s">
        <v>73</v>
      </c>
      <c r="AY141" s="227" t="s">
        <v>207</v>
      </c>
    </row>
    <row r="142" spans="2:65" s="12" customFormat="1" ht="12">
      <c r="B142" s="216"/>
      <c r="C142" s="217"/>
      <c r="D142" s="218" t="s">
        <v>218</v>
      </c>
      <c r="E142" s="219" t="s">
        <v>23</v>
      </c>
      <c r="F142" s="220" t="s">
        <v>3089</v>
      </c>
      <c r="G142" s="217"/>
      <c r="H142" s="221">
        <v>30.465</v>
      </c>
      <c r="I142" s="222"/>
      <c r="J142" s="217"/>
      <c r="K142" s="217"/>
      <c r="L142" s="223"/>
      <c r="M142" s="224"/>
      <c r="N142" s="225"/>
      <c r="O142" s="225"/>
      <c r="P142" s="225"/>
      <c r="Q142" s="225"/>
      <c r="R142" s="225"/>
      <c r="S142" s="225"/>
      <c r="T142" s="226"/>
      <c r="AT142" s="227" t="s">
        <v>218</v>
      </c>
      <c r="AU142" s="227" t="s">
        <v>82</v>
      </c>
      <c r="AV142" s="12" t="s">
        <v>82</v>
      </c>
      <c r="AW142" s="12" t="s">
        <v>36</v>
      </c>
      <c r="AX142" s="12" t="s">
        <v>73</v>
      </c>
      <c r="AY142" s="227" t="s">
        <v>207</v>
      </c>
    </row>
    <row r="143" spans="2:65" s="12" customFormat="1" ht="12">
      <c r="B143" s="216"/>
      <c r="C143" s="217"/>
      <c r="D143" s="218" t="s">
        <v>218</v>
      </c>
      <c r="E143" s="219" t="s">
        <v>23</v>
      </c>
      <c r="F143" s="220" t="s">
        <v>3090</v>
      </c>
      <c r="G143" s="217"/>
      <c r="H143" s="221">
        <v>20.645</v>
      </c>
      <c r="I143" s="222"/>
      <c r="J143" s="217"/>
      <c r="K143" s="217"/>
      <c r="L143" s="223"/>
      <c r="M143" s="224"/>
      <c r="N143" s="225"/>
      <c r="O143" s="225"/>
      <c r="P143" s="225"/>
      <c r="Q143" s="225"/>
      <c r="R143" s="225"/>
      <c r="S143" s="225"/>
      <c r="T143" s="226"/>
      <c r="AT143" s="227" t="s">
        <v>218</v>
      </c>
      <c r="AU143" s="227" t="s">
        <v>82</v>
      </c>
      <c r="AV143" s="12" t="s">
        <v>82</v>
      </c>
      <c r="AW143" s="12" t="s">
        <v>36</v>
      </c>
      <c r="AX143" s="12" t="s">
        <v>73</v>
      </c>
      <c r="AY143" s="227" t="s">
        <v>207</v>
      </c>
    </row>
    <row r="144" spans="2:65" s="15" customFormat="1" ht="12">
      <c r="B144" s="250"/>
      <c r="C144" s="251"/>
      <c r="D144" s="218" t="s">
        <v>218</v>
      </c>
      <c r="E144" s="252" t="s">
        <v>23</v>
      </c>
      <c r="F144" s="253" t="s">
        <v>996</v>
      </c>
      <c r="G144" s="251"/>
      <c r="H144" s="252" t="s">
        <v>23</v>
      </c>
      <c r="I144" s="254"/>
      <c r="J144" s="251"/>
      <c r="K144" s="251"/>
      <c r="L144" s="255"/>
      <c r="M144" s="256"/>
      <c r="N144" s="257"/>
      <c r="O144" s="257"/>
      <c r="P144" s="257"/>
      <c r="Q144" s="257"/>
      <c r="R144" s="257"/>
      <c r="S144" s="257"/>
      <c r="T144" s="258"/>
      <c r="AT144" s="259" t="s">
        <v>218</v>
      </c>
      <c r="AU144" s="259" t="s">
        <v>82</v>
      </c>
      <c r="AV144" s="15" t="s">
        <v>80</v>
      </c>
      <c r="AW144" s="15" t="s">
        <v>36</v>
      </c>
      <c r="AX144" s="15" t="s">
        <v>73</v>
      </c>
      <c r="AY144" s="259" t="s">
        <v>207</v>
      </c>
    </row>
    <row r="145" spans="2:65" s="12" customFormat="1" ht="12">
      <c r="B145" s="216"/>
      <c r="C145" s="217"/>
      <c r="D145" s="218" t="s">
        <v>218</v>
      </c>
      <c r="E145" s="219" t="s">
        <v>23</v>
      </c>
      <c r="F145" s="220" t="s">
        <v>3091</v>
      </c>
      <c r="G145" s="217"/>
      <c r="H145" s="221">
        <v>46.31</v>
      </c>
      <c r="I145" s="222"/>
      <c r="J145" s="217"/>
      <c r="K145" s="217"/>
      <c r="L145" s="223"/>
      <c r="M145" s="224"/>
      <c r="N145" s="225"/>
      <c r="O145" s="225"/>
      <c r="P145" s="225"/>
      <c r="Q145" s="225"/>
      <c r="R145" s="225"/>
      <c r="S145" s="225"/>
      <c r="T145" s="226"/>
      <c r="AT145" s="227" t="s">
        <v>218</v>
      </c>
      <c r="AU145" s="227" t="s">
        <v>82</v>
      </c>
      <c r="AV145" s="12" t="s">
        <v>82</v>
      </c>
      <c r="AW145" s="12" t="s">
        <v>36</v>
      </c>
      <c r="AX145" s="12" t="s">
        <v>73</v>
      </c>
      <c r="AY145" s="227" t="s">
        <v>207</v>
      </c>
    </row>
    <row r="146" spans="2:65" s="15" customFormat="1" ht="12">
      <c r="B146" s="250"/>
      <c r="C146" s="251"/>
      <c r="D146" s="218" t="s">
        <v>218</v>
      </c>
      <c r="E146" s="252" t="s">
        <v>23</v>
      </c>
      <c r="F146" s="253" t="s">
        <v>3092</v>
      </c>
      <c r="G146" s="251"/>
      <c r="H146" s="252" t="s">
        <v>23</v>
      </c>
      <c r="I146" s="254"/>
      <c r="J146" s="251"/>
      <c r="K146" s="251"/>
      <c r="L146" s="255"/>
      <c r="M146" s="256"/>
      <c r="N146" s="257"/>
      <c r="O146" s="257"/>
      <c r="P146" s="257"/>
      <c r="Q146" s="257"/>
      <c r="R146" s="257"/>
      <c r="S146" s="257"/>
      <c r="T146" s="258"/>
      <c r="AT146" s="259" t="s">
        <v>218</v>
      </c>
      <c r="AU146" s="259" t="s">
        <v>82</v>
      </c>
      <c r="AV146" s="15" t="s">
        <v>80</v>
      </c>
      <c r="AW146" s="15" t="s">
        <v>36</v>
      </c>
      <c r="AX146" s="15" t="s">
        <v>73</v>
      </c>
      <c r="AY146" s="259" t="s">
        <v>207</v>
      </c>
    </row>
    <row r="147" spans="2:65" s="12" customFormat="1" ht="12">
      <c r="B147" s="216"/>
      <c r="C147" s="217"/>
      <c r="D147" s="218" t="s">
        <v>218</v>
      </c>
      <c r="E147" s="219" t="s">
        <v>23</v>
      </c>
      <c r="F147" s="220" t="s">
        <v>3093</v>
      </c>
      <c r="G147" s="217"/>
      <c r="H147" s="221">
        <v>95.04</v>
      </c>
      <c r="I147" s="222"/>
      <c r="J147" s="217"/>
      <c r="K147" s="217"/>
      <c r="L147" s="223"/>
      <c r="M147" s="224"/>
      <c r="N147" s="225"/>
      <c r="O147" s="225"/>
      <c r="P147" s="225"/>
      <c r="Q147" s="225"/>
      <c r="R147" s="225"/>
      <c r="S147" s="225"/>
      <c r="T147" s="226"/>
      <c r="AT147" s="227" t="s">
        <v>218</v>
      </c>
      <c r="AU147" s="227" t="s">
        <v>82</v>
      </c>
      <c r="AV147" s="12" t="s">
        <v>82</v>
      </c>
      <c r="AW147" s="12" t="s">
        <v>36</v>
      </c>
      <c r="AX147" s="12" t="s">
        <v>73</v>
      </c>
      <c r="AY147" s="227" t="s">
        <v>207</v>
      </c>
    </row>
    <row r="148" spans="2:65" s="15" customFormat="1" ht="12">
      <c r="B148" s="250"/>
      <c r="C148" s="251"/>
      <c r="D148" s="218" t="s">
        <v>218</v>
      </c>
      <c r="E148" s="252" t="s">
        <v>23</v>
      </c>
      <c r="F148" s="253" t="s">
        <v>3094</v>
      </c>
      <c r="G148" s="251"/>
      <c r="H148" s="252" t="s">
        <v>23</v>
      </c>
      <c r="I148" s="254"/>
      <c r="J148" s="251"/>
      <c r="K148" s="251"/>
      <c r="L148" s="255"/>
      <c r="M148" s="256"/>
      <c r="N148" s="257"/>
      <c r="O148" s="257"/>
      <c r="P148" s="257"/>
      <c r="Q148" s="257"/>
      <c r="R148" s="257"/>
      <c r="S148" s="257"/>
      <c r="T148" s="258"/>
      <c r="AT148" s="259" t="s">
        <v>218</v>
      </c>
      <c r="AU148" s="259" t="s">
        <v>82</v>
      </c>
      <c r="AV148" s="15" t="s">
        <v>80</v>
      </c>
      <c r="AW148" s="15" t="s">
        <v>36</v>
      </c>
      <c r="AX148" s="15" t="s">
        <v>73</v>
      </c>
      <c r="AY148" s="259" t="s">
        <v>207</v>
      </c>
    </row>
    <row r="149" spans="2:65" s="12" customFormat="1" ht="12">
      <c r="B149" s="216"/>
      <c r="C149" s="217"/>
      <c r="D149" s="218" t="s">
        <v>218</v>
      </c>
      <c r="E149" s="219" t="s">
        <v>23</v>
      </c>
      <c r="F149" s="220" t="s">
        <v>3095</v>
      </c>
      <c r="G149" s="217"/>
      <c r="H149" s="221">
        <v>157.10400000000001</v>
      </c>
      <c r="I149" s="222"/>
      <c r="J149" s="217"/>
      <c r="K149" s="217"/>
      <c r="L149" s="223"/>
      <c r="M149" s="224"/>
      <c r="N149" s="225"/>
      <c r="O149" s="225"/>
      <c r="P149" s="225"/>
      <c r="Q149" s="225"/>
      <c r="R149" s="225"/>
      <c r="S149" s="225"/>
      <c r="T149" s="226"/>
      <c r="AT149" s="227" t="s">
        <v>218</v>
      </c>
      <c r="AU149" s="227" t="s">
        <v>82</v>
      </c>
      <c r="AV149" s="12" t="s">
        <v>82</v>
      </c>
      <c r="AW149" s="12" t="s">
        <v>36</v>
      </c>
      <c r="AX149" s="12" t="s">
        <v>73</v>
      </c>
      <c r="AY149" s="227" t="s">
        <v>207</v>
      </c>
    </row>
    <row r="150" spans="2:65" s="13" customFormat="1" ht="12">
      <c r="B150" s="228"/>
      <c r="C150" s="229"/>
      <c r="D150" s="218" t="s">
        <v>218</v>
      </c>
      <c r="E150" s="230" t="s">
        <v>23</v>
      </c>
      <c r="F150" s="231" t="s">
        <v>236</v>
      </c>
      <c r="G150" s="229"/>
      <c r="H150" s="232">
        <v>568.02499999999998</v>
      </c>
      <c r="I150" s="233"/>
      <c r="J150" s="229"/>
      <c r="K150" s="229"/>
      <c r="L150" s="234"/>
      <c r="M150" s="235"/>
      <c r="N150" s="236"/>
      <c r="O150" s="236"/>
      <c r="P150" s="236"/>
      <c r="Q150" s="236"/>
      <c r="R150" s="236"/>
      <c r="S150" s="236"/>
      <c r="T150" s="237"/>
      <c r="AT150" s="238" t="s">
        <v>218</v>
      </c>
      <c r="AU150" s="238" t="s">
        <v>82</v>
      </c>
      <c r="AV150" s="13" t="s">
        <v>216</v>
      </c>
      <c r="AW150" s="13" t="s">
        <v>36</v>
      </c>
      <c r="AX150" s="13" t="s">
        <v>80</v>
      </c>
      <c r="AY150" s="238" t="s">
        <v>207</v>
      </c>
    </row>
    <row r="151" spans="2:65" s="1" customFormat="1" ht="34.200000000000003" customHeight="1">
      <c r="B151" s="42"/>
      <c r="C151" s="204" t="s">
        <v>257</v>
      </c>
      <c r="D151" s="204" t="s">
        <v>211</v>
      </c>
      <c r="E151" s="205" t="s">
        <v>238</v>
      </c>
      <c r="F151" s="206" t="s">
        <v>239</v>
      </c>
      <c r="G151" s="207" t="s">
        <v>240</v>
      </c>
      <c r="H151" s="208">
        <v>908.84</v>
      </c>
      <c r="I151" s="209"/>
      <c r="J151" s="210">
        <f>ROUND(I151*H151,1)</f>
        <v>0</v>
      </c>
      <c r="K151" s="206" t="s">
        <v>215</v>
      </c>
      <c r="L151" s="62"/>
      <c r="M151" s="211" t="s">
        <v>23</v>
      </c>
      <c r="N151" s="212" t="s">
        <v>44</v>
      </c>
      <c r="O151" s="43"/>
      <c r="P151" s="213">
        <f>O151*H151</f>
        <v>0</v>
      </c>
      <c r="Q151" s="213">
        <v>0</v>
      </c>
      <c r="R151" s="213">
        <f>Q151*H151</f>
        <v>0</v>
      </c>
      <c r="S151" s="213">
        <v>0</v>
      </c>
      <c r="T151" s="214">
        <f>S151*H151</f>
        <v>0</v>
      </c>
      <c r="AR151" s="25" t="s">
        <v>216</v>
      </c>
      <c r="AT151" s="25" t="s">
        <v>211</v>
      </c>
      <c r="AU151" s="25" t="s">
        <v>82</v>
      </c>
      <c r="AY151" s="25" t="s">
        <v>207</v>
      </c>
      <c r="BE151" s="215">
        <f>IF(N151="základní",J151,0)</f>
        <v>0</v>
      </c>
      <c r="BF151" s="215">
        <f>IF(N151="snížená",J151,0)</f>
        <v>0</v>
      </c>
      <c r="BG151" s="215">
        <f>IF(N151="zákl. přenesená",J151,0)</f>
        <v>0</v>
      </c>
      <c r="BH151" s="215">
        <f>IF(N151="sníž. přenesená",J151,0)</f>
        <v>0</v>
      </c>
      <c r="BI151" s="215">
        <f>IF(N151="nulová",J151,0)</f>
        <v>0</v>
      </c>
      <c r="BJ151" s="25" t="s">
        <v>80</v>
      </c>
      <c r="BK151" s="215">
        <f>ROUND(I151*H151,1)</f>
        <v>0</v>
      </c>
      <c r="BL151" s="25" t="s">
        <v>216</v>
      </c>
      <c r="BM151" s="25" t="s">
        <v>3114</v>
      </c>
    </row>
    <row r="152" spans="2:65" s="12" customFormat="1" ht="12">
      <c r="B152" s="216"/>
      <c r="C152" s="217"/>
      <c r="D152" s="218" t="s">
        <v>218</v>
      </c>
      <c r="E152" s="219" t="s">
        <v>23</v>
      </c>
      <c r="F152" s="220" t="s">
        <v>3115</v>
      </c>
      <c r="G152" s="217"/>
      <c r="H152" s="221">
        <v>908.84</v>
      </c>
      <c r="I152" s="222"/>
      <c r="J152" s="217"/>
      <c r="K152" s="217"/>
      <c r="L152" s="223"/>
      <c r="M152" s="224"/>
      <c r="N152" s="225"/>
      <c r="O152" s="225"/>
      <c r="P152" s="225"/>
      <c r="Q152" s="225"/>
      <c r="R152" s="225"/>
      <c r="S152" s="225"/>
      <c r="T152" s="226"/>
      <c r="AT152" s="227" t="s">
        <v>218</v>
      </c>
      <c r="AU152" s="227" t="s">
        <v>82</v>
      </c>
      <c r="AV152" s="12" t="s">
        <v>82</v>
      </c>
      <c r="AW152" s="12" t="s">
        <v>36</v>
      </c>
      <c r="AX152" s="12" t="s">
        <v>80</v>
      </c>
      <c r="AY152" s="227" t="s">
        <v>207</v>
      </c>
    </row>
    <row r="153" spans="2:65" s="1" customFormat="1" ht="34.200000000000003" customHeight="1">
      <c r="B153" s="42"/>
      <c r="C153" s="204" t="s">
        <v>262</v>
      </c>
      <c r="D153" s="204" t="s">
        <v>211</v>
      </c>
      <c r="E153" s="205" t="s">
        <v>246</v>
      </c>
      <c r="F153" s="206" t="s">
        <v>247</v>
      </c>
      <c r="G153" s="207" t="s">
        <v>214</v>
      </c>
      <c r="H153" s="208">
        <v>297.673</v>
      </c>
      <c r="I153" s="209"/>
      <c r="J153" s="210">
        <f>ROUND(I153*H153,1)</f>
        <v>0</v>
      </c>
      <c r="K153" s="206" t="s">
        <v>215</v>
      </c>
      <c r="L153" s="62"/>
      <c r="M153" s="211" t="s">
        <v>23</v>
      </c>
      <c r="N153" s="212" t="s">
        <v>44</v>
      </c>
      <c r="O153" s="43"/>
      <c r="P153" s="213">
        <f>O153*H153</f>
        <v>0</v>
      </c>
      <c r="Q153" s="213">
        <v>0</v>
      </c>
      <c r="R153" s="213">
        <f>Q153*H153</f>
        <v>0</v>
      </c>
      <c r="S153" s="213">
        <v>0</v>
      </c>
      <c r="T153" s="214">
        <f>S153*H153</f>
        <v>0</v>
      </c>
      <c r="AR153" s="25" t="s">
        <v>216</v>
      </c>
      <c r="AT153" s="25" t="s">
        <v>211</v>
      </c>
      <c r="AU153" s="25" t="s">
        <v>82</v>
      </c>
      <c r="AY153" s="25" t="s">
        <v>207</v>
      </c>
      <c r="BE153" s="215">
        <f>IF(N153="základní",J153,0)</f>
        <v>0</v>
      </c>
      <c r="BF153" s="215">
        <f>IF(N153="snížená",J153,0)</f>
        <v>0</v>
      </c>
      <c r="BG153" s="215">
        <f>IF(N153="zákl. přenesená",J153,0)</f>
        <v>0</v>
      </c>
      <c r="BH153" s="215">
        <f>IF(N153="sníž. přenesená",J153,0)</f>
        <v>0</v>
      </c>
      <c r="BI153" s="215">
        <f>IF(N153="nulová",J153,0)</f>
        <v>0</v>
      </c>
      <c r="BJ153" s="25" t="s">
        <v>80</v>
      </c>
      <c r="BK153" s="215">
        <f>ROUND(I153*H153,1)</f>
        <v>0</v>
      </c>
      <c r="BL153" s="25" t="s">
        <v>216</v>
      </c>
      <c r="BM153" s="25" t="s">
        <v>3116</v>
      </c>
    </row>
    <row r="154" spans="2:65" s="15" customFormat="1" ht="12">
      <c r="B154" s="250"/>
      <c r="C154" s="251"/>
      <c r="D154" s="218" t="s">
        <v>218</v>
      </c>
      <c r="E154" s="252" t="s">
        <v>23</v>
      </c>
      <c r="F154" s="253" t="s">
        <v>984</v>
      </c>
      <c r="G154" s="251"/>
      <c r="H154" s="252" t="s">
        <v>23</v>
      </c>
      <c r="I154" s="254"/>
      <c r="J154" s="251"/>
      <c r="K154" s="251"/>
      <c r="L154" s="255"/>
      <c r="M154" s="256"/>
      <c r="N154" s="257"/>
      <c r="O154" s="257"/>
      <c r="P154" s="257"/>
      <c r="Q154" s="257"/>
      <c r="R154" s="257"/>
      <c r="S154" s="257"/>
      <c r="T154" s="258"/>
      <c r="AT154" s="259" t="s">
        <v>218</v>
      </c>
      <c r="AU154" s="259" t="s">
        <v>82</v>
      </c>
      <c r="AV154" s="15" t="s">
        <v>80</v>
      </c>
      <c r="AW154" s="15" t="s">
        <v>36</v>
      </c>
      <c r="AX154" s="15" t="s">
        <v>73</v>
      </c>
      <c r="AY154" s="259" t="s">
        <v>207</v>
      </c>
    </row>
    <row r="155" spans="2:65" s="12" customFormat="1" ht="12">
      <c r="B155" s="216"/>
      <c r="C155" s="217"/>
      <c r="D155" s="218" t="s">
        <v>218</v>
      </c>
      <c r="E155" s="219" t="s">
        <v>23</v>
      </c>
      <c r="F155" s="220" t="s">
        <v>3117</v>
      </c>
      <c r="G155" s="217"/>
      <c r="H155" s="221">
        <v>568.25</v>
      </c>
      <c r="I155" s="222"/>
      <c r="J155" s="217"/>
      <c r="K155" s="217"/>
      <c r="L155" s="223"/>
      <c r="M155" s="224"/>
      <c r="N155" s="225"/>
      <c r="O155" s="225"/>
      <c r="P155" s="225"/>
      <c r="Q155" s="225"/>
      <c r="R155" s="225"/>
      <c r="S155" s="225"/>
      <c r="T155" s="226"/>
      <c r="AT155" s="227" t="s">
        <v>218</v>
      </c>
      <c r="AU155" s="227" t="s">
        <v>82</v>
      </c>
      <c r="AV155" s="12" t="s">
        <v>82</v>
      </c>
      <c r="AW155" s="12" t="s">
        <v>36</v>
      </c>
      <c r="AX155" s="12" t="s">
        <v>73</v>
      </c>
      <c r="AY155" s="227" t="s">
        <v>207</v>
      </c>
    </row>
    <row r="156" spans="2:65" s="14" customFormat="1" ht="12">
      <c r="B156" s="239"/>
      <c r="C156" s="240"/>
      <c r="D156" s="218" t="s">
        <v>218</v>
      </c>
      <c r="E156" s="241" t="s">
        <v>23</v>
      </c>
      <c r="F156" s="242" t="s">
        <v>840</v>
      </c>
      <c r="G156" s="240"/>
      <c r="H156" s="243">
        <v>568.25</v>
      </c>
      <c r="I156" s="244"/>
      <c r="J156" s="240"/>
      <c r="K156" s="240"/>
      <c r="L156" s="245"/>
      <c r="M156" s="246"/>
      <c r="N156" s="247"/>
      <c r="O156" s="247"/>
      <c r="P156" s="247"/>
      <c r="Q156" s="247"/>
      <c r="R156" s="247"/>
      <c r="S156" s="247"/>
      <c r="T156" s="248"/>
      <c r="AT156" s="249" t="s">
        <v>218</v>
      </c>
      <c r="AU156" s="249" t="s">
        <v>82</v>
      </c>
      <c r="AV156" s="14" t="s">
        <v>90</v>
      </c>
      <c r="AW156" s="14" t="s">
        <v>36</v>
      </c>
      <c r="AX156" s="14" t="s">
        <v>73</v>
      </c>
      <c r="AY156" s="249" t="s">
        <v>207</v>
      </c>
    </row>
    <row r="157" spans="2:65" s="15" customFormat="1" ht="12">
      <c r="B157" s="250"/>
      <c r="C157" s="251"/>
      <c r="D157" s="218" t="s">
        <v>218</v>
      </c>
      <c r="E157" s="252" t="s">
        <v>23</v>
      </c>
      <c r="F157" s="253" t="s">
        <v>2579</v>
      </c>
      <c r="G157" s="251"/>
      <c r="H157" s="252" t="s">
        <v>23</v>
      </c>
      <c r="I157" s="254"/>
      <c r="J157" s="251"/>
      <c r="K157" s="251"/>
      <c r="L157" s="255"/>
      <c r="M157" s="256"/>
      <c r="N157" s="257"/>
      <c r="O157" s="257"/>
      <c r="P157" s="257"/>
      <c r="Q157" s="257"/>
      <c r="R157" s="257"/>
      <c r="S157" s="257"/>
      <c r="T157" s="258"/>
      <c r="AT157" s="259" t="s">
        <v>218</v>
      </c>
      <c r="AU157" s="259" t="s">
        <v>82</v>
      </c>
      <c r="AV157" s="15" t="s">
        <v>80</v>
      </c>
      <c r="AW157" s="15" t="s">
        <v>36</v>
      </c>
      <c r="AX157" s="15" t="s">
        <v>73</v>
      </c>
      <c r="AY157" s="259" t="s">
        <v>207</v>
      </c>
    </row>
    <row r="158" spans="2:65" s="12" customFormat="1" ht="12">
      <c r="B158" s="216"/>
      <c r="C158" s="217"/>
      <c r="D158" s="218" t="s">
        <v>218</v>
      </c>
      <c r="E158" s="219" t="s">
        <v>23</v>
      </c>
      <c r="F158" s="220" t="s">
        <v>3118</v>
      </c>
      <c r="G158" s="217"/>
      <c r="H158" s="221">
        <v>-26.669</v>
      </c>
      <c r="I158" s="222"/>
      <c r="J158" s="217"/>
      <c r="K158" s="217"/>
      <c r="L158" s="223"/>
      <c r="M158" s="224"/>
      <c r="N158" s="225"/>
      <c r="O158" s="225"/>
      <c r="P158" s="225"/>
      <c r="Q158" s="225"/>
      <c r="R158" s="225"/>
      <c r="S158" s="225"/>
      <c r="T158" s="226"/>
      <c r="AT158" s="227" t="s">
        <v>218</v>
      </c>
      <c r="AU158" s="227" t="s">
        <v>82</v>
      </c>
      <c r="AV158" s="12" t="s">
        <v>82</v>
      </c>
      <c r="AW158" s="12" t="s">
        <v>36</v>
      </c>
      <c r="AX158" s="12" t="s">
        <v>73</v>
      </c>
      <c r="AY158" s="227" t="s">
        <v>207</v>
      </c>
    </row>
    <row r="159" spans="2:65" s="15" customFormat="1" ht="12">
      <c r="B159" s="250"/>
      <c r="C159" s="251"/>
      <c r="D159" s="218" t="s">
        <v>218</v>
      </c>
      <c r="E159" s="252" t="s">
        <v>23</v>
      </c>
      <c r="F159" s="253" t="s">
        <v>987</v>
      </c>
      <c r="G159" s="251"/>
      <c r="H159" s="252" t="s">
        <v>23</v>
      </c>
      <c r="I159" s="254"/>
      <c r="J159" s="251"/>
      <c r="K159" s="251"/>
      <c r="L159" s="255"/>
      <c r="M159" s="256"/>
      <c r="N159" s="257"/>
      <c r="O159" s="257"/>
      <c r="P159" s="257"/>
      <c r="Q159" s="257"/>
      <c r="R159" s="257"/>
      <c r="S159" s="257"/>
      <c r="T159" s="258"/>
      <c r="AT159" s="259" t="s">
        <v>218</v>
      </c>
      <c r="AU159" s="259" t="s">
        <v>82</v>
      </c>
      <c r="AV159" s="15" t="s">
        <v>80</v>
      </c>
      <c r="AW159" s="15" t="s">
        <v>36</v>
      </c>
      <c r="AX159" s="15" t="s">
        <v>73</v>
      </c>
      <c r="AY159" s="259" t="s">
        <v>207</v>
      </c>
    </row>
    <row r="160" spans="2:65" s="12" customFormat="1" ht="12">
      <c r="B160" s="216"/>
      <c r="C160" s="217"/>
      <c r="D160" s="218" t="s">
        <v>218</v>
      </c>
      <c r="E160" s="219" t="s">
        <v>23</v>
      </c>
      <c r="F160" s="220" t="s">
        <v>3119</v>
      </c>
      <c r="G160" s="217"/>
      <c r="H160" s="221">
        <v>-72.313999999999993</v>
      </c>
      <c r="I160" s="222"/>
      <c r="J160" s="217"/>
      <c r="K160" s="217"/>
      <c r="L160" s="223"/>
      <c r="M160" s="224"/>
      <c r="N160" s="225"/>
      <c r="O160" s="225"/>
      <c r="P160" s="225"/>
      <c r="Q160" s="225"/>
      <c r="R160" s="225"/>
      <c r="S160" s="225"/>
      <c r="T160" s="226"/>
      <c r="AT160" s="227" t="s">
        <v>218</v>
      </c>
      <c r="AU160" s="227" t="s">
        <v>82</v>
      </c>
      <c r="AV160" s="12" t="s">
        <v>82</v>
      </c>
      <c r="AW160" s="12" t="s">
        <v>36</v>
      </c>
      <c r="AX160" s="12" t="s">
        <v>73</v>
      </c>
      <c r="AY160" s="227" t="s">
        <v>207</v>
      </c>
    </row>
    <row r="161" spans="2:65" s="15" customFormat="1" ht="12">
      <c r="B161" s="250"/>
      <c r="C161" s="251"/>
      <c r="D161" s="218" t="s">
        <v>218</v>
      </c>
      <c r="E161" s="252" t="s">
        <v>23</v>
      </c>
      <c r="F161" s="253" t="s">
        <v>2581</v>
      </c>
      <c r="G161" s="251"/>
      <c r="H161" s="252" t="s">
        <v>23</v>
      </c>
      <c r="I161" s="254"/>
      <c r="J161" s="251"/>
      <c r="K161" s="251"/>
      <c r="L161" s="255"/>
      <c r="M161" s="256"/>
      <c r="N161" s="257"/>
      <c r="O161" s="257"/>
      <c r="P161" s="257"/>
      <c r="Q161" s="257"/>
      <c r="R161" s="257"/>
      <c r="S161" s="257"/>
      <c r="T161" s="258"/>
      <c r="AT161" s="259" t="s">
        <v>218</v>
      </c>
      <c r="AU161" s="259" t="s">
        <v>82</v>
      </c>
      <c r="AV161" s="15" t="s">
        <v>80</v>
      </c>
      <c r="AW161" s="15" t="s">
        <v>36</v>
      </c>
      <c r="AX161" s="15" t="s">
        <v>73</v>
      </c>
      <c r="AY161" s="259" t="s">
        <v>207</v>
      </c>
    </row>
    <row r="162" spans="2:65" s="12" customFormat="1" ht="12">
      <c r="B162" s="216"/>
      <c r="C162" s="217"/>
      <c r="D162" s="218" t="s">
        <v>218</v>
      </c>
      <c r="E162" s="219" t="s">
        <v>23</v>
      </c>
      <c r="F162" s="220" t="s">
        <v>3120</v>
      </c>
      <c r="G162" s="217"/>
      <c r="H162" s="221">
        <v>-120.47</v>
      </c>
      <c r="I162" s="222"/>
      <c r="J162" s="217"/>
      <c r="K162" s="217"/>
      <c r="L162" s="223"/>
      <c r="M162" s="224"/>
      <c r="N162" s="225"/>
      <c r="O162" s="225"/>
      <c r="P162" s="225"/>
      <c r="Q162" s="225"/>
      <c r="R162" s="225"/>
      <c r="S162" s="225"/>
      <c r="T162" s="226"/>
      <c r="AT162" s="227" t="s">
        <v>218</v>
      </c>
      <c r="AU162" s="227" t="s">
        <v>82</v>
      </c>
      <c r="AV162" s="12" t="s">
        <v>82</v>
      </c>
      <c r="AW162" s="12" t="s">
        <v>36</v>
      </c>
      <c r="AX162" s="12" t="s">
        <v>73</v>
      </c>
      <c r="AY162" s="227" t="s">
        <v>207</v>
      </c>
    </row>
    <row r="163" spans="2:65" s="15" customFormat="1" ht="12">
      <c r="B163" s="250"/>
      <c r="C163" s="251"/>
      <c r="D163" s="218" t="s">
        <v>218</v>
      </c>
      <c r="E163" s="252" t="s">
        <v>23</v>
      </c>
      <c r="F163" s="253" t="s">
        <v>991</v>
      </c>
      <c r="G163" s="251"/>
      <c r="H163" s="252" t="s">
        <v>23</v>
      </c>
      <c r="I163" s="254"/>
      <c r="J163" s="251"/>
      <c r="K163" s="251"/>
      <c r="L163" s="255"/>
      <c r="M163" s="256"/>
      <c r="N163" s="257"/>
      <c r="O163" s="257"/>
      <c r="P163" s="257"/>
      <c r="Q163" s="257"/>
      <c r="R163" s="257"/>
      <c r="S163" s="257"/>
      <c r="T163" s="258"/>
      <c r="AT163" s="259" t="s">
        <v>218</v>
      </c>
      <c r="AU163" s="259" t="s">
        <v>82</v>
      </c>
      <c r="AV163" s="15" t="s">
        <v>80</v>
      </c>
      <c r="AW163" s="15" t="s">
        <v>36</v>
      </c>
      <c r="AX163" s="15" t="s">
        <v>73</v>
      </c>
      <c r="AY163" s="259" t="s">
        <v>207</v>
      </c>
    </row>
    <row r="164" spans="2:65" s="12" customFormat="1" ht="12">
      <c r="B164" s="216"/>
      <c r="C164" s="217"/>
      <c r="D164" s="218" t="s">
        <v>218</v>
      </c>
      <c r="E164" s="219" t="s">
        <v>23</v>
      </c>
      <c r="F164" s="220" t="s">
        <v>3121</v>
      </c>
      <c r="G164" s="217"/>
      <c r="H164" s="221">
        <v>-18.177</v>
      </c>
      <c r="I164" s="222"/>
      <c r="J164" s="217"/>
      <c r="K164" s="217"/>
      <c r="L164" s="223"/>
      <c r="M164" s="224"/>
      <c r="N164" s="225"/>
      <c r="O164" s="225"/>
      <c r="P164" s="225"/>
      <c r="Q164" s="225"/>
      <c r="R164" s="225"/>
      <c r="S164" s="225"/>
      <c r="T164" s="226"/>
      <c r="AT164" s="227" t="s">
        <v>218</v>
      </c>
      <c r="AU164" s="227" t="s">
        <v>82</v>
      </c>
      <c r="AV164" s="12" t="s">
        <v>82</v>
      </c>
      <c r="AW164" s="12" t="s">
        <v>36</v>
      </c>
      <c r="AX164" s="12" t="s">
        <v>73</v>
      </c>
      <c r="AY164" s="227" t="s">
        <v>207</v>
      </c>
    </row>
    <row r="165" spans="2:65" s="15" customFormat="1" ht="12">
      <c r="B165" s="250"/>
      <c r="C165" s="251"/>
      <c r="D165" s="218" t="s">
        <v>218</v>
      </c>
      <c r="E165" s="252" t="s">
        <v>23</v>
      </c>
      <c r="F165" s="253" t="s">
        <v>3122</v>
      </c>
      <c r="G165" s="251"/>
      <c r="H165" s="252" t="s">
        <v>23</v>
      </c>
      <c r="I165" s="254"/>
      <c r="J165" s="251"/>
      <c r="K165" s="251"/>
      <c r="L165" s="255"/>
      <c r="M165" s="256"/>
      <c r="N165" s="257"/>
      <c r="O165" s="257"/>
      <c r="P165" s="257"/>
      <c r="Q165" s="257"/>
      <c r="R165" s="257"/>
      <c r="S165" s="257"/>
      <c r="T165" s="258"/>
      <c r="AT165" s="259" t="s">
        <v>218</v>
      </c>
      <c r="AU165" s="259" t="s">
        <v>82</v>
      </c>
      <c r="AV165" s="15" t="s">
        <v>80</v>
      </c>
      <c r="AW165" s="15" t="s">
        <v>36</v>
      </c>
      <c r="AX165" s="15" t="s">
        <v>73</v>
      </c>
      <c r="AY165" s="259" t="s">
        <v>207</v>
      </c>
    </row>
    <row r="166" spans="2:65" s="12" customFormat="1" ht="12">
      <c r="B166" s="216"/>
      <c r="C166" s="217"/>
      <c r="D166" s="218" t="s">
        <v>218</v>
      </c>
      <c r="E166" s="219" t="s">
        <v>23</v>
      </c>
      <c r="F166" s="220" t="s">
        <v>3123</v>
      </c>
      <c r="G166" s="217"/>
      <c r="H166" s="221">
        <v>-32.947000000000003</v>
      </c>
      <c r="I166" s="222"/>
      <c r="J166" s="217"/>
      <c r="K166" s="217"/>
      <c r="L166" s="223"/>
      <c r="M166" s="224"/>
      <c r="N166" s="225"/>
      <c r="O166" s="225"/>
      <c r="P166" s="225"/>
      <c r="Q166" s="225"/>
      <c r="R166" s="225"/>
      <c r="S166" s="225"/>
      <c r="T166" s="226"/>
      <c r="AT166" s="227" t="s">
        <v>218</v>
      </c>
      <c r="AU166" s="227" t="s">
        <v>82</v>
      </c>
      <c r="AV166" s="12" t="s">
        <v>82</v>
      </c>
      <c r="AW166" s="12" t="s">
        <v>36</v>
      </c>
      <c r="AX166" s="12" t="s">
        <v>73</v>
      </c>
      <c r="AY166" s="227" t="s">
        <v>207</v>
      </c>
    </row>
    <row r="167" spans="2:65" s="14" customFormat="1" ht="12">
      <c r="B167" s="239"/>
      <c r="C167" s="240"/>
      <c r="D167" s="218" t="s">
        <v>218</v>
      </c>
      <c r="E167" s="241" t="s">
        <v>23</v>
      </c>
      <c r="F167" s="242" t="s">
        <v>840</v>
      </c>
      <c r="G167" s="240"/>
      <c r="H167" s="243">
        <v>-270.577</v>
      </c>
      <c r="I167" s="244"/>
      <c r="J167" s="240"/>
      <c r="K167" s="240"/>
      <c r="L167" s="245"/>
      <c r="M167" s="246"/>
      <c r="N167" s="247"/>
      <c r="O167" s="247"/>
      <c r="P167" s="247"/>
      <c r="Q167" s="247"/>
      <c r="R167" s="247"/>
      <c r="S167" s="247"/>
      <c r="T167" s="248"/>
      <c r="AT167" s="249" t="s">
        <v>218</v>
      </c>
      <c r="AU167" s="249" t="s">
        <v>82</v>
      </c>
      <c r="AV167" s="14" t="s">
        <v>90</v>
      </c>
      <c r="AW167" s="14" t="s">
        <v>36</v>
      </c>
      <c r="AX167" s="14" t="s">
        <v>73</v>
      </c>
      <c r="AY167" s="249" t="s">
        <v>207</v>
      </c>
    </row>
    <row r="168" spans="2:65" s="13" customFormat="1" ht="12">
      <c r="B168" s="228"/>
      <c r="C168" s="229"/>
      <c r="D168" s="218" t="s">
        <v>218</v>
      </c>
      <c r="E168" s="230" t="s">
        <v>23</v>
      </c>
      <c r="F168" s="231" t="s">
        <v>236</v>
      </c>
      <c r="G168" s="229"/>
      <c r="H168" s="232">
        <v>297.673</v>
      </c>
      <c r="I168" s="233"/>
      <c r="J168" s="229"/>
      <c r="K168" s="229"/>
      <c r="L168" s="234"/>
      <c r="M168" s="235"/>
      <c r="N168" s="236"/>
      <c r="O168" s="236"/>
      <c r="P168" s="236"/>
      <c r="Q168" s="236"/>
      <c r="R168" s="236"/>
      <c r="S168" s="236"/>
      <c r="T168" s="237"/>
      <c r="AT168" s="238" t="s">
        <v>218</v>
      </c>
      <c r="AU168" s="238" t="s">
        <v>82</v>
      </c>
      <c r="AV168" s="13" t="s">
        <v>216</v>
      </c>
      <c r="AW168" s="13" t="s">
        <v>36</v>
      </c>
      <c r="AX168" s="13" t="s">
        <v>80</v>
      </c>
      <c r="AY168" s="238" t="s">
        <v>207</v>
      </c>
    </row>
    <row r="169" spans="2:65" s="1" customFormat="1" ht="14.4" customHeight="1">
      <c r="B169" s="42"/>
      <c r="C169" s="260" t="s">
        <v>267</v>
      </c>
      <c r="D169" s="260" t="s">
        <v>314</v>
      </c>
      <c r="E169" s="261" t="s">
        <v>867</v>
      </c>
      <c r="F169" s="262" t="s">
        <v>868</v>
      </c>
      <c r="G169" s="263" t="s">
        <v>240</v>
      </c>
      <c r="H169" s="264">
        <v>586.41600000000005</v>
      </c>
      <c r="I169" s="265"/>
      <c r="J169" s="266">
        <f>ROUND(I169*H169,1)</f>
        <v>0</v>
      </c>
      <c r="K169" s="262" t="s">
        <v>215</v>
      </c>
      <c r="L169" s="267"/>
      <c r="M169" s="268" t="s">
        <v>23</v>
      </c>
      <c r="N169" s="269" t="s">
        <v>44</v>
      </c>
      <c r="O169" s="43"/>
      <c r="P169" s="213">
        <f>O169*H169</f>
        <v>0</v>
      </c>
      <c r="Q169" s="213">
        <v>0</v>
      </c>
      <c r="R169" s="213">
        <f>Q169*H169</f>
        <v>0</v>
      </c>
      <c r="S169" s="213">
        <v>0</v>
      </c>
      <c r="T169" s="214">
        <f>S169*H169</f>
        <v>0</v>
      </c>
      <c r="AR169" s="25" t="s">
        <v>262</v>
      </c>
      <c r="AT169" s="25" t="s">
        <v>314</v>
      </c>
      <c r="AU169" s="25" t="s">
        <v>82</v>
      </c>
      <c r="AY169" s="25" t="s">
        <v>207</v>
      </c>
      <c r="BE169" s="215">
        <f>IF(N169="základní",J169,0)</f>
        <v>0</v>
      </c>
      <c r="BF169" s="215">
        <f>IF(N169="snížená",J169,0)</f>
        <v>0</v>
      </c>
      <c r="BG169" s="215">
        <f>IF(N169="zákl. přenesená",J169,0)</f>
        <v>0</v>
      </c>
      <c r="BH169" s="215">
        <f>IF(N169="sníž. přenesená",J169,0)</f>
        <v>0</v>
      </c>
      <c r="BI169" s="215">
        <f>IF(N169="nulová",J169,0)</f>
        <v>0</v>
      </c>
      <c r="BJ169" s="25" t="s">
        <v>80</v>
      </c>
      <c r="BK169" s="215">
        <f>ROUND(I169*H169,1)</f>
        <v>0</v>
      </c>
      <c r="BL169" s="25" t="s">
        <v>216</v>
      </c>
      <c r="BM169" s="25" t="s">
        <v>3124</v>
      </c>
    </row>
    <row r="170" spans="2:65" s="12" customFormat="1" ht="12">
      <c r="B170" s="216"/>
      <c r="C170" s="217"/>
      <c r="D170" s="218" t="s">
        <v>218</v>
      </c>
      <c r="E170" s="219" t="s">
        <v>23</v>
      </c>
      <c r="F170" s="220" t="s">
        <v>3125</v>
      </c>
      <c r="G170" s="217"/>
      <c r="H170" s="221">
        <v>586.41600000000005</v>
      </c>
      <c r="I170" s="222"/>
      <c r="J170" s="217"/>
      <c r="K170" s="217"/>
      <c r="L170" s="223"/>
      <c r="M170" s="224"/>
      <c r="N170" s="225"/>
      <c r="O170" s="225"/>
      <c r="P170" s="225"/>
      <c r="Q170" s="225"/>
      <c r="R170" s="225"/>
      <c r="S170" s="225"/>
      <c r="T170" s="226"/>
      <c r="AT170" s="227" t="s">
        <v>218</v>
      </c>
      <c r="AU170" s="227" t="s">
        <v>82</v>
      </c>
      <c r="AV170" s="12" t="s">
        <v>82</v>
      </c>
      <c r="AW170" s="12" t="s">
        <v>36</v>
      </c>
      <c r="AX170" s="12" t="s">
        <v>80</v>
      </c>
      <c r="AY170" s="227" t="s">
        <v>207</v>
      </c>
    </row>
    <row r="171" spans="2:65" s="1" customFormat="1" ht="45.6" customHeight="1">
      <c r="B171" s="42"/>
      <c r="C171" s="204" t="s">
        <v>272</v>
      </c>
      <c r="D171" s="204" t="s">
        <v>211</v>
      </c>
      <c r="E171" s="205" t="s">
        <v>871</v>
      </c>
      <c r="F171" s="206" t="s">
        <v>872</v>
      </c>
      <c r="G171" s="207" t="s">
        <v>214</v>
      </c>
      <c r="H171" s="208">
        <v>120.47</v>
      </c>
      <c r="I171" s="209"/>
      <c r="J171" s="210">
        <f>ROUND(I171*H171,1)</f>
        <v>0</v>
      </c>
      <c r="K171" s="206" t="s">
        <v>215</v>
      </c>
      <c r="L171" s="62"/>
      <c r="M171" s="211" t="s">
        <v>23</v>
      </c>
      <c r="N171" s="212" t="s">
        <v>44</v>
      </c>
      <c r="O171" s="43"/>
      <c r="P171" s="213">
        <f>O171*H171</f>
        <v>0</v>
      </c>
      <c r="Q171" s="213">
        <v>0</v>
      </c>
      <c r="R171" s="213">
        <f>Q171*H171</f>
        <v>0</v>
      </c>
      <c r="S171" s="213">
        <v>0</v>
      </c>
      <c r="T171" s="214">
        <f>S171*H171</f>
        <v>0</v>
      </c>
      <c r="AR171" s="25" t="s">
        <v>216</v>
      </c>
      <c r="AT171" s="25" t="s">
        <v>211</v>
      </c>
      <c r="AU171" s="25" t="s">
        <v>82</v>
      </c>
      <c r="AY171" s="25" t="s">
        <v>207</v>
      </c>
      <c r="BE171" s="215">
        <f>IF(N171="základní",J171,0)</f>
        <v>0</v>
      </c>
      <c r="BF171" s="215">
        <f>IF(N171="snížená",J171,0)</f>
        <v>0</v>
      </c>
      <c r="BG171" s="215">
        <f>IF(N171="zákl. přenesená",J171,0)</f>
        <v>0</v>
      </c>
      <c r="BH171" s="215">
        <f>IF(N171="sníž. přenesená",J171,0)</f>
        <v>0</v>
      </c>
      <c r="BI171" s="215">
        <f>IF(N171="nulová",J171,0)</f>
        <v>0</v>
      </c>
      <c r="BJ171" s="25" t="s">
        <v>80</v>
      </c>
      <c r="BK171" s="215">
        <f>ROUND(I171*H171,1)</f>
        <v>0</v>
      </c>
      <c r="BL171" s="25" t="s">
        <v>216</v>
      </c>
      <c r="BM171" s="25" t="s">
        <v>3126</v>
      </c>
    </row>
    <row r="172" spans="2:65" s="15" customFormat="1" ht="12">
      <c r="B172" s="250"/>
      <c r="C172" s="251"/>
      <c r="D172" s="218" t="s">
        <v>218</v>
      </c>
      <c r="E172" s="252" t="s">
        <v>23</v>
      </c>
      <c r="F172" s="253" t="s">
        <v>3127</v>
      </c>
      <c r="G172" s="251"/>
      <c r="H172" s="252" t="s">
        <v>23</v>
      </c>
      <c r="I172" s="254"/>
      <c r="J172" s="251"/>
      <c r="K172" s="251"/>
      <c r="L172" s="255"/>
      <c r="M172" s="256"/>
      <c r="N172" s="257"/>
      <c r="O172" s="257"/>
      <c r="P172" s="257"/>
      <c r="Q172" s="257"/>
      <c r="R172" s="257"/>
      <c r="S172" s="257"/>
      <c r="T172" s="258"/>
      <c r="AT172" s="259" t="s">
        <v>218</v>
      </c>
      <c r="AU172" s="259" t="s">
        <v>82</v>
      </c>
      <c r="AV172" s="15" t="s">
        <v>80</v>
      </c>
      <c r="AW172" s="15" t="s">
        <v>36</v>
      </c>
      <c r="AX172" s="15" t="s">
        <v>73</v>
      </c>
      <c r="AY172" s="259" t="s">
        <v>207</v>
      </c>
    </row>
    <row r="173" spans="2:65" s="12" customFormat="1" ht="12">
      <c r="B173" s="216"/>
      <c r="C173" s="217"/>
      <c r="D173" s="218" t="s">
        <v>218</v>
      </c>
      <c r="E173" s="219" t="s">
        <v>23</v>
      </c>
      <c r="F173" s="220" t="s">
        <v>3128</v>
      </c>
      <c r="G173" s="217"/>
      <c r="H173" s="221">
        <v>39.311999999999998</v>
      </c>
      <c r="I173" s="222"/>
      <c r="J173" s="217"/>
      <c r="K173" s="217"/>
      <c r="L173" s="223"/>
      <c r="M173" s="224"/>
      <c r="N173" s="225"/>
      <c r="O173" s="225"/>
      <c r="P173" s="225"/>
      <c r="Q173" s="225"/>
      <c r="R173" s="225"/>
      <c r="S173" s="225"/>
      <c r="T173" s="226"/>
      <c r="AT173" s="227" t="s">
        <v>218</v>
      </c>
      <c r="AU173" s="227" t="s">
        <v>82</v>
      </c>
      <c r="AV173" s="12" t="s">
        <v>82</v>
      </c>
      <c r="AW173" s="12" t="s">
        <v>36</v>
      </c>
      <c r="AX173" s="12" t="s">
        <v>73</v>
      </c>
      <c r="AY173" s="227" t="s">
        <v>207</v>
      </c>
    </row>
    <row r="174" spans="2:65" s="15" customFormat="1" ht="12">
      <c r="B174" s="250"/>
      <c r="C174" s="251"/>
      <c r="D174" s="218" t="s">
        <v>218</v>
      </c>
      <c r="E174" s="252" t="s">
        <v>23</v>
      </c>
      <c r="F174" s="253" t="s">
        <v>3129</v>
      </c>
      <c r="G174" s="251"/>
      <c r="H174" s="252" t="s">
        <v>23</v>
      </c>
      <c r="I174" s="254"/>
      <c r="J174" s="251"/>
      <c r="K174" s="251"/>
      <c r="L174" s="255"/>
      <c r="M174" s="256"/>
      <c r="N174" s="257"/>
      <c r="O174" s="257"/>
      <c r="P174" s="257"/>
      <c r="Q174" s="257"/>
      <c r="R174" s="257"/>
      <c r="S174" s="257"/>
      <c r="T174" s="258"/>
      <c r="AT174" s="259" t="s">
        <v>218</v>
      </c>
      <c r="AU174" s="259" t="s">
        <v>82</v>
      </c>
      <c r="AV174" s="15" t="s">
        <v>80</v>
      </c>
      <c r="AW174" s="15" t="s">
        <v>36</v>
      </c>
      <c r="AX174" s="15" t="s">
        <v>73</v>
      </c>
      <c r="AY174" s="259" t="s">
        <v>207</v>
      </c>
    </row>
    <row r="175" spans="2:65" s="12" customFormat="1" ht="12">
      <c r="B175" s="216"/>
      <c r="C175" s="217"/>
      <c r="D175" s="218" t="s">
        <v>218</v>
      </c>
      <c r="E175" s="219" t="s">
        <v>23</v>
      </c>
      <c r="F175" s="220" t="s">
        <v>3130</v>
      </c>
      <c r="G175" s="217"/>
      <c r="H175" s="221">
        <v>34.847999999999999</v>
      </c>
      <c r="I175" s="222"/>
      <c r="J175" s="217"/>
      <c r="K175" s="217"/>
      <c r="L175" s="223"/>
      <c r="M175" s="224"/>
      <c r="N175" s="225"/>
      <c r="O175" s="225"/>
      <c r="P175" s="225"/>
      <c r="Q175" s="225"/>
      <c r="R175" s="225"/>
      <c r="S175" s="225"/>
      <c r="T175" s="226"/>
      <c r="AT175" s="227" t="s">
        <v>218</v>
      </c>
      <c r="AU175" s="227" t="s">
        <v>82</v>
      </c>
      <c r="AV175" s="12" t="s">
        <v>82</v>
      </c>
      <c r="AW175" s="12" t="s">
        <v>36</v>
      </c>
      <c r="AX175" s="12" t="s">
        <v>73</v>
      </c>
      <c r="AY175" s="227" t="s">
        <v>207</v>
      </c>
    </row>
    <row r="176" spans="2:65" s="15" customFormat="1" ht="12">
      <c r="B176" s="250"/>
      <c r="C176" s="251"/>
      <c r="D176" s="218" t="s">
        <v>218</v>
      </c>
      <c r="E176" s="252" t="s">
        <v>23</v>
      </c>
      <c r="F176" s="253" t="s">
        <v>2612</v>
      </c>
      <c r="G176" s="251"/>
      <c r="H176" s="252" t="s">
        <v>23</v>
      </c>
      <c r="I176" s="254"/>
      <c r="J176" s="251"/>
      <c r="K176" s="251"/>
      <c r="L176" s="255"/>
      <c r="M176" s="256"/>
      <c r="N176" s="257"/>
      <c r="O176" s="257"/>
      <c r="P176" s="257"/>
      <c r="Q176" s="257"/>
      <c r="R176" s="257"/>
      <c r="S176" s="257"/>
      <c r="T176" s="258"/>
      <c r="AT176" s="259" t="s">
        <v>218</v>
      </c>
      <c r="AU176" s="259" t="s">
        <v>82</v>
      </c>
      <c r="AV176" s="15" t="s">
        <v>80</v>
      </c>
      <c r="AW176" s="15" t="s">
        <v>36</v>
      </c>
      <c r="AX176" s="15" t="s">
        <v>73</v>
      </c>
      <c r="AY176" s="259" t="s">
        <v>207</v>
      </c>
    </row>
    <row r="177" spans="2:65" s="12" customFormat="1" ht="12">
      <c r="B177" s="216"/>
      <c r="C177" s="217"/>
      <c r="D177" s="218" t="s">
        <v>218</v>
      </c>
      <c r="E177" s="219" t="s">
        <v>23</v>
      </c>
      <c r="F177" s="220" t="s">
        <v>3091</v>
      </c>
      <c r="G177" s="217"/>
      <c r="H177" s="221">
        <v>46.31</v>
      </c>
      <c r="I177" s="222"/>
      <c r="J177" s="217"/>
      <c r="K177" s="217"/>
      <c r="L177" s="223"/>
      <c r="M177" s="224"/>
      <c r="N177" s="225"/>
      <c r="O177" s="225"/>
      <c r="P177" s="225"/>
      <c r="Q177" s="225"/>
      <c r="R177" s="225"/>
      <c r="S177" s="225"/>
      <c r="T177" s="226"/>
      <c r="AT177" s="227" t="s">
        <v>218</v>
      </c>
      <c r="AU177" s="227" t="s">
        <v>82</v>
      </c>
      <c r="AV177" s="12" t="s">
        <v>82</v>
      </c>
      <c r="AW177" s="12" t="s">
        <v>36</v>
      </c>
      <c r="AX177" s="12" t="s">
        <v>73</v>
      </c>
      <c r="AY177" s="227" t="s">
        <v>207</v>
      </c>
    </row>
    <row r="178" spans="2:65" s="13" customFormat="1" ht="12">
      <c r="B178" s="228"/>
      <c r="C178" s="229"/>
      <c r="D178" s="218" t="s">
        <v>218</v>
      </c>
      <c r="E178" s="230" t="s">
        <v>23</v>
      </c>
      <c r="F178" s="231" t="s">
        <v>236</v>
      </c>
      <c r="G178" s="229"/>
      <c r="H178" s="232">
        <v>120.47</v>
      </c>
      <c r="I178" s="233"/>
      <c r="J178" s="229"/>
      <c r="K178" s="229"/>
      <c r="L178" s="234"/>
      <c r="M178" s="235"/>
      <c r="N178" s="236"/>
      <c r="O178" s="236"/>
      <c r="P178" s="236"/>
      <c r="Q178" s="236"/>
      <c r="R178" s="236"/>
      <c r="S178" s="236"/>
      <c r="T178" s="237"/>
      <c r="AT178" s="238" t="s">
        <v>218</v>
      </c>
      <c r="AU178" s="238" t="s">
        <v>82</v>
      </c>
      <c r="AV178" s="13" t="s">
        <v>216</v>
      </c>
      <c r="AW178" s="13" t="s">
        <v>36</v>
      </c>
      <c r="AX178" s="13" t="s">
        <v>80</v>
      </c>
      <c r="AY178" s="238" t="s">
        <v>207</v>
      </c>
    </row>
    <row r="179" spans="2:65" s="1" customFormat="1" ht="14.4" customHeight="1">
      <c r="B179" s="42"/>
      <c r="C179" s="260" t="s">
        <v>277</v>
      </c>
      <c r="D179" s="260" t="s">
        <v>314</v>
      </c>
      <c r="E179" s="261" t="s">
        <v>877</v>
      </c>
      <c r="F179" s="262" t="s">
        <v>878</v>
      </c>
      <c r="G179" s="263" t="s">
        <v>240</v>
      </c>
      <c r="H179" s="264">
        <v>227.68799999999999</v>
      </c>
      <c r="I179" s="265"/>
      <c r="J179" s="266">
        <f>ROUND(I179*H179,1)</f>
        <v>0</v>
      </c>
      <c r="K179" s="262" t="s">
        <v>215</v>
      </c>
      <c r="L179" s="267"/>
      <c r="M179" s="268" t="s">
        <v>23</v>
      </c>
      <c r="N179" s="269" t="s">
        <v>44</v>
      </c>
      <c r="O179" s="43"/>
      <c r="P179" s="213">
        <f>O179*H179</f>
        <v>0</v>
      </c>
      <c r="Q179" s="213">
        <v>0</v>
      </c>
      <c r="R179" s="213">
        <f>Q179*H179</f>
        <v>0</v>
      </c>
      <c r="S179" s="213">
        <v>0</v>
      </c>
      <c r="T179" s="214">
        <f>S179*H179</f>
        <v>0</v>
      </c>
      <c r="AR179" s="25" t="s">
        <v>262</v>
      </c>
      <c r="AT179" s="25" t="s">
        <v>314</v>
      </c>
      <c r="AU179" s="25" t="s">
        <v>82</v>
      </c>
      <c r="AY179" s="25" t="s">
        <v>207</v>
      </c>
      <c r="BE179" s="215">
        <f>IF(N179="základní",J179,0)</f>
        <v>0</v>
      </c>
      <c r="BF179" s="215">
        <f>IF(N179="snížená",J179,0)</f>
        <v>0</v>
      </c>
      <c r="BG179" s="215">
        <f>IF(N179="zákl. přenesená",J179,0)</f>
        <v>0</v>
      </c>
      <c r="BH179" s="215">
        <f>IF(N179="sníž. přenesená",J179,0)</f>
        <v>0</v>
      </c>
      <c r="BI179" s="215">
        <f>IF(N179="nulová",J179,0)</f>
        <v>0</v>
      </c>
      <c r="BJ179" s="25" t="s">
        <v>80</v>
      </c>
      <c r="BK179" s="215">
        <f>ROUND(I179*H179,1)</f>
        <v>0</v>
      </c>
      <c r="BL179" s="25" t="s">
        <v>216</v>
      </c>
      <c r="BM179" s="25" t="s">
        <v>3131</v>
      </c>
    </row>
    <row r="180" spans="2:65" s="12" customFormat="1" ht="12">
      <c r="B180" s="216"/>
      <c r="C180" s="217"/>
      <c r="D180" s="218" t="s">
        <v>218</v>
      </c>
      <c r="E180" s="219" t="s">
        <v>23</v>
      </c>
      <c r="F180" s="220" t="s">
        <v>3132</v>
      </c>
      <c r="G180" s="217"/>
      <c r="H180" s="221">
        <v>227.68799999999999</v>
      </c>
      <c r="I180" s="222"/>
      <c r="J180" s="217"/>
      <c r="K180" s="217"/>
      <c r="L180" s="223"/>
      <c r="M180" s="224"/>
      <c r="N180" s="225"/>
      <c r="O180" s="225"/>
      <c r="P180" s="225"/>
      <c r="Q180" s="225"/>
      <c r="R180" s="225"/>
      <c r="S180" s="225"/>
      <c r="T180" s="226"/>
      <c r="AT180" s="227" t="s">
        <v>218</v>
      </c>
      <c r="AU180" s="227" t="s">
        <v>82</v>
      </c>
      <c r="AV180" s="12" t="s">
        <v>82</v>
      </c>
      <c r="AW180" s="12" t="s">
        <v>36</v>
      </c>
      <c r="AX180" s="12" t="s">
        <v>80</v>
      </c>
      <c r="AY180" s="227" t="s">
        <v>207</v>
      </c>
    </row>
    <row r="181" spans="2:65" s="11" customFormat="1" ht="29.85" customHeight="1">
      <c r="B181" s="188"/>
      <c r="C181" s="189"/>
      <c r="D181" s="190" t="s">
        <v>72</v>
      </c>
      <c r="E181" s="202" t="s">
        <v>436</v>
      </c>
      <c r="F181" s="202" t="s">
        <v>882</v>
      </c>
      <c r="G181" s="189"/>
      <c r="H181" s="189"/>
      <c r="I181" s="192"/>
      <c r="J181" s="203">
        <f>BK181</f>
        <v>0</v>
      </c>
      <c r="K181" s="189"/>
      <c r="L181" s="194"/>
      <c r="M181" s="195"/>
      <c r="N181" s="196"/>
      <c r="O181" s="196"/>
      <c r="P181" s="197">
        <f>SUM(P182:P192)</f>
        <v>0</v>
      </c>
      <c r="Q181" s="196"/>
      <c r="R181" s="197">
        <f>SUM(R182:R192)</f>
        <v>214.29647588999995</v>
      </c>
      <c r="S181" s="196"/>
      <c r="T181" s="198">
        <f>SUM(T182:T192)</f>
        <v>0</v>
      </c>
      <c r="AR181" s="199" t="s">
        <v>80</v>
      </c>
      <c r="AT181" s="200" t="s">
        <v>72</v>
      </c>
      <c r="AU181" s="200" t="s">
        <v>80</v>
      </c>
      <c r="AY181" s="199" t="s">
        <v>207</v>
      </c>
      <c r="BK181" s="201">
        <f>SUM(BK182:BK192)</f>
        <v>0</v>
      </c>
    </row>
    <row r="182" spans="2:65" s="1" customFormat="1" ht="22.8" customHeight="1">
      <c r="B182" s="42"/>
      <c r="C182" s="204" t="s">
        <v>282</v>
      </c>
      <c r="D182" s="204" t="s">
        <v>211</v>
      </c>
      <c r="E182" s="205" t="s">
        <v>883</v>
      </c>
      <c r="F182" s="206" t="s">
        <v>884</v>
      </c>
      <c r="G182" s="207" t="s">
        <v>214</v>
      </c>
      <c r="H182" s="208">
        <v>26.669</v>
      </c>
      <c r="I182" s="209"/>
      <c r="J182" s="210">
        <f>ROUND(I182*H182,1)</f>
        <v>0</v>
      </c>
      <c r="K182" s="206" t="s">
        <v>215</v>
      </c>
      <c r="L182" s="62"/>
      <c r="M182" s="211" t="s">
        <v>23</v>
      </c>
      <c r="N182" s="212" t="s">
        <v>44</v>
      </c>
      <c r="O182" s="43"/>
      <c r="P182" s="213">
        <f>O182*H182</f>
        <v>0</v>
      </c>
      <c r="Q182" s="213">
        <v>1.8907700000000001</v>
      </c>
      <c r="R182" s="213">
        <f>Q182*H182</f>
        <v>50.424945130000005</v>
      </c>
      <c r="S182" s="213">
        <v>0</v>
      </c>
      <c r="T182" s="214">
        <f>S182*H182</f>
        <v>0</v>
      </c>
      <c r="AR182" s="25" t="s">
        <v>216</v>
      </c>
      <c r="AT182" s="25" t="s">
        <v>211</v>
      </c>
      <c r="AU182" s="25" t="s">
        <v>82</v>
      </c>
      <c r="AY182" s="25" t="s">
        <v>207</v>
      </c>
      <c r="BE182" s="215">
        <f>IF(N182="základní",J182,0)</f>
        <v>0</v>
      </c>
      <c r="BF182" s="215">
        <f>IF(N182="snížená",J182,0)</f>
        <v>0</v>
      </c>
      <c r="BG182" s="215">
        <f>IF(N182="zákl. přenesená",J182,0)</f>
        <v>0</v>
      </c>
      <c r="BH182" s="215">
        <f>IF(N182="sníž. přenesená",J182,0)</f>
        <v>0</v>
      </c>
      <c r="BI182" s="215">
        <f>IF(N182="nulová",J182,0)</f>
        <v>0</v>
      </c>
      <c r="BJ182" s="25" t="s">
        <v>80</v>
      </c>
      <c r="BK182" s="215">
        <f>ROUND(I182*H182,1)</f>
        <v>0</v>
      </c>
      <c r="BL182" s="25" t="s">
        <v>216</v>
      </c>
      <c r="BM182" s="25" t="s">
        <v>3133</v>
      </c>
    </row>
    <row r="183" spans="2:65" s="15" customFormat="1" ht="12">
      <c r="B183" s="250"/>
      <c r="C183" s="251"/>
      <c r="D183" s="218" t="s">
        <v>218</v>
      </c>
      <c r="E183" s="252" t="s">
        <v>23</v>
      </c>
      <c r="F183" s="253" t="s">
        <v>3127</v>
      </c>
      <c r="G183" s="251"/>
      <c r="H183" s="252" t="s">
        <v>23</v>
      </c>
      <c r="I183" s="254"/>
      <c r="J183" s="251"/>
      <c r="K183" s="251"/>
      <c r="L183" s="255"/>
      <c r="M183" s="256"/>
      <c r="N183" s="257"/>
      <c r="O183" s="257"/>
      <c r="P183" s="257"/>
      <c r="Q183" s="257"/>
      <c r="R183" s="257"/>
      <c r="S183" s="257"/>
      <c r="T183" s="258"/>
      <c r="AT183" s="259" t="s">
        <v>218</v>
      </c>
      <c r="AU183" s="259" t="s">
        <v>82</v>
      </c>
      <c r="AV183" s="15" t="s">
        <v>80</v>
      </c>
      <c r="AW183" s="15" t="s">
        <v>36</v>
      </c>
      <c r="AX183" s="15" t="s">
        <v>73</v>
      </c>
      <c r="AY183" s="259" t="s">
        <v>207</v>
      </c>
    </row>
    <row r="184" spans="2:65" s="12" customFormat="1" ht="12">
      <c r="B184" s="216"/>
      <c r="C184" s="217"/>
      <c r="D184" s="218" t="s">
        <v>218</v>
      </c>
      <c r="E184" s="219" t="s">
        <v>23</v>
      </c>
      <c r="F184" s="220" t="s">
        <v>3134</v>
      </c>
      <c r="G184" s="217"/>
      <c r="H184" s="221">
        <v>15.725</v>
      </c>
      <c r="I184" s="222"/>
      <c r="J184" s="217"/>
      <c r="K184" s="217"/>
      <c r="L184" s="223"/>
      <c r="M184" s="224"/>
      <c r="N184" s="225"/>
      <c r="O184" s="225"/>
      <c r="P184" s="225"/>
      <c r="Q184" s="225"/>
      <c r="R184" s="225"/>
      <c r="S184" s="225"/>
      <c r="T184" s="226"/>
      <c r="AT184" s="227" t="s">
        <v>218</v>
      </c>
      <c r="AU184" s="227" t="s">
        <v>82</v>
      </c>
      <c r="AV184" s="12" t="s">
        <v>82</v>
      </c>
      <c r="AW184" s="12" t="s">
        <v>36</v>
      </c>
      <c r="AX184" s="12" t="s">
        <v>73</v>
      </c>
      <c r="AY184" s="227" t="s">
        <v>207</v>
      </c>
    </row>
    <row r="185" spans="2:65" s="15" customFormat="1" ht="12">
      <c r="B185" s="250"/>
      <c r="C185" s="251"/>
      <c r="D185" s="218" t="s">
        <v>218</v>
      </c>
      <c r="E185" s="252" t="s">
        <v>23</v>
      </c>
      <c r="F185" s="253" t="s">
        <v>3129</v>
      </c>
      <c r="G185" s="251"/>
      <c r="H185" s="252" t="s">
        <v>23</v>
      </c>
      <c r="I185" s="254"/>
      <c r="J185" s="251"/>
      <c r="K185" s="251"/>
      <c r="L185" s="255"/>
      <c r="M185" s="256"/>
      <c r="N185" s="257"/>
      <c r="O185" s="257"/>
      <c r="P185" s="257"/>
      <c r="Q185" s="257"/>
      <c r="R185" s="257"/>
      <c r="S185" s="257"/>
      <c r="T185" s="258"/>
      <c r="AT185" s="259" t="s">
        <v>218</v>
      </c>
      <c r="AU185" s="259" t="s">
        <v>82</v>
      </c>
      <c r="AV185" s="15" t="s">
        <v>80</v>
      </c>
      <c r="AW185" s="15" t="s">
        <v>36</v>
      </c>
      <c r="AX185" s="15" t="s">
        <v>73</v>
      </c>
      <c r="AY185" s="259" t="s">
        <v>207</v>
      </c>
    </row>
    <row r="186" spans="2:65" s="12" customFormat="1" ht="12">
      <c r="B186" s="216"/>
      <c r="C186" s="217"/>
      <c r="D186" s="218" t="s">
        <v>218</v>
      </c>
      <c r="E186" s="219" t="s">
        <v>23</v>
      </c>
      <c r="F186" s="220" t="s">
        <v>3135</v>
      </c>
      <c r="G186" s="217"/>
      <c r="H186" s="221">
        <v>8.64</v>
      </c>
      <c r="I186" s="222"/>
      <c r="J186" s="217"/>
      <c r="K186" s="217"/>
      <c r="L186" s="223"/>
      <c r="M186" s="224"/>
      <c r="N186" s="225"/>
      <c r="O186" s="225"/>
      <c r="P186" s="225"/>
      <c r="Q186" s="225"/>
      <c r="R186" s="225"/>
      <c r="S186" s="225"/>
      <c r="T186" s="226"/>
      <c r="AT186" s="227" t="s">
        <v>218</v>
      </c>
      <c r="AU186" s="227" t="s">
        <v>82</v>
      </c>
      <c r="AV186" s="12" t="s">
        <v>82</v>
      </c>
      <c r="AW186" s="12" t="s">
        <v>36</v>
      </c>
      <c r="AX186" s="12" t="s">
        <v>73</v>
      </c>
      <c r="AY186" s="227" t="s">
        <v>207</v>
      </c>
    </row>
    <row r="187" spans="2:65" s="15" customFormat="1" ht="12">
      <c r="B187" s="250"/>
      <c r="C187" s="251"/>
      <c r="D187" s="218" t="s">
        <v>218</v>
      </c>
      <c r="E187" s="252" t="s">
        <v>23</v>
      </c>
      <c r="F187" s="253" t="s">
        <v>2612</v>
      </c>
      <c r="G187" s="251"/>
      <c r="H187" s="252" t="s">
        <v>23</v>
      </c>
      <c r="I187" s="254"/>
      <c r="J187" s="251"/>
      <c r="K187" s="251"/>
      <c r="L187" s="255"/>
      <c r="M187" s="256"/>
      <c r="N187" s="257"/>
      <c r="O187" s="257"/>
      <c r="P187" s="257"/>
      <c r="Q187" s="257"/>
      <c r="R187" s="257"/>
      <c r="S187" s="257"/>
      <c r="T187" s="258"/>
      <c r="AT187" s="259" t="s">
        <v>218</v>
      </c>
      <c r="AU187" s="259" t="s">
        <v>82</v>
      </c>
      <c r="AV187" s="15" t="s">
        <v>80</v>
      </c>
      <c r="AW187" s="15" t="s">
        <v>36</v>
      </c>
      <c r="AX187" s="15" t="s">
        <v>73</v>
      </c>
      <c r="AY187" s="259" t="s">
        <v>207</v>
      </c>
    </row>
    <row r="188" spans="2:65" s="12" customFormat="1" ht="12">
      <c r="B188" s="216"/>
      <c r="C188" s="217"/>
      <c r="D188" s="218" t="s">
        <v>218</v>
      </c>
      <c r="E188" s="219" t="s">
        <v>23</v>
      </c>
      <c r="F188" s="220" t="s">
        <v>3136</v>
      </c>
      <c r="G188" s="217"/>
      <c r="H188" s="221">
        <v>2.3039999999999998</v>
      </c>
      <c r="I188" s="222"/>
      <c r="J188" s="217"/>
      <c r="K188" s="217"/>
      <c r="L188" s="223"/>
      <c r="M188" s="224"/>
      <c r="N188" s="225"/>
      <c r="O188" s="225"/>
      <c r="P188" s="225"/>
      <c r="Q188" s="225"/>
      <c r="R188" s="225"/>
      <c r="S188" s="225"/>
      <c r="T188" s="226"/>
      <c r="AT188" s="227" t="s">
        <v>218</v>
      </c>
      <c r="AU188" s="227" t="s">
        <v>82</v>
      </c>
      <c r="AV188" s="12" t="s">
        <v>82</v>
      </c>
      <c r="AW188" s="12" t="s">
        <v>36</v>
      </c>
      <c r="AX188" s="12" t="s">
        <v>73</v>
      </c>
      <c r="AY188" s="227" t="s">
        <v>207</v>
      </c>
    </row>
    <row r="189" spans="2:65" s="13" customFormat="1" ht="12">
      <c r="B189" s="228"/>
      <c r="C189" s="229"/>
      <c r="D189" s="218" t="s">
        <v>218</v>
      </c>
      <c r="E189" s="230" t="s">
        <v>23</v>
      </c>
      <c r="F189" s="231" t="s">
        <v>236</v>
      </c>
      <c r="G189" s="229"/>
      <c r="H189" s="232">
        <v>26.669</v>
      </c>
      <c r="I189" s="233"/>
      <c r="J189" s="229"/>
      <c r="K189" s="229"/>
      <c r="L189" s="234"/>
      <c r="M189" s="235"/>
      <c r="N189" s="236"/>
      <c r="O189" s="236"/>
      <c r="P189" s="236"/>
      <c r="Q189" s="236"/>
      <c r="R189" s="236"/>
      <c r="S189" s="236"/>
      <c r="T189" s="237"/>
      <c r="AT189" s="238" t="s">
        <v>218</v>
      </c>
      <c r="AU189" s="238" t="s">
        <v>82</v>
      </c>
      <c r="AV189" s="13" t="s">
        <v>216</v>
      </c>
      <c r="AW189" s="13" t="s">
        <v>36</v>
      </c>
      <c r="AX189" s="13" t="s">
        <v>80</v>
      </c>
      <c r="AY189" s="238" t="s">
        <v>207</v>
      </c>
    </row>
    <row r="190" spans="2:65" s="1" customFormat="1" ht="34.200000000000003" customHeight="1">
      <c r="B190" s="42"/>
      <c r="C190" s="204" t="s">
        <v>209</v>
      </c>
      <c r="D190" s="204" t="s">
        <v>211</v>
      </c>
      <c r="E190" s="205" t="s">
        <v>1001</v>
      </c>
      <c r="F190" s="206" t="s">
        <v>1002</v>
      </c>
      <c r="G190" s="207" t="s">
        <v>317</v>
      </c>
      <c r="H190" s="208">
        <v>8</v>
      </c>
      <c r="I190" s="209"/>
      <c r="J190" s="210">
        <f>ROUND(I190*H190,1)</f>
        <v>0</v>
      </c>
      <c r="K190" s="206" t="s">
        <v>215</v>
      </c>
      <c r="L190" s="62"/>
      <c r="M190" s="211" t="s">
        <v>23</v>
      </c>
      <c r="N190" s="212" t="s">
        <v>44</v>
      </c>
      <c r="O190" s="43"/>
      <c r="P190" s="213">
        <f>O190*H190</f>
        <v>0</v>
      </c>
      <c r="Q190" s="213">
        <v>8.8319999999999996E-2</v>
      </c>
      <c r="R190" s="213">
        <f>Q190*H190</f>
        <v>0.70655999999999997</v>
      </c>
      <c r="S190" s="213">
        <v>0</v>
      </c>
      <c r="T190" s="214">
        <f>S190*H190</f>
        <v>0</v>
      </c>
      <c r="AR190" s="25" t="s">
        <v>216</v>
      </c>
      <c r="AT190" s="25" t="s">
        <v>211</v>
      </c>
      <c r="AU190" s="25" t="s">
        <v>82</v>
      </c>
      <c r="AY190" s="25" t="s">
        <v>207</v>
      </c>
      <c r="BE190" s="215">
        <f>IF(N190="základní",J190,0)</f>
        <v>0</v>
      </c>
      <c r="BF190" s="215">
        <f>IF(N190="snížená",J190,0)</f>
        <v>0</v>
      </c>
      <c r="BG190" s="215">
        <f>IF(N190="zákl. přenesená",J190,0)</f>
        <v>0</v>
      </c>
      <c r="BH190" s="215">
        <f>IF(N190="sníž. přenesená",J190,0)</f>
        <v>0</v>
      </c>
      <c r="BI190" s="215">
        <f>IF(N190="nulová",J190,0)</f>
        <v>0</v>
      </c>
      <c r="BJ190" s="25" t="s">
        <v>80</v>
      </c>
      <c r="BK190" s="215">
        <f>ROUND(I190*H190,1)</f>
        <v>0</v>
      </c>
      <c r="BL190" s="25" t="s">
        <v>216</v>
      </c>
      <c r="BM190" s="25" t="s">
        <v>3137</v>
      </c>
    </row>
    <row r="191" spans="2:65" s="1" customFormat="1" ht="22.8" customHeight="1">
      <c r="B191" s="42"/>
      <c r="C191" s="204" t="s">
        <v>291</v>
      </c>
      <c r="D191" s="204" t="s">
        <v>211</v>
      </c>
      <c r="E191" s="205" t="s">
        <v>1004</v>
      </c>
      <c r="F191" s="206" t="s">
        <v>1005</v>
      </c>
      <c r="G191" s="207" t="s">
        <v>214</v>
      </c>
      <c r="H191" s="208">
        <v>72.313999999999993</v>
      </c>
      <c r="I191" s="209"/>
      <c r="J191" s="210">
        <f>ROUND(I191*H191,1)</f>
        <v>0</v>
      </c>
      <c r="K191" s="206" t="s">
        <v>215</v>
      </c>
      <c r="L191" s="62"/>
      <c r="M191" s="211" t="s">
        <v>23</v>
      </c>
      <c r="N191" s="212" t="s">
        <v>44</v>
      </c>
      <c r="O191" s="43"/>
      <c r="P191" s="213">
        <f>O191*H191</f>
        <v>0</v>
      </c>
      <c r="Q191" s="213">
        <v>2.2563399999999998</v>
      </c>
      <c r="R191" s="213">
        <f>Q191*H191</f>
        <v>163.16497075999996</v>
      </c>
      <c r="S191" s="213">
        <v>0</v>
      </c>
      <c r="T191" s="214">
        <f>S191*H191</f>
        <v>0</v>
      </c>
      <c r="AR191" s="25" t="s">
        <v>216</v>
      </c>
      <c r="AT191" s="25" t="s">
        <v>211</v>
      </c>
      <c r="AU191" s="25" t="s">
        <v>82</v>
      </c>
      <c r="AY191" s="25" t="s">
        <v>207</v>
      </c>
      <c r="BE191" s="215">
        <f>IF(N191="základní",J191,0)</f>
        <v>0</v>
      </c>
      <c r="BF191" s="215">
        <f>IF(N191="snížená",J191,0)</f>
        <v>0</v>
      </c>
      <c r="BG191" s="215">
        <f>IF(N191="zákl. přenesená",J191,0)</f>
        <v>0</v>
      </c>
      <c r="BH191" s="215">
        <f>IF(N191="sníž. přenesená",J191,0)</f>
        <v>0</v>
      </c>
      <c r="BI191" s="215">
        <f>IF(N191="nulová",J191,0)</f>
        <v>0</v>
      </c>
      <c r="BJ191" s="25" t="s">
        <v>80</v>
      </c>
      <c r="BK191" s="215">
        <f>ROUND(I191*H191,1)</f>
        <v>0</v>
      </c>
      <c r="BL191" s="25" t="s">
        <v>216</v>
      </c>
      <c r="BM191" s="25" t="s">
        <v>3138</v>
      </c>
    </row>
    <row r="192" spans="2:65" s="12" customFormat="1" ht="12">
      <c r="B192" s="216"/>
      <c r="C192" s="217"/>
      <c r="D192" s="218" t="s">
        <v>218</v>
      </c>
      <c r="E192" s="219" t="s">
        <v>23</v>
      </c>
      <c r="F192" s="220" t="s">
        <v>3139</v>
      </c>
      <c r="G192" s="217"/>
      <c r="H192" s="221">
        <v>72.313999999999993</v>
      </c>
      <c r="I192" s="222"/>
      <c r="J192" s="217"/>
      <c r="K192" s="217"/>
      <c r="L192" s="223"/>
      <c r="M192" s="224"/>
      <c r="N192" s="225"/>
      <c r="O192" s="225"/>
      <c r="P192" s="225"/>
      <c r="Q192" s="225"/>
      <c r="R192" s="225"/>
      <c r="S192" s="225"/>
      <c r="T192" s="226"/>
      <c r="AT192" s="227" t="s">
        <v>218</v>
      </c>
      <c r="AU192" s="227" t="s">
        <v>82</v>
      </c>
      <c r="AV192" s="12" t="s">
        <v>82</v>
      </c>
      <c r="AW192" s="12" t="s">
        <v>36</v>
      </c>
      <c r="AX192" s="12" t="s">
        <v>80</v>
      </c>
      <c r="AY192" s="227" t="s">
        <v>207</v>
      </c>
    </row>
    <row r="193" spans="2:65" s="11" customFormat="1" ht="29.85" customHeight="1">
      <c r="B193" s="188"/>
      <c r="C193" s="189"/>
      <c r="D193" s="190" t="s">
        <v>72</v>
      </c>
      <c r="E193" s="202" t="s">
        <v>598</v>
      </c>
      <c r="F193" s="202" t="s">
        <v>1008</v>
      </c>
      <c r="G193" s="189"/>
      <c r="H193" s="189"/>
      <c r="I193" s="192"/>
      <c r="J193" s="203">
        <f>BK193</f>
        <v>0</v>
      </c>
      <c r="K193" s="189"/>
      <c r="L193" s="194"/>
      <c r="M193" s="195"/>
      <c r="N193" s="196"/>
      <c r="O193" s="196"/>
      <c r="P193" s="197">
        <f>SUM(P194:P200)</f>
        <v>0</v>
      </c>
      <c r="Q193" s="196"/>
      <c r="R193" s="197">
        <f>SUM(R194:R200)</f>
        <v>19.7428785</v>
      </c>
      <c r="S193" s="196"/>
      <c r="T193" s="198">
        <f>SUM(T194:T200)</f>
        <v>0</v>
      </c>
      <c r="AR193" s="199" t="s">
        <v>80</v>
      </c>
      <c r="AT193" s="200" t="s">
        <v>72</v>
      </c>
      <c r="AU193" s="200" t="s">
        <v>80</v>
      </c>
      <c r="AY193" s="199" t="s">
        <v>207</v>
      </c>
      <c r="BK193" s="201">
        <f>SUM(BK194:BK200)</f>
        <v>0</v>
      </c>
    </row>
    <row r="194" spans="2:65" s="1" customFormat="1" ht="34.200000000000003" customHeight="1">
      <c r="B194" s="42"/>
      <c r="C194" s="204" t="s">
        <v>10</v>
      </c>
      <c r="D194" s="204" t="s">
        <v>211</v>
      </c>
      <c r="E194" s="205" t="s">
        <v>1009</v>
      </c>
      <c r="F194" s="206" t="s">
        <v>1010</v>
      </c>
      <c r="G194" s="207" t="s">
        <v>322</v>
      </c>
      <c r="H194" s="208">
        <v>101.85</v>
      </c>
      <c r="I194" s="209"/>
      <c r="J194" s="210">
        <f>ROUND(I194*H194,1)</f>
        <v>0</v>
      </c>
      <c r="K194" s="206" t="s">
        <v>215</v>
      </c>
      <c r="L194" s="62"/>
      <c r="M194" s="211" t="s">
        <v>23</v>
      </c>
      <c r="N194" s="212" t="s">
        <v>44</v>
      </c>
      <c r="O194" s="43"/>
      <c r="P194" s="213">
        <f>O194*H194</f>
        <v>0</v>
      </c>
      <c r="Q194" s="213">
        <v>1.0000000000000001E-5</v>
      </c>
      <c r="R194" s="213">
        <f>Q194*H194</f>
        <v>1.0185000000000001E-3</v>
      </c>
      <c r="S194" s="213">
        <v>0</v>
      </c>
      <c r="T194" s="214">
        <f>S194*H194</f>
        <v>0</v>
      </c>
      <c r="AR194" s="25" t="s">
        <v>216</v>
      </c>
      <c r="AT194" s="25" t="s">
        <v>211</v>
      </c>
      <c r="AU194" s="25" t="s">
        <v>82</v>
      </c>
      <c r="AY194" s="25" t="s">
        <v>207</v>
      </c>
      <c r="BE194" s="215">
        <f>IF(N194="základní",J194,0)</f>
        <v>0</v>
      </c>
      <c r="BF194" s="215">
        <f>IF(N194="snížená",J194,0)</f>
        <v>0</v>
      </c>
      <c r="BG194" s="215">
        <f>IF(N194="zákl. přenesená",J194,0)</f>
        <v>0</v>
      </c>
      <c r="BH194" s="215">
        <f>IF(N194="sníž. přenesená",J194,0)</f>
        <v>0</v>
      </c>
      <c r="BI194" s="215">
        <f>IF(N194="nulová",J194,0)</f>
        <v>0</v>
      </c>
      <c r="BJ194" s="25" t="s">
        <v>80</v>
      </c>
      <c r="BK194" s="215">
        <f>ROUND(I194*H194,1)</f>
        <v>0</v>
      </c>
      <c r="BL194" s="25" t="s">
        <v>216</v>
      </c>
      <c r="BM194" s="25" t="s">
        <v>3140</v>
      </c>
    </row>
    <row r="195" spans="2:65" s="1" customFormat="1" ht="22.8" customHeight="1">
      <c r="B195" s="42"/>
      <c r="C195" s="260" t="s">
        <v>226</v>
      </c>
      <c r="D195" s="260" t="s">
        <v>314</v>
      </c>
      <c r="E195" s="261" t="s">
        <v>1012</v>
      </c>
      <c r="F195" s="262" t="s">
        <v>1013</v>
      </c>
      <c r="G195" s="263" t="s">
        <v>317</v>
      </c>
      <c r="H195" s="264">
        <v>42</v>
      </c>
      <c r="I195" s="265"/>
      <c r="J195" s="266">
        <f>ROUND(I195*H195,1)</f>
        <v>0</v>
      </c>
      <c r="K195" s="262" t="s">
        <v>23</v>
      </c>
      <c r="L195" s="267"/>
      <c r="M195" s="268" t="s">
        <v>23</v>
      </c>
      <c r="N195" s="269" t="s">
        <v>44</v>
      </c>
      <c r="O195" s="43"/>
      <c r="P195" s="213">
        <f>O195*H195</f>
        <v>0</v>
      </c>
      <c r="Q195" s="213">
        <v>0.47</v>
      </c>
      <c r="R195" s="213">
        <f>Q195*H195</f>
        <v>19.739999999999998</v>
      </c>
      <c r="S195" s="213">
        <v>0</v>
      </c>
      <c r="T195" s="214">
        <f>S195*H195</f>
        <v>0</v>
      </c>
      <c r="AR195" s="25" t="s">
        <v>262</v>
      </c>
      <c r="AT195" s="25" t="s">
        <v>314</v>
      </c>
      <c r="AU195" s="25" t="s">
        <v>82</v>
      </c>
      <c r="AY195" s="25" t="s">
        <v>207</v>
      </c>
      <c r="BE195" s="215">
        <f>IF(N195="základní",J195,0)</f>
        <v>0</v>
      </c>
      <c r="BF195" s="215">
        <f>IF(N195="snížená",J195,0)</f>
        <v>0</v>
      </c>
      <c r="BG195" s="215">
        <f>IF(N195="zákl. přenesená",J195,0)</f>
        <v>0</v>
      </c>
      <c r="BH195" s="215">
        <f>IF(N195="sníž. přenesená",J195,0)</f>
        <v>0</v>
      </c>
      <c r="BI195" s="215">
        <f>IF(N195="nulová",J195,0)</f>
        <v>0</v>
      </c>
      <c r="BJ195" s="25" t="s">
        <v>80</v>
      </c>
      <c r="BK195" s="215">
        <f>ROUND(I195*H195,1)</f>
        <v>0</v>
      </c>
      <c r="BL195" s="25" t="s">
        <v>216</v>
      </c>
      <c r="BM195" s="25" t="s">
        <v>3141</v>
      </c>
    </row>
    <row r="196" spans="2:65" s="12" customFormat="1" ht="12">
      <c r="B196" s="216"/>
      <c r="C196" s="217"/>
      <c r="D196" s="218" t="s">
        <v>218</v>
      </c>
      <c r="E196" s="219" t="s">
        <v>23</v>
      </c>
      <c r="F196" s="220" t="s">
        <v>3142</v>
      </c>
      <c r="G196" s="217"/>
      <c r="H196" s="221">
        <v>41.146999999999998</v>
      </c>
      <c r="I196" s="222"/>
      <c r="J196" s="217"/>
      <c r="K196" s="217"/>
      <c r="L196" s="223"/>
      <c r="M196" s="224"/>
      <c r="N196" s="225"/>
      <c r="O196" s="225"/>
      <c r="P196" s="225"/>
      <c r="Q196" s="225"/>
      <c r="R196" s="225"/>
      <c r="S196" s="225"/>
      <c r="T196" s="226"/>
      <c r="AT196" s="227" t="s">
        <v>218</v>
      </c>
      <c r="AU196" s="227" t="s">
        <v>82</v>
      </c>
      <c r="AV196" s="12" t="s">
        <v>82</v>
      </c>
      <c r="AW196" s="12" t="s">
        <v>36</v>
      </c>
      <c r="AX196" s="12" t="s">
        <v>73</v>
      </c>
      <c r="AY196" s="227" t="s">
        <v>207</v>
      </c>
    </row>
    <row r="197" spans="2:65" s="14" customFormat="1" ht="12">
      <c r="B197" s="239"/>
      <c r="C197" s="240"/>
      <c r="D197" s="218" t="s">
        <v>218</v>
      </c>
      <c r="E197" s="241" t="s">
        <v>23</v>
      </c>
      <c r="F197" s="242" t="s">
        <v>840</v>
      </c>
      <c r="G197" s="240"/>
      <c r="H197" s="243">
        <v>41.146999999999998</v>
      </c>
      <c r="I197" s="244"/>
      <c r="J197" s="240"/>
      <c r="K197" s="240"/>
      <c r="L197" s="245"/>
      <c r="M197" s="246"/>
      <c r="N197" s="247"/>
      <c r="O197" s="247"/>
      <c r="P197" s="247"/>
      <c r="Q197" s="247"/>
      <c r="R197" s="247"/>
      <c r="S197" s="247"/>
      <c r="T197" s="248"/>
      <c r="AT197" s="249" t="s">
        <v>218</v>
      </c>
      <c r="AU197" s="249" t="s">
        <v>82</v>
      </c>
      <c r="AV197" s="14" t="s">
        <v>90</v>
      </c>
      <c r="AW197" s="14" t="s">
        <v>36</v>
      </c>
      <c r="AX197" s="14" t="s">
        <v>73</v>
      </c>
      <c r="AY197" s="249" t="s">
        <v>207</v>
      </c>
    </row>
    <row r="198" spans="2:65" s="12" customFormat="1" ht="12">
      <c r="B198" s="216"/>
      <c r="C198" s="217"/>
      <c r="D198" s="218" t="s">
        <v>218</v>
      </c>
      <c r="E198" s="219" t="s">
        <v>23</v>
      </c>
      <c r="F198" s="220" t="s">
        <v>421</v>
      </c>
      <c r="G198" s="217"/>
      <c r="H198" s="221">
        <v>42</v>
      </c>
      <c r="I198" s="222"/>
      <c r="J198" s="217"/>
      <c r="K198" s="217"/>
      <c r="L198" s="223"/>
      <c r="M198" s="224"/>
      <c r="N198" s="225"/>
      <c r="O198" s="225"/>
      <c r="P198" s="225"/>
      <c r="Q198" s="225"/>
      <c r="R198" s="225"/>
      <c r="S198" s="225"/>
      <c r="T198" s="226"/>
      <c r="AT198" s="227" t="s">
        <v>218</v>
      </c>
      <c r="AU198" s="227" t="s">
        <v>82</v>
      </c>
      <c r="AV198" s="12" t="s">
        <v>82</v>
      </c>
      <c r="AW198" s="12" t="s">
        <v>36</v>
      </c>
      <c r="AX198" s="12" t="s">
        <v>80</v>
      </c>
      <c r="AY198" s="227" t="s">
        <v>207</v>
      </c>
    </row>
    <row r="199" spans="2:65" s="1" customFormat="1" ht="22.8" customHeight="1">
      <c r="B199" s="42"/>
      <c r="C199" s="204" t="s">
        <v>243</v>
      </c>
      <c r="D199" s="204" t="s">
        <v>211</v>
      </c>
      <c r="E199" s="205" t="s">
        <v>1035</v>
      </c>
      <c r="F199" s="206" t="s">
        <v>1036</v>
      </c>
      <c r="G199" s="207" t="s">
        <v>1037</v>
      </c>
      <c r="H199" s="208">
        <v>6</v>
      </c>
      <c r="I199" s="209"/>
      <c r="J199" s="210">
        <f>ROUND(I199*H199,1)</f>
        <v>0</v>
      </c>
      <c r="K199" s="206" t="s">
        <v>215</v>
      </c>
      <c r="L199" s="62"/>
      <c r="M199" s="211" t="s">
        <v>23</v>
      </c>
      <c r="N199" s="212" t="s">
        <v>44</v>
      </c>
      <c r="O199" s="43"/>
      <c r="P199" s="213">
        <f>O199*H199</f>
        <v>0</v>
      </c>
      <c r="Q199" s="213">
        <v>3.1E-4</v>
      </c>
      <c r="R199" s="213">
        <f>Q199*H199</f>
        <v>1.8600000000000001E-3</v>
      </c>
      <c r="S199" s="213">
        <v>0</v>
      </c>
      <c r="T199" s="214">
        <f>S199*H199</f>
        <v>0</v>
      </c>
      <c r="AR199" s="25" t="s">
        <v>216</v>
      </c>
      <c r="AT199" s="25" t="s">
        <v>211</v>
      </c>
      <c r="AU199" s="25" t="s">
        <v>82</v>
      </c>
      <c r="AY199" s="25" t="s">
        <v>207</v>
      </c>
      <c r="BE199" s="215">
        <f>IF(N199="základní",J199,0)</f>
        <v>0</v>
      </c>
      <c r="BF199" s="215">
        <f>IF(N199="snížená",J199,0)</f>
        <v>0</v>
      </c>
      <c r="BG199" s="215">
        <f>IF(N199="zákl. přenesená",J199,0)</f>
        <v>0</v>
      </c>
      <c r="BH199" s="215">
        <f>IF(N199="sníž. přenesená",J199,0)</f>
        <v>0</v>
      </c>
      <c r="BI199" s="215">
        <f>IF(N199="nulová",J199,0)</f>
        <v>0</v>
      </c>
      <c r="BJ199" s="25" t="s">
        <v>80</v>
      </c>
      <c r="BK199" s="215">
        <f>ROUND(I199*H199,1)</f>
        <v>0</v>
      </c>
      <c r="BL199" s="25" t="s">
        <v>216</v>
      </c>
      <c r="BM199" s="25" t="s">
        <v>3143</v>
      </c>
    </row>
    <row r="200" spans="2:65" s="1" customFormat="1" ht="14.4" customHeight="1">
      <c r="B200" s="42"/>
      <c r="C200" s="204" t="s">
        <v>308</v>
      </c>
      <c r="D200" s="204" t="s">
        <v>211</v>
      </c>
      <c r="E200" s="205" t="s">
        <v>3144</v>
      </c>
      <c r="F200" s="206" t="s">
        <v>905</v>
      </c>
      <c r="G200" s="207" t="s">
        <v>317</v>
      </c>
      <c r="H200" s="208">
        <v>8</v>
      </c>
      <c r="I200" s="209"/>
      <c r="J200" s="210">
        <f>ROUND(I200*H200,1)</f>
        <v>0</v>
      </c>
      <c r="K200" s="206" t="s">
        <v>23</v>
      </c>
      <c r="L200" s="62"/>
      <c r="M200" s="211" t="s">
        <v>23</v>
      </c>
      <c r="N200" s="212" t="s">
        <v>44</v>
      </c>
      <c r="O200" s="43"/>
      <c r="P200" s="213">
        <f>O200*H200</f>
        <v>0</v>
      </c>
      <c r="Q200" s="213">
        <v>0</v>
      </c>
      <c r="R200" s="213">
        <f>Q200*H200</f>
        <v>0</v>
      </c>
      <c r="S200" s="213">
        <v>0</v>
      </c>
      <c r="T200" s="214">
        <f>S200*H200</f>
        <v>0</v>
      </c>
      <c r="AR200" s="25" t="s">
        <v>216</v>
      </c>
      <c r="AT200" s="25" t="s">
        <v>211</v>
      </c>
      <c r="AU200" s="25" t="s">
        <v>82</v>
      </c>
      <c r="AY200" s="25" t="s">
        <v>207</v>
      </c>
      <c r="BE200" s="215">
        <f>IF(N200="základní",J200,0)</f>
        <v>0</v>
      </c>
      <c r="BF200" s="215">
        <f>IF(N200="snížená",J200,0)</f>
        <v>0</v>
      </c>
      <c r="BG200" s="215">
        <f>IF(N200="zákl. přenesená",J200,0)</f>
        <v>0</v>
      </c>
      <c r="BH200" s="215">
        <f>IF(N200="sníž. přenesená",J200,0)</f>
        <v>0</v>
      </c>
      <c r="BI200" s="215">
        <f>IF(N200="nulová",J200,0)</f>
        <v>0</v>
      </c>
      <c r="BJ200" s="25" t="s">
        <v>80</v>
      </c>
      <c r="BK200" s="215">
        <f>ROUND(I200*H200,1)</f>
        <v>0</v>
      </c>
      <c r="BL200" s="25" t="s">
        <v>216</v>
      </c>
      <c r="BM200" s="25" t="s">
        <v>3145</v>
      </c>
    </row>
    <row r="201" spans="2:65" s="11" customFormat="1" ht="29.85" customHeight="1">
      <c r="B201" s="188"/>
      <c r="C201" s="189"/>
      <c r="D201" s="190" t="s">
        <v>72</v>
      </c>
      <c r="E201" s="202" t="s">
        <v>889</v>
      </c>
      <c r="F201" s="202" t="s">
        <v>2591</v>
      </c>
      <c r="G201" s="189"/>
      <c r="H201" s="189"/>
      <c r="I201" s="192"/>
      <c r="J201" s="203">
        <f>BK201</f>
        <v>0</v>
      </c>
      <c r="K201" s="189"/>
      <c r="L201" s="194"/>
      <c r="M201" s="195"/>
      <c r="N201" s="196"/>
      <c r="O201" s="196"/>
      <c r="P201" s="197">
        <f>SUM(P202:P210)</f>
        <v>0</v>
      </c>
      <c r="Q201" s="196"/>
      <c r="R201" s="197">
        <f>SUM(R202:R210)</f>
        <v>0.15310982000000001</v>
      </c>
      <c r="S201" s="196"/>
      <c r="T201" s="198">
        <f>SUM(T202:T210)</f>
        <v>0</v>
      </c>
      <c r="AR201" s="199" t="s">
        <v>80</v>
      </c>
      <c r="AT201" s="200" t="s">
        <v>72</v>
      </c>
      <c r="AU201" s="200" t="s">
        <v>80</v>
      </c>
      <c r="AY201" s="199" t="s">
        <v>207</v>
      </c>
      <c r="BK201" s="201">
        <f>SUM(BK202:BK210)</f>
        <v>0</v>
      </c>
    </row>
    <row r="202" spans="2:65" s="1" customFormat="1" ht="22.8" customHeight="1">
      <c r="B202" s="42"/>
      <c r="C202" s="204" t="s">
        <v>313</v>
      </c>
      <c r="D202" s="204" t="s">
        <v>211</v>
      </c>
      <c r="E202" s="205" t="s">
        <v>2641</v>
      </c>
      <c r="F202" s="206" t="s">
        <v>2642</v>
      </c>
      <c r="G202" s="207" t="s">
        <v>322</v>
      </c>
      <c r="H202" s="208">
        <v>65.52</v>
      </c>
      <c r="I202" s="209"/>
      <c r="J202" s="210">
        <f>ROUND(I202*H202,1)</f>
        <v>0</v>
      </c>
      <c r="K202" s="206" t="s">
        <v>215</v>
      </c>
      <c r="L202" s="62"/>
      <c r="M202" s="211" t="s">
        <v>23</v>
      </c>
      <c r="N202" s="212" t="s">
        <v>44</v>
      </c>
      <c r="O202" s="43"/>
      <c r="P202" s="213">
        <f>O202*H202</f>
        <v>0</v>
      </c>
      <c r="Q202" s="213">
        <v>2.0000000000000002E-5</v>
      </c>
      <c r="R202" s="213">
        <f>Q202*H202</f>
        <v>1.3104E-3</v>
      </c>
      <c r="S202" s="213">
        <v>0</v>
      </c>
      <c r="T202" s="214">
        <f>S202*H202</f>
        <v>0</v>
      </c>
      <c r="AR202" s="25" t="s">
        <v>216</v>
      </c>
      <c r="AT202" s="25" t="s">
        <v>211</v>
      </c>
      <c r="AU202" s="25" t="s">
        <v>82</v>
      </c>
      <c r="AY202" s="25" t="s">
        <v>207</v>
      </c>
      <c r="BE202" s="215">
        <f>IF(N202="základní",J202,0)</f>
        <v>0</v>
      </c>
      <c r="BF202" s="215">
        <f>IF(N202="snížená",J202,0)</f>
        <v>0</v>
      </c>
      <c r="BG202" s="215">
        <f>IF(N202="zákl. přenesená",J202,0)</f>
        <v>0</v>
      </c>
      <c r="BH202" s="215">
        <f>IF(N202="sníž. přenesená",J202,0)</f>
        <v>0</v>
      </c>
      <c r="BI202" s="215">
        <f>IF(N202="nulová",J202,0)</f>
        <v>0</v>
      </c>
      <c r="BJ202" s="25" t="s">
        <v>80</v>
      </c>
      <c r="BK202" s="215">
        <f>ROUND(I202*H202,1)</f>
        <v>0</v>
      </c>
      <c r="BL202" s="25" t="s">
        <v>216</v>
      </c>
      <c r="BM202" s="25" t="s">
        <v>3146</v>
      </c>
    </row>
    <row r="203" spans="2:65" s="12" customFormat="1" ht="12">
      <c r="B203" s="216"/>
      <c r="C203" s="217"/>
      <c r="D203" s="218" t="s">
        <v>218</v>
      </c>
      <c r="E203" s="219" t="s">
        <v>23</v>
      </c>
      <c r="F203" s="220" t="s">
        <v>3147</v>
      </c>
      <c r="G203" s="217"/>
      <c r="H203" s="221">
        <v>65.52</v>
      </c>
      <c r="I203" s="222"/>
      <c r="J203" s="217"/>
      <c r="K203" s="217"/>
      <c r="L203" s="223"/>
      <c r="M203" s="224"/>
      <c r="N203" s="225"/>
      <c r="O203" s="225"/>
      <c r="P203" s="225"/>
      <c r="Q203" s="225"/>
      <c r="R203" s="225"/>
      <c r="S203" s="225"/>
      <c r="T203" s="226"/>
      <c r="AT203" s="227" t="s">
        <v>218</v>
      </c>
      <c r="AU203" s="227" t="s">
        <v>82</v>
      </c>
      <c r="AV203" s="12" t="s">
        <v>82</v>
      </c>
      <c r="AW203" s="12" t="s">
        <v>36</v>
      </c>
      <c r="AX203" s="12" t="s">
        <v>80</v>
      </c>
      <c r="AY203" s="227" t="s">
        <v>207</v>
      </c>
    </row>
    <row r="204" spans="2:65" s="1" customFormat="1" ht="22.8" customHeight="1">
      <c r="B204" s="42"/>
      <c r="C204" s="260" t="s">
        <v>319</v>
      </c>
      <c r="D204" s="260" t="s">
        <v>314</v>
      </c>
      <c r="E204" s="261" t="s">
        <v>2644</v>
      </c>
      <c r="F204" s="262" t="s">
        <v>2645</v>
      </c>
      <c r="G204" s="263" t="s">
        <v>322</v>
      </c>
      <c r="H204" s="264">
        <v>67.486000000000004</v>
      </c>
      <c r="I204" s="265"/>
      <c r="J204" s="266">
        <f>ROUND(I204*H204,1)</f>
        <v>0</v>
      </c>
      <c r="K204" s="262" t="s">
        <v>215</v>
      </c>
      <c r="L204" s="267"/>
      <c r="M204" s="268" t="s">
        <v>23</v>
      </c>
      <c r="N204" s="269" t="s">
        <v>44</v>
      </c>
      <c r="O204" s="43"/>
      <c r="P204" s="213">
        <f>O204*H204</f>
        <v>0</v>
      </c>
      <c r="Q204" s="213">
        <v>1.67E-3</v>
      </c>
      <c r="R204" s="213">
        <f>Q204*H204</f>
        <v>0.11270162000000002</v>
      </c>
      <c r="S204" s="213">
        <v>0</v>
      </c>
      <c r="T204" s="214">
        <f>S204*H204</f>
        <v>0</v>
      </c>
      <c r="AR204" s="25" t="s">
        <v>262</v>
      </c>
      <c r="AT204" s="25" t="s">
        <v>314</v>
      </c>
      <c r="AU204" s="25" t="s">
        <v>82</v>
      </c>
      <c r="AY204" s="25" t="s">
        <v>207</v>
      </c>
      <c r="BE204" s="215">
        <f>IF(N204="základní",J204,0)</f>
        <v>0</v>
      </c>
      <c r="BF204" s="215">
        <f>IF(N204="snížená",J204,0)</f>
        <v>0</v>
      </c>
      <c r="BG204" s="215">
        <f>IF(N204="zákl. přenesená",J204,0)</f>
        <v>0</v>
      </c>
      <c r="BH204" s="215">
        <f>IF(N204="sníž. přenesená",J204,0)</f>
        <v>0</v>
      </c>
      <c r="BI204" s="215">
        <f>IF(N204="nulová",J204,0)</f>
        <v>0</v>
      </c>
      <c r="BJ204" s="25" t="s">
        <v>80</v>
      </c>
      <c r="BK204" s="215">
        <f>ROUND(I204*H204,1)</f>
        <v>0</v>
      </c>
      <c r="BL204" s="25" t="s">
        <v>216</v>
      </c>
      <c r="BM204" s="25" t="s">
        <v>3148</v>
      </c>
    </row>
    <row r="205" spans="2:65" s="12" customFormat="1" ht="12">
      <c r="B205" s="216"/>
      <c r="C205" s="217"/>
      <c r="D205" s="218" t="s">
        <v>218</v>
      </c>
      <c r="E205" s="219" t="s">
        <v>23</v>
      </c>
      <c r="F205" s="220" t="s">
        <v>3149</v>
      </c>
      <c r="G205" s="217"/>
      <c r="H205" s="221">
        <v>67.486000000000004</v>
      </c>
      <c r="I205" s="222"/>
      <c r="J205" s="217"/>
      <c r="K205" s="217"/>
      <c r="L205" s="223"/>
      <c r="M205" s="224"/>
      <c r="N205" s="225"/>
      <c r="O205" s="225"/>
      <c r="P205" s="225"/>
      <c r="Q205" s="225"/>
      <c r="R205" s="225"/>
      <c r="S205" s="225"/>
      <c r="T205" s="226"/>
      <c r="AT205" s="227" t="s">
        <v>218</v>
      </c>
      <c r="AU205" s="227" t="s">
        <v>82</v>
      </c>
      <c r="AV205" s="12" t="s">
        <v>82</v>
      </c>
      <c r="AW205" s="12" t="s">
        <v>36</v>
      </c>
      <c r="AX205" s="12" t="s">
        <v>80</v>
      </c>
      <c r="AY205" s="227" t="s">
        <v>207</v>
      </c>
    </row>
    <row r="206" spans="2:65" s="1" customFormat="1" ht="34.200000000000003" customHeight="1">
      <c r="B206" s="42"/>
      <c r="C206" s="204" t="s">
        <v>9</v>
      </c>
      <c r="D206" s="204" t="s">
        <v>211</v>
      </c>
      <c r="E206" s="205" t="s">
        <v>3150</v>
      </c>
      <c r="F206" s="206" t="s">
        <v>3151</v>
      </c>
      <c r="G206" s="207" t="s">
        <v>322</v>
      </c>
      <c r="H206" s="208">
        <v>18</v>
      </c>
      <c r="I206" s="209"/>
      <c r="J206" s="210">
        <f>ROUND(I206*H206,1)</f>
        <v>0</v>
      </c>
      <c r="K206" s="206" t="s">
        <v>215</v>
      </c>
      <c r="L206" s="62"/>
      <c r="M206" s="211" t="s">
        <v>23</v>
      </c>
      <c r="N206" s="212" t="s">
        <v>44</v>
      </c>
      <c r="O206" s="43"/>
      <c r="P206" s="213">
        <f>O206*H206</f>
        <v>0</v>
      </c>
      <c r="Q206" s="213">
        <v>0</v>
      </c>
      <c r="R206" s="213">
        <f>Q206*H206</f>
        <v>0</v>
      </c>
      <c r="S206" s="213">
        <v>0</v>
      </c>
      <c r="T206" s="214">
        <f>S206*H206</f>
        <v>0</v>
      </c>
      <c r="AR206" s="25" t="s">
        <v>216</v>
      </c>
      <c r="AT206" s="25" t="s">
        <v>211</v>
      </c>
      <c r="AU206" s="25" t="s">
        <v>82</v>
      </c>
      <c r="AY206" s="25" t="s">
        <v>207</v>
      </c>
      <c r="BE206" s="215">
        <f>IF(N206="základní",J206,0)</f>
        <v>0</v>
      </c>
      <c r="BF206" s="215">
        <f>IF(N206="snížená",J206,0)</f>
        <v>0</v>
      </c>
      <c r="BG206" s="215">
        <f>IF(N206="zákl. přenesená",J206,0)</f>
        <v>0</v>
      </c>
      <c r="BH206" s="215">
        <f>IF(N206="sníž. přenesená",J206,0)</f>
        <v>0</v>
      </c>
      <c r="BI206" s="215">
        <f>IF(N206="nulová",J206,0)</f>
        <v>0</v>
      </c>
      <c r="BJ206" s="25" t="s">
        <v>80</v>
      </c>
      <c r="BK206" s="215">
        <f>ROUND(I206*H206,1)</f>
        <v>0</v>
      </c>
      <c r="BL206" s="25" t="s">
        <v>216</v>
      </c>
      <c r="BM206" s="25" t="s">
        <v>3152</v>
      </c>
    </row>
    <row r="207" spans="2:65" s="1" customFormat="1" ht="22.8" customHeight="1">
      <c r="B207" s="42"/>
      <c r="C207" s="260" t="s">
        <v>329</v>
      </c>
      <c r="D207" s="260" t="s">
        <v>314</v>
      </c>
      <c r="E207" s="261" t="s">
        <v>3153</v>
      </c>
      <c r="F207" s="262" t="s">
        <v>3154</v>
      </c>
      <c r="G207" s="263" t="s">
        <v>322</v>
      </c>
      <c r="H207" s="264">
        <v>18.27</v>
      </c>
      <c r="I207" s="265"/>
      <c r="J207" s="266">
        <f>ROUND(I207*H207,1)</f>
        <v>0</v>
      </c>
      <c r="K207" s="262" t="s">
        <v>215</v>
      </c>
      <c r="L207" s="267"/>
      <c r="M207" s="268" t="s">
        <v>23</v>
      </c>
      <c r="N207" s="269" t="s">
        <v>44</v>
      </c>
      <c r="O207" s="43"/>
      <c r="P207" s="213">
        <f>O207*H207</f>
        <v>0</v>
      </c>
      <c r="Q207" s="213">
        <v>2.14E-3</v>
      </c>
      <c r="R207" s="213">
        <f>Q207*H207</f>
        <v>3.9097800000000002E-2</v>
      </c>
      <c r="S207" s="213">
        <v>0</v>
      </c>
      <c r="T207" s="214">
        <f>S207*H207</f>
        <v>0</v>
      </c>
      <c r="AR207" s="25" t="s">
        <v>262</v>
      </c>
      <c r="AT207" s="25" t="s">
        <v>314</v>
      </c>
      <c r="AU207" s="25" t="s">
        <v>82</v>
      </c>
      <c r="AY207" s="25" t="s">
        <v>207</v>
      </c>
      <c r="BE207" s="215">
        <f>IF(N207="základní",J207,0)</f>
        <v>0</v>
      </c>
      <c r="BF207" s="215">
        <f>IF(N207="snížená",J207,0)</f>
        <v>0</v>
      </c>
      <c r="BG207" s="215">
        <f>IF(N207="zákl. přenesená",J207,0)</f>
        <v>0</v>
      </c>
      <c r="BH207" s="215">
        <f>IF(N207="sníž. přenesená",J207,0)</f>
        <v>0</v>
      </c>
      <c r="BI207" s="215">
        <f>IF(N207="nulová",J207,0)</f>
        <v>0</v>
      </c>
      <c r="BJ207" s="25" t="s">
        <v>80</v>
      </c>
      <c r="BK207" s="215">
        <f>ROUND(I207*H207,1)</f>
        <v>0</v>
      </c>
      <c r="BL207" s="25" t="s">
        <v>216</v>
      </c>
      <c r="BM207" s="25" t="s">
        <v>3155</v>
      </c>
    </row>
    <row r="208" spans="2:65" s="12" customFormat="1" ht="12">
      <c r="B208" s="216"/>
      <c r="C208" s="217"/>
      <c r="D208" s="218" t="s">
        <v>218</v>
      </c>
      <c r="E208" s="219" t="s">
        <v>23</v>
      </c>
      <c r="F208" s="220" t="s">
        <v>3156</v>
      </c>
      <c r="G208" s="217"/>
      <c r="H208" s="221">
        <v>18.27</v>
      </c>
      <c r="I208" s="222"/>
      <c r="J208" s="217"/>
      <c r="K208" s="217"/>
      <c r="L208" s="223"/>
      <c r="M208" s="224"/>
      <c r="N208" s="225"/>
      <c r="O208" s="225"/>
      <c r="P208" s="225"/>
      <c r="Q208" s="225"/>
      <c r="R208" s="225"/>
      <c r="S208" s="225"/>
      <c r="T208" s="226"/>
      <c r="AT208" s="227" t="s">
        <v>218</v>
      </c>
      <c r="AU208" s="227" t="s">
        <v>82</v>
      </c>
      <c r="AV208" s="12" t="s">
        <v>82</v>
      </c>
      <c r="AW208" s="12" t="s">
        <v>36</v>
      </c>
      <c r="AX208" s="12" t="s">
        <v>80</v>
      </c>
      <c r="AY208" s="227" t="s">
        <v>207</v>
      </c>
    </row>
    <row r="209" spans="2:65" s="1" customFormat="1" ht="22.8" customHeight="1">
      <c r="B209" s="42"/>
      <c r="C209" s="204" t="s">
        <v>335</v>
      </c>
      <c r="D209" s="204" t="s">
        <v>211</v>
      </c>
      <c r="E209" s="205" t="s">
        <v>2648</v>
      </c>
      <c r="F209" s="206" t="s">
        <v>2649</v>
      </c>
      <c r="G209" s="207" t="s">
        <v>322</v>
      </c>
      <c r="H209" s="208">
        <v>65.52</v>
      </c>
      <c r="I209" s="209"/>
      <c r="J209" s="210">
        <f>ROUND(I209*H209,1)</f>
        <v>0</v>
      </c>
      <c r="K209" s="206" t="s">
        <v>215</v>
      </c>
      <c r="L209" s="62"/>
      <c r="M209" s="211" t="s">
        <v>23</v>
      </c>
      <c r="N209" s="212" t="s">
        <v>44</v>
      </c>
      <c r="O209" s="43"/>
      <c r="P209" s="213">
        <f>O209*H209</f>
        <v>0</v>
      </c>
      <c r="Q209" s="213">
        <v>0</v>
      </c>
      <c r="R209" s="213">
        <f>Q209*H209</f>
        <v>0</v>
      </c>
      <c r="S209" s="213">
        <v>0</v>
      </c>
      <c r="T209" s="214">
        <f>S209*H209</f>
        <v>0</v>
      </c>
      <c r="AR209" s="25" t="s">
        <v>216</v>
      </c>
      <c r="AT209" s="25" t="s">
        <v>211</v>
      </c>
      <c r="AU209" s="25" t="s">
        <v>82</v>
      </c>
      <c r="AY209" s="25" t="s">
        <v>207</v>
      </c>
      <c r="BE209" s="215">
        <f>IF(N209="základní",J209,0)</f>
        <v>0</v>
      </c>
      <c r="BF209" s="215">
        <f>IF(N209="snížená",J209,0)</f>
        <v>0</v>
      </c>
      <c r="BG209" s="215">
        <f>IF(N209="zákl. přenesená",J209,0)</f>
        <v>0</v>
      </c>
      <c r="BH209" s="215">
        <f>IF(N209="sníž. přenesená",J209,0)</f>
        <v>0</v>
      </c>
      <c r="BI209" s="215">
        <f>IF(N209="nulová",J209,0)</f>
        <v>0</v>
      </c>
      <c r="BJ209" s="25" t="s">
        <v>80</v>
      </c>
      <c r="BK209" s="215">
        <f>ROUND(I209*H209,1)</f>
        <v>0</v>
      </c>
      <c r="BL209" s="25" t="s">
        <v>216</v>
      </c>
      <c r="BM209" s="25" t="s">
        <v>3157</v>
      </c>
    </row>
    <row r="210" spans="2:65" s="1" customFormat="1" ht="14.4" customHeight="1">
      <c r="B210" s="42"/>
      <c r="C210" s="204" t="s">
        <v>342</v>
      </c>
      <c r="D210" s="204" t="s">
        <v>211</v>
      </c>
      <c r="E210" s="205" t="s">
        <v>3158</v>
      </c>
      <c r="F210" s="206" t="s">
        <v>3159</v>
      </c>
      <c r="G210" s="207" t="s">
        <v>322</v>
      </c>
      <c r="H210" s="208">
        <v>18</v>
      </c>
      <c r="I210" s="209"/>
      <c r="J210" s="210">
        <f>ROUND(I210*H210,1)</f>
        <v>0</v>
      </c>
      <c r="K210" s="206" t="s">
        <v>215</v>
      </c>
      <c r="L210" s="62"/>
      <c r="M210" s="211" t="s">
        <v>23</v>
      </c>
      <c r="N210" s="212" t="s">
        <v>44</v>
      </c>
      <c r="O210" s="43"/>
      <c r="P210" s="213">
        <f>O210*H210</f>
        <v>0</v>
      </c>
      <c r="Q210" s="213">
        <v>0</v>
      </c>
      <c r="R210" s="213">
        <f>Q210*H210</f>
        <v>0</v>
      </c>
      <c r="S210" s="213">
        <v>0</v>
      </c>
      <c r="T210" s="214">
        <f>S210*H210</f>
        <v>0</v>
      </c>
      <c r="AR210" s="25" t="s">
        <v>216</v>
      </c>
      <c r="AT210" s="25" t="s">
        <v>211</v>
      </c>
      <c r="AU210" s="25" t="s">
        <v>82</v>
      </c>
      <c r="AY210" s="25" t="s">
        <v>207</v>
      </c>
      <c r="BE210" s="215">
        <f>IF(N210="základní",J210,0)</f>
        <v>0</v>
      </c>
      <c r="BF210" s="215">
        <f>IF(N210="snížená",J210,0)</f>
        <v>0</v>
      </c>
      <c r="BG210" s="215">
        <f>IF(N210="zákl. přenesená",J210,0)</f>
        <v>0</v>
      </c>
      <c r="BH210" s="215">
        <f>IF(N210="sníž. přenesená",J210,0)</f>
        <v>0</v>
      </c>
      <c r="BI210" s="215">
        <f>IF(N210="nulová",J210,0)</f>
        <v>0</v>
      </c>
      <c r="BJ210" s="25" t="s">
        <v>80</v>
      </c>
      <c r="BK210" s="215">
        <f>ROUND(I210*H210,1)</f>
        <v>0</v>
      </c>
      <c r="BL210" s="25" t="s">
        <v>216</v>
      </c>
      <c r="BM210" s="25" t="s">
        <v>3160</v>
      </c>
    </row>
    <row r="211" spans="2:65" s="11" customFormat="1" ht="29.85" customHeight="1">
      <c r="B211" s="188"/>
      <c r="C211" s="189"/>
      <c r="D211" s="190" t="s">
        <v>72</v>
      </c>
      <c r="E211" s="202" t="s">
        <v>477</v>
      </c>
      <c r="F211" s="202" t="s">
        <v>951</v>
      </c>
      <c r="G211" s="189"/>
      <c r="H211" s="189"/>
      <c r="I211" s="192"/>
      <c r="J211" s="203">
        <f>BK211</f>
        <v>0</v>
      </c>
      <c r="K211" s="189"/>
      <c r="L211" s="194"/>
      <c r="M211" s="195"/>
      <c r="N211" s="196"/>
      <c r="O211" s="196"/>
      <c r="P211" s="197">
        <f>SUM(P212:P221)</f>
        <v>0</v>
      </c>
      <c r="Q211" s="196"/>
      <c r="R211" s="197">
        <f>SUM(R212:R221)</f>
        <v>45.702399999999997</v>
      </c>
      <c r="S211" s="196"/>
      <c r="T211" s="198">
        <f>SUM(T212:T221)</f>
        <v>0</v>
      </c>
      <c r="AR211" s="199" t="s">
        <v>80</v>
      </c>
      <c r="AT211" s="200" t="s">
        <v>72</v>
      </c>
      <c r="AU211" s="200" t="s">
        <v>80</v>
      </c>
      <c r="AY211" s="199" t="s">
        <v>207</v>
      </c>
      <c r="BK211" s="201">
        <f>SUM(BK212:BK221)</f>
        <v>0</v>
      </c>
    </row>
    <row r="212" spans="2:65" s="1" customFormat="1" ht="34.200000000000003" customHeight="1">
      <c r="B212" s="42"/>
      <c r="C212" s="204" t="s">
        <v>348</v>
      </c>
      <c r="D212" s="204" t="s">
        <v>211</v>
      </c>
      <c r="E212" s="205" t="s">
        <v>1016</v>
      </c>
      <c r="F212" s="206" t="s">
        <v>1017</v>
      </c>
      <c r="G212" s="207" t="s">
        <v>317</v>
      </c>
      <c r="H212" s="208">
        <v>8</v>
      </c>
      <c r="I212" s="209"/>
      <c r="J212" s="210">
        <f>ROUND(I212*H212,1)</f>
        <v>0</v>
      </c>
      <c r="K212" s="206" t="s">
        <v>215</v>
      </c>
      <c r="L212" s="62"/>
      <c r="M212" s="211" t="s">
        <v>23</v>
      </c>
      <c r="N212" s="212" t="s">
        <v>44</v>
      </c>
      <c r="O212" s="43"/>
      <c r="P212" s="213">
        <f>O212*H212</f>
        <v>0</v>
      </c>
      <c r="Q212" s="213">
        <v>2.2568899999999998</v>
      </c>
      <c r="R212" s="213">
        <f>Q212*H212</f>
        <v>18.055119999999999</v>
      </c>
      <c r="S212" s="213">
        <v>0</v>
      </c>
      <c r="T212" s="214">
        <f>S212*H212</f>
        <v>0</v>
      </c>
      <c r="AR212" s="25" t="s">
        <v>216</v>
      </c>
      <c r="AT212" s="25" t="s">
        <v>211</v>
      </c>
      <c r="AU212" s="25" t="s">
        <v>82</v>
      </c>
      <c r="AY212" s="25" t="s">
        <v>207</v>
      </c>
      <c r="BE212" s="215">
        <f>IF(N212="základní",J212,0)</f>
        <v>0</v>
      </c>
      <c r="BF212" s="215">
        <f>IF(N212="snížená",J212,0)</f>
        <v>0</v>
      </c>
      <c r="BG212" s="215">
        <f>IF(N212="zákl. přenesená",J212,0)</f>
        <v>0</v>
      </c>
      <c r="BH212" s="215">
        <f>IF(N212="sníž. přenesená",J212,0)</f>
        <v>0</v>
      </c>
      <c r="BI212" s="215">
        <f>IF(N212="nulová",J212,0)</f>
        <v>0</v>
      </c>
      <c r="BJ212" s="25" t="s">
        <v>80</v>
      </c>
      <c r="BK212" s="215">
        <f>ROUND(I212*H212,1)</f>
        <v>0</v>
      </c>
      <c r="BL212" s="25" t="s">
        <v>216</v>
      </c>
      <c r="BM212" s="25" t="s">
        <v>3161</v>
      </c>
    </row>
    <row r="213" spans="2:65" s="1" customFormat="1" ht="14.4" customHeight="1">
      <c r="B213" s="42"/>
      <c r="C213" s="260" t="s">
        <v>352</v>
      </c>
      <c r="D213" s="260" t="s">
        <v>314</v>
      </c>
      <c r="E213" s="261" t="s">
        <v>1019</v>
      </c>
      <c r="F213" s="262" t="s">
        <v>1020</v>
      </c>
      <c r="G213" s="263" t="s">
        <v>317</v>
      </c>
      <c r="H213" s="264">
        <v>16.16</v>
      </c>
      <c r="I213" s="265"/>
      <c r="J213" s="266">
        <f>ROUND(I213*H213,1)</f>
        <v>0</v>
      </c>
      <c r="K213" s="262" t="s">
        <v>215</v>
      </c>
      <c r="L213" s="267"/>
      <c r="M213" s="268" t="s">
        <v>23</v>
      </c>
      <c r="N213" s="269" t="s">
        <v>44</v>
      </c>
      <c r="O213" s="43"/>
      <c r="P213" s="213">
        <f>O213*H213</f>
        <v>0</v>
      </c>
      <c r="Q213" s="213">
        <v>0.26200000000000001</v>
      </c>
      <c r="R213" s="213">
        <f>Q213*H213</f>
        <v>4.2339200000000003</v>
      </c>
      <c r="S213" s="213">
        <v>0</v>
      </c>
      <c r="T213" s="214">
        <f>S213*H213</f>
        <v>0</v>
      </c>
      <c r="AR213" s="25" t="s">
        <v>262</v>
      </c>
      <c r="AT213" s="25" t="s">
        <v>314</v>
      </c>
      <c r="AU213" s="25" t="s">
        <v>82</v>
      </c>
      <c r="AY213" s="25" t="s">
        <v>207</v>
      </c>
      <c r="BE213" s="215">
        <f>IF(N213="základní",J213,0)</f>
        <v>0</v>
      </c>
      <c r="BF213" s="215">
        <f>IF(N213="snížená",J213,0)</f>
        <v>0</v>
      </c>
      <c r="BG213" s="215">
        <f>IF(N213="zákl. přenesená",J213,0)</f>
        <v>0</v>
      </c>
      <c r="BH213" s="215">
        <f>IF(N213="sníž. přenesená",J213,0)</f>
        <v>0</v>
      </c>
      <c r="BI213" s="215">
        <f>IF(N213="nulová",J213,0)</f>
        <v>0</v>
      </c>
      <c r="BJ213" s="25" t="s">
        <v>80</v>
      </c>
      <c r="BK213" s="215">
        <f>ROUND(I213*H213,1)</f>
        <v>0</v>
      </c>
      <c r="BL213" s="25" t="s">
        <v>216</v>
      </c>
      <c r="BM213" s="25" t="s">
        <v>3162</v>
      </c>
    </row>
    <row r="214" spans="2:65" s="12" customFormat="1" ht="12">
      <c r="B214" s="216"/>
      <c r="C214" s="217"/>
      <c r="D214" s="218" t="s">
        <v>218</v>
      </c>
      <c r="E214" s="219" t="s">
        <v>23</v>
      </c>
      <c r="F214" s="220" t="s">
        <v>3163</v>
      </c>
      <c r="G214" s="217"/>
      <c r="H214" s="221">
        <v>16.16</v>
      </c>
      <c r="I214" s="222"/>
      <c r="J214" s="217"/>
      <c r="K214" s="217"/>
      <c r="L214" s="223"/>
      <c r="M214" s="224"/>
      <c r="N214" s="225"/>
      <c r="O214" s="225"/>
      <c r="P214" s="225"/>
      <c r="Q214" s="225"/>
      <c r="R214" s="225"/>
      <c r="S214" s="225"/>
      <c r="T214" s="226"/>
      <c r="AT214" s="227" t="s">
        <v>218</v>
      </c>
      <c r="AU214" s="227" t="s">
        <v>82</v>
      </c>
      <c r="AV214" s="12" t="s">
        <v>82</v>
      </c>
      <c r="AW214" s="12" t="s">
        <v>36</v>
      </c>
      <c r="AX214" s="12" t="s">
        <v>80</v>
      </c>
      <c r="AY214" s="227" t="s">
        <v>207</v>
      </c>
    </row>
    <row r="215" spans="2:65" s="1" customFormat="1" ht="22.8" customHeight="1">
      <c r="B215" s="42"/>
      <c r="C215" s="260" t="s">
        <v>360</v>
      </c>
      <c r="D215" s="260" t="s">
        <v>314</v>
      </c>
      <c r="E215" s="261" t="s">
        <v>1023</v>
      </c>
      <c r="F215" s="262" t="s">
        <v>1024</v>
      </c>
      <c r="G215" s="263" t="s">
        <v>317</v>
      </c>
      <c r="H215" s="264">
        <v>8.08</v>
      </c>
      <c r="I215" s="265"/>
      <c r="J215" s="266">
        <f>ROUND(I215*H215,1)</f>
        <v>0</v>
      </c>
      <c r="K215" s="262" t="s">
        <v>215</v>
      </c>
      <c r="L215" s="267"/>
      <c r="M215" s="268" t="s">
        <v>23</v>
      </c>
      <c r="N215" s="269" t="s">
        <v>44</v>
      </c>
      <c r="O215" s="43"/>
      <c r="P215" s="213">
        <f>O215*H215</f>
        <v>0</v>
      </c>
      <c r="Q215" s="213">
        <v>0.54800000000000004</v>
      </c>
      <c r="R215" s="213">
        <f>Q215*H215</f>
        <v>4.4278400000000007</v>
      </c>
      <c r="S215" s="213">
        <v>0</v>
      </c>
      <c r="T215" s="214">
        <f>S215*H215</f>
        <v>0</v>
      </c>
      <c r="AR215" s="25" t="s">
        <v>262</v>
      </c>
      <c r="AT215" s="25" t="s">
        <v>314</v>
      </c>
      <c r="AU215" s="25" t="s">
        <v>82</v>
      </c>
      <c r="AY215" s="25" t="s">
        <v>207</v>
      </c>
      <c r="BE215" s="215">
        <f>IF(N215="základní",J215,0)</f>
        <v>0</v>
      </c>
      <c r="BF215" s="215">
        <f>IF(N215="snížená",J215,0)</f>
        <v>0</v>
      </c>
      <c r="BG215" s="215">
        <f>IF(N215="zákl. přenesená",J215,0)</f>
        <v>0</v>
      </c>
      <c r="BH215" s="215">
        <f>IF(N215="sníž. přenesená",J215,0)</f>
        <v>0</v>
      </c>
      <c r="BI215" s="215">
        <f>IF(N215="nulová",J215,0)</f>
        <v>0</v>
      </c>
      <c r="BJ215" s="25" t="s">
        <v>80</v>
      </c>
      <c r="BK215" s="215">
        <f>ROUND(I215*H215,1)</f>
        <v>0</v>
      </c>
      <c r="BL215" s="25" t="s">
        <v>216</v>
      </c>
      <c r="BM215" s="25" t="s">
        <v>3164</v>
      </c>
    </row>
    <row r="216" spans="2:65" s="12" customFormat="1" ht="12">
      <c r="B216" s="216"/>
      <c r="C216" s="217"/>
      <c r="D216" s="218" t="s">
        <v>218</v>
      </c>
      <c r="E216" s="219" t="s">
        <v>23</v>
      </c>
      <c r="F216" s="220" t="s">
        <v>3165</v>
      </c>
      <c r="G216" s="217"/>
      <c r="H216" s="221">
        <v>8.08</v>
      </c>
      <c r="I216" s="222"/>
      <c r="J216" s="217"/>
      <c r="K216" s="217"/>
      <c r="L216" s="223"/>
      <c r="M216" s="224"/>
      <c r="N216" s="225"/>
      <c r="O216" s="225"/>
      <c r="P216" s="225"/>
      <c r="Q216" s="225"/>
      <c r="R216" s="225"/>
      <c r="S216" s="225"/>
      <c r="T216" s="226"/>
      <c r="AT216" s="227" t="s">
        <v>218</v>
      </c>
      <c r="AU216" s="227" t="s">
        <v>82</v>
      </c>
      <c r="AV216" s="12" t="s">
        <v>82</v>
      </c>
      <c r="AW216" s="12" t="s">
        <v>36</v>
      </c>
      <c r="AX216" s="12" t="s">
        <v>80</v>
      </c>
      <c r="AY216" s="227" t="s">
        <v>207</v>
      </c>
    </row>
    <row r="217" spans="2:65" s="1" customFormat="1" ht="22.8" customHeight="1">
      <c r="B217" s="42"/>
      <c r="C217" s="260" t="s">
        <v>365</v>
      </c>
      <c r="D217" s="260" t="s">
        <v>314</v>
      </c>
      <c r="E217" s="261" t="s">
        <v>1026</v>
      </c>
      <c r="F217" s="262" t="s">
        <v>1027</v>
      </c>
      <c r="G217" s="263" t="s">
        <v>317</v>
      </c>
      <c r="H217" s="264">
        <v>8.08</v>
      </c>
      <c r="I217" s="265"/>
      <c r="J217" s="266">
        <f>ROUND(I217*H217,1)</f>
        <v>0</v>
      </c>
      <c r="K217" s="262" t="s">
        <v>215</v>
      </c>
      <c r="L217" s="267"/>
      <c r="M217" s="268" t="s">
        <v>23</v>
      </c>
      <c r="N217" s="269" t="s">
        <v>44</v>
      </c>
      <c r="O217" s="43"/>
      <c r="P217" s="213">
        <f>O217*H217</f>
        <v>0</v>
      </c>
      <c r="Q217" s="213">
        <v>2.1000000000000001E-2</v>
      </c>
      <c r="R217" s="213">
        <f>Q217*H217</f>
        <v>0.16968000000000003</v>
      </c>
      <c r="S217" s="213">
        <v>0</v>
      </c>
      <c r="T217" s="214">
        <f>S217*H217</f>
        <v>0</v>
      </c>
      <c r="AR217" s="25" t="s">
        <v>262</v>
      </c>
      <c r="AT217" s="25" t="s">
        <v>314</v>
      </c>
      <c r="AU217" s="25" t="s">
        <v>82</v>
      </c>
      <c r="AY217" s="25" t="s">
        <v>207</v>
      </c>
      <c r="BE217" s="215">
        <f>IF(N217="základní",J217,0)</f>
        <v>0</v>
      </c>
      <c r="BF217" s="215">
        <f>IF(N217="snížená",J217,0)</f>
        <v>0</v>
      </c>
      <c r="BG217" s="215">
        <f>IF(N217="zákl. přenesená",J217,0)</f>
        <v>0</v>
      </c>
      <c r="BH217" s="215">
        <f>IF(N217="sníž. přenesená",J217,0)</f>
        <v>0</v>
      </c>
      <c r="BI217" s="215">
        <f>IF(N217="nulová",J217,0)</f>
        <v>0</v>
      </c>
      <c r="BJ217" s="25" t="s">
        <v>80</v>
      </c>
      <c r="BK217" s="215">
        <f>ROUND(I217*H217,1)</f>
        <v>0</v>
      </c>
      <c r="BL217" s="25" t="s">
        <v>216</v>
      </c>
      <c r="BM217" s="25" t="s">
        <v>3166</v>
      </c>
    </row>
    <row r="218" spans="2:65" s="12" customFormat="1" ht="12">
      <c r="B218" s="216"/>
      <c r="C218" s="217"/>
      <c r="D218" s="218" t="s">
        <v>218</v>
      </c>
      <c r="E218" s="219" t="s">
        <v>23</v>
      </c>
      <c r="F218" s="220" t="s">
        <v>3165</v>
      </c>
      <c r="G218" s="217"/>
      <c r="H218" s="221">
        <v>8.08</v>
      </c>
      <c r="I218" s="222"/>
      <c r="J218" s="217"/>
      <c r="K218" s="217"/>
      <c r="L218" s="223"/>
      <c r="M218" s="224"/>
      <c r="N218" s="225"/>
      <c r="O218" s="225"/>
      <c r="P218" s="225"/>
      <c r="Q218" s="225"/>
      <c r="R218" s="225"/>
      <c r="S218" s="225"/>
      <c r="T218" s="226"/>
      <c r="AT218" s="227" t="s">
        <v>218</v>
      </c>
      <c r="AU218" s="227" t="s">
        <v>82</v>
      </c>
      <c r="AV218" s="12" t="s">
        <v>82</v>
      </c>
      <c r="AW218" s="12" t="s">
        <v>36</v>
      </c>
      <c r="AX218" s="12" t="s">
        <v>80</v>
      </c>
      <c r="AY218" s="227" t="s">
        <v>207</v>
      </c>
    </row>
    <row r="219" spans="2:65" s="1" customFormat="1" ht="22.8" customHeight="1">
      <c r="B219" s="42"/>
      <c r="C219" s="204" t="s">
        <v>369</v>
      </c>
      <c r="D219" s="204" t="s">
        <v>211</v>
      </c>
      <c r="E219" s="205" t="s">
        <v>1029</v>
      </c>
      <c r="F219" s="206" t="s">
        <v>1030</v>
      </c>
      <c r="G219" s="207" t="s">
        <v>317</v>
      </c>
      <c r="H219" s="208">
        <v>8</v>
      </c>
      <c r="I219" s="209"/>
      <c r="J219" s="210">
        <f>ROUND(I219*H219,1)</f>
        <v>0</v>
      </c>
      <c r="K219" s="206" t="s">
        <v>215</v>
      </c>
      <c r="L219" s="62"/>
      <c r="M219" s="211" t="s">
        <v>23</v>
      </c>
      <c r="N219" s="212" t="s">
        <v>44</v>
      </c>
      <c r="O219" s="43"/>
      <c r="P219" s="213">
        <f>O219*H219</f>
        <v>0</v>
      </c>
      <c r="Q219" s="213">
        <v>0.21734000000000001</v>
      </c>
      <c r="R219" s="213">
        <f>Q219*H219</f>
        <v>1.73872</v>
      </c>
      <c r="S219" s="213">
        <v>0</v>
      </c>
      <c r="T219" s="214">
        <f>S219*H219</f>
        <v>0</v>
      </c>
      <c r="AR219" s="25" t="s">
        <v>216</v>
      </c>
      <c r="AT219" s="25" t="s">
        <v>211</v>
      </c>
      <c r="AU219" s="25" t="s">
        <v>82</v>
      </c>
      <c r="AY219" s="25" t="s">
        <v>207</v>
      </c>
      <c r="BE219" s="215">
        <f>IF(N219="základní",J219,0)</f>
        <v>0</v>
      </c>
      <c r="BF219" s="215">
        <f>IF(N219="snížená",J219,0)</f>
        <v>0</v>
      </c>
      <c r="BG219" s="215">
        <f>IF(N219="zákl. přenesená",J219,0)</f>
        <v>0</v>
      </c>
      <c r="BH219" s="215">
        <f>IF(N219="sníž. přenesená",J219,0)</f>
        <v>0</v>
      </c>
      <c r="BI219" s="215">
        <f>IF(N219="nulová",J219,0)</f>
        <v>0</v>
      </c>
      <c r="BJ219" s="25" t="s">
        <v>80</v>
      </c>
      <c r="BK219" s="215">
        <f>ROUND(I219*H219,1)</f>
        <v>0</v>
      </c>
      <c r="BL219" s="25" t="s">
        <v>216</v>
      </c>
      <c r="BM219" s="25" t="s">
        <v>3167</v>
      </c>
    </row>
    <row r="220" spans="2:65" s="1" customFormat="1" ht="22.8" customHeight="1">
      <c r="B220" s="42"/>
      <c r="C220" s="260" t="s">
        <v>375</v>
      </c>
      <c r="D220" s="260" t="s">
        <v>314</v>
      </c>
      <c r="E220" s="261" t="s">
        <v>1032</v>
      </c>
      <c r="F220" s="262" t="s">
        <v>1033</v>
      </c>
      <c r="G220" s="263" t="s">
        <v>317</v>
      </c>
      <c r="H220" s="264">
        <v>8</v>
      </c>
      <c r="I220" s="265"/>
      <c r="J220" s="266">
        <f>ROUND(I220*H220,1)</f>
        <v>0</v>
      </c>
      <c r="K220" s="262" t="s">
        <v>215</v>
      </c>
      <c r="L220" s="267"/>
      <c r="M220" s="268" t="s">
        <v>23</v>
      </c>
      <c r="N220" s="269" t="s">
        <v>44</v>
      </c>
      <c r="O220" s="43"/>
      <c r="P220" s="213">
        <f>O220*H220</f>
        <v>0</v>
      </c>
      <c r="Q220" s="213">
        <v>0.19600000000000001</v>
      </c>
      <c r="R220" s="213">
        <f>Q220*H220</f>
        <v>1.5680000000000001</v>
      </c>
      <c r="S220" s="213">
        <v>0</v>
      </c>
      <c r="T220" s="214">
        <f>S220*H220</f>
        <v>0</v>
      </c>
      <c r="AR220" s="25" t="s">
        <v>262</v>
      </c>
      <c r="AT220" s="25" t="s">
        <v>314</v>
      </c>
      <c r="AU220" s="25" t="s">
        <v>82</v>
      </c>
      <c r="AY220" s="25" t="s">
        <v>207</v>
      </c>
      <c r="BE220" s="215">
        <f>IF(N220="základní",J220,0)</f>
        <v>0</v>
      </c>
      <c r="BF220" s="215">
        <f>IF(N220="snížená",J220,0)</f>
        <v>0</v>
      </c>
      <c r="BG220" s="215">
        <f>IF(N220="zákl. přenesená",J220,0)</f>
        <v>0</v>
      </c>
      <c r="BH220" s="215">
        <f>IF(N220="sníž. přenesená",J220,0)</f>
        <v>0</v>
      </c>
      <c r="BI220" s="215">
        <f>IF(N220="nulová",J220,0)</f>
        <v>0</v>
      </c>
      <c r="BJ220" s="25" t="s">
        <v>80</v>
      </c>
      <c r="BK220" s="215">
        <f>ROUND(I220*H220,1)</f>
        <v>0</v>
      </c>
      <c r="BL220" s="25" t="s">
        <v>216</v>
      </c>
      <c r="BM220" s="25" t="s">
        <v>3168</v>
      </c>
    </row>
    <row r="221" spans="2:65" s="1" customFormat="1" ht="34.200000000000003" customHeight="1">
      <c r="B221" s="42"/>
      <c r="C221" s="204" t="s">
        <v>380</v>
      </c>
      <c r="D221" s="204" t="s">
        <v>211</v>
      </c>
      <c r="E221" s="205" t="s">
        <v>3169</v>
      </c>
      <c r="F221" s="206" t="s">
        <v>3170</v>
      </c>
      <c r="G221" s="207" t="s">
        <v>909</v>
      </c>
      <c r="H221" s="208">
        <v>1</v>
      </c>
      <c r="I221" s="209"/>
      <c r="J221" s="210">
        <f>ROUND(I221*H221,1)</f>
        <v>0</v>
      </c>
      <c r="K221" s="206" t="s">
        <v>215</v>
      </c>
      <c r="L221" s="62"/>
      <c r="M221" s="211" t="s">
        <v>23</v>
      </c>
      <c r="N221" s="212" t="s">
        <v>44</v>
      </c>
      <c r="O221" s="43"/>
      <c r="P221" s="213">
        <f>O221*H221</f>
        <v>0</v>
      </c>
      <c r="Q221" s="213">
        <v>15.509119999999999</v>
      </c>
      <c r="R221" s="213">
        <f>Q221*H221</f>
        <v>15.509119999999999</v>
      </c>
      <c r="S221" s="213">
        <v>0</v>
      </c>
      <c r="T221" s="214">
        <f>S221*H221</f>
        <v>0</v>
      </c>
      <c r="AR221" s="25" t="s">
        <v>216</v>
      </c>
      <c r="AT221" s="25" t="s">
        <v>211</v>
      </c>
      <c r="AU221" s="25" t="s">
        <v>82</v>
      </c>
      <c r="AY221" s="25" t="s">
        <v>207</v>
      </c>
      <c r="BE221" s="215">
        <f>IF(N221="základní",J221,0)</f>
        <v>0</v>
      </c>
      <c r="BF221" s="215">
        <f>IF(N221="snížená",J221,0)</f>
        <v>0</v>
      </c>
      <c r="BG221" s="215">
        <f>IF(N221="zákl. přenesená",J221,0)</f>
        <v>0</v>
      </c>
      <c r="BH221" s="215">
        <f>IF(N221="sníž. přenesená",J221,0)</f>
        <v>0</v>
      </c>
      <c r="BI221" s="215">
        <f>IF(N221="nulová",J221,0)</f>
        <v>0</v>
      </c>
      <c r="BJ221" s="25" t="s">
        <v>80</v>
      </c>
      <c r="BK221" s="215">
        <f>ROUND(I221*H221,1)</f>
        <v>0</v>
      </c>
      <c r="BL221" s="25" t="s">
        <v>216</v>
      </c>
      <c r="BM221" s="25" t="s">
        <v>3171</v>
      </c>
    </row>
    <row r="222" spans="2:65" s="11" customFormat="1" ht="29.85" customHeight="1">
      <c r="B222" s="188"/>
      <c r="C222" s="189"/>
      <c r="D222" s="190" t="s">
        <v>72</v>
      </c>
      <c r="E222" s="202" t="s">
        <v>588</v>
      </c>
      <c r="F222" s="202" t="s">
        <v>589</v>
      </c>
      <c r="G222" s="189"/>
      <c r="H222" s="189"/>
      <c r="I222" s="192"/>
      <c r="J222" s="203">
        <f>BK222</f>
        <v>0</v>
      </c>
      <c r="K222" s="189"/>
      <c r="L222" s="194"/>
      <c r="M222" s="195"/>
      <c r="N222" s="196"/>
      <c r="O222" s="196"/>
      <c r="P222" s="197">
        <f>P223</f>
        <v>0</v>
      </c>
      <c r="Q222" s="196"/>
      <c r="R222" s="197">
        <f>R223</f>
        <v>0</v>
      </c>
      <c r="S222" s="196"/>
      <c r="T222" s="198">
        <f>T223</f>
        <v>0</v>
      </c>
      <c r="AR222" s="199" t="s">
        <v>80</v>
      </c>
      <c r="AT222" s="200" t="s">
        <v>72</v>
      </c>
      <c r="AU222" s="200" t="s">
        <v>80</v>
      </c>
      <c r="AY222" s="199" t="s">
        <v>207</v>
      </c>
      <c r="BK222" s="201">
        <f>BK223</f>
        <v>0</v>
      </c>
    </row>
    <row r="223" spans="2:65" s="1" customFormat="1" ht="34.200000000000003" customHeight="1">
      <c r="B223" s="42"/>
      <c r="C223" s="204" t="s">
        <v>384</v>
      </c>
      <c r="D223" s="204" t="s">
        <v>211</v>
      </c>
      <c r="E223" s="205" t="s">
        <v>1041</v>
      </c>
      <c r="F223" s="206" t="s">
        <v>1042</v>
      </c>
      <c r="G223" s="207" t="s">
        <v>240</v>
      </c>
      <c r="H223" s="208">
        <v>280.59199999999998</v>
      </c>
      <c r="I223" s="209"/>
      <c r="J223" s="210">
        <f>ROUND(I223*H223,1)</f>
        <v>0</v>
      </c>
      <c r="K223" s="206" t="s">
        <v>215</v>
      </c>
      <c r="L223" s="62"/>
      <c r="M223" s="211" t="s">
        <v>23</v>
      </c>
      <c r="N223" s="271" t="s">
        <v>44</v>
      </c>
      <c r="O223" s="272"/>
      <c r="P223" s="273">
        <f>O223*H223</f>
        <v>0</v>
      </c>
      <c r="Q223" s="273">
        <v>0</v>
      </c>
      <c r="R223" s="273">
        <f>Q223*H223</f>
        <v>0</v>
      </c>
      <c r="S223" s="273">
        <v>0</v>
      </c>
      <c r="T223" s="274">
        <f>S223*H223</f>
        <v>0</v>
      </c>
      <c r="AR223" s="25" t="s">
        <v>216</v>
      </c>
      <c r="AT223" s="25" t="s">
        <v>211</v>
      </c>
      <c r="AU223" s="25" t="s">
        <v>82</v>
      </c>
      <c r="AY223" s="25" t="s">
        <v>207</v>
      </c>
      <c r="BE223" s="215">
        <f>IF(N223="základní",J223,0)</f>
        <v>0</v>
      </c>
      <c r="BF223" s="215">
        <f>IF(N223="snížená",J223,0)</f>
        <v>0</v>
      </c>
      <c r="BG223" s="215">
        <f>IF(N223="zákl. přenesená",J223,0)</f>
        <v>0</v>
      </c>
      <c r="BH223" s="215">
        <f>IF(N223="sníž. přenesená",J223,0)</f>
        <v>0</v>
      </c>
      <c r="BI223" s="215">
        <f>IF(N223="nulová",J223,0)</f>
        <v>0</v>
      </c>
      <c r="BJ223" s="25" t="s">
        <v>80</v>
      </c>
      <c r="BK223" s="215">
        <f>ROUND(I223*H223,1)</f>
        <v>0</v>
      </c>
      <c r="BL223" s="25" t="s">
        <v>216</v>
      </c>
      <c r="BM223" s="25" t="s">
        <v>3172</v>
      </c>
    </row>
    <row r="224" spans="2:65" s="1" customFormat="1" ht="6.9" customHeight="1">
      <c r="B224" s="57"/>
      <c r="C224" s="58"/>
      <c r="D224" s="58"/>
      <c r="E224" s="58"/>
      <c r="F224" s="58"/>
      <c r="G224" s="58"/>
      <c r="H224" s="58"/>
      <c r="I224" s="149"/>
      <c r="J224" s="58"/>
      <c r="K224" s="58"/>
      <c r="L224" s="62"/>
    </row>
  </sheetData>
  <sheetProtection algorithmName="SHA-512" hashValue="VqUf9FEEOsfAw2nv8GrmQOGvC1LBgDOkOzAL9gMrBZ527aY3Ig1slmFpdKZwa8N4zxGNbDl4EhGdhPufhtv7yA==" saltValue="Kx3tn7O9QQlTIXWiLFUBMl4aZkWh650GM+VETa3Xr0RIG5ZYQaEq+Ukqp2fIslcwhKfF+Vv6WRMGUuQTam3WNQ==" spinCount="100000" sheet="1" objects="1" scenarios="1" formatColumns="0" formatRows="0" autoFilter="0"/>
  <autoFilter ref="C82:K223"/>
  <mergeCells count="10">
    <mergeCell ref="J51:J52"/>
    <mergeCell ref="E73:H73"/>
    <mergeCell ref="E75:H75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82" display="3) Soupis prací"/>
    <hyperlink ref="L1:V1" location="'Rekapitulace stavby'!C2" display="Rekapitulace stavby"/>
  </hyperlinks>
  <pageMargins left="0.59055118110236227" right="0.59055118110236227" top="0.59055118110236227" bottom="0.59055118110236227" header="0" footer="0"/>
  <pageSetup paperSize="9" scale="99" fitToHeight="100" orientation="landscape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379"/>
  <sheetViews>
    <sheetView showGridLines="0" workbookViewId="0">
      <pane ySplit="1" topLeftCell="A111" activePane="bottomLeft" state="frozen"/>
      <selection pane="bottomLeft" activeCell="F119" sqref="F119"/>
    </sheetView>
  </sheetViews>
  <sheetFormatPr defaultRowHeight="14.4"/>
  <cols>
    <col min="1" max="1" width="7.140625" customWidth="1"/>
    <col min="2" max="2" width="1.42578125" customWidth="1"/>
    <col min="3" max="3" width="3.5703125" customWidth="1"/>
    <col min="4" max="4" width="3.7109375" customWidth="1"/>
    <col min="5" max="5" width="14.7109375" customWidth="1"/>
    <col min="6" max="6" width="93.140625" customWidth="1"/>
    <col min="7" max="7" width="7.42578125" customWidth="1"/>
    <col min="8" max="8" width="14" customWidth="1"/>
    <col min="9" max="9" width="10.85546875" style="121" customWidth="1"/>
    <col min="10" max="10" width="20.140625" customWidth="1"/>
    <col min="11" max="11" width="17.42578125" customWidth="1"/>
    <col min="13" max="18" width="9.140625" hidden="1"/>
    <col min="19" max="19" width="7" hidden="1" customWidth="1"/>
    <col min="20" max="20" width="25.42578125" hidden="1" customWidth="1"/>
    <col min="21" max="21" width="14" hidden="1" customWidth="1"/>
    <col min="22" max="22" width="10.5703125" customWidth="1"/>
    <col min="23" max="23" width="14" customWidth="1"/>
    <col min="24" max="24" width="10.5703125" customWidth="1"/>
    <col min="25" max="25" width="12.85546875" customWidth="1"/>
    <col min="26" max="26" width="9.42578125" customWidth="1"/>
    <col min="27" max="27" width="12.85546875" customWidth="1"/>
    <col min="28" max="28" width="14" customWidth="1"/>
    <col min="29" max="29" width="9.42578125" customWidth="1"/>
    <col min="30" max="30" width="12.85546875" customWidth="1"/>
    <col min="31" max="31" width="14" customWidth="1"/>
    <col min="44" max="65" width="9.140625" hidden="1"/>
  </cols>
  <sheetData>
    <row r="1" spans="1:70" ht="21.75" customHeight="1">
      <c r="A1" s="22"/>
      <c r="B1" s="122"/>
      <c r="C1" s="122"/>
      <c r="D1" s="123" t="s">
        <v>1</v>
      </c>
      <c r="E1" s="122"/>
      <c r="F1" s="124" t="s">
        <v>154</v>
      </c>
      <c r="G1" s="410" t="s">
        <v>155</v>
      </c>
      <c r="H1" s="410"/>
      <c r="I1" s="125"/>
      <c r="J1" s="124" t="s">
        <v>156</v>
      </c>
      <c r="K1" s="123" t="s">
        <v>157</v>
      </c>
      <c r="L1" s="124" t="s">
        <v>158</v>
      </c>
      <c r="M1" s="124"/>
      <c r="N1" s="124"/>
      <c r="O1" s="124"/>
      <c r="P1" s="124"/>
      <c r="Q1" s="124"/>
      <c r="R1" s="124"/>
      <c r="S1" s="124"/>
      <c r="T1" s="124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spans="1:70" ht="36.9" customHeight="1"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AT2" s="25" t="s">
        <v>91</v>
      </c>
    </row>
    <row r="3" spans="1:70" ht="6.9" customHeight="1">
      <c r="B3" s="26"/>
      <c r="C3" s="27"/>
      <c r="D3" s="27"/>
      <c r="E3" s="27"/>
      <c r="F3" s="27"/>
      <c r="G3" s="27"/>
      <c r="H3" s="27"/>
      <c r="I3" s="126"/>
      <c r="J3" s="27"/>
      <c r="K3" s="28"/>
      <c r="AT3" s="25" t="s">
        <v>82</v>
      </c>
    </row>
    <row r="4" spans="1:70" ht="36.9" customHeight="1">
      <c r="B4" s="29"/>
      <c r="C4" s="30"/>
      <c r="D4" s="31" t="s">
        <v>159</v>
      </c>
      <c r="E4" s="30"/>
      <c r="F4" s="30"/>
      <c r="G4" s="30"/>
      <c r="H4" s="30"/>
      <c r="I4" s="127"/>
      <c r="J4" s="30"/>
      <c r="K4" s="32"/>
      <c r="M4" s="33" t="s">
        <v>12</v>
      </c>
      <c r="AT4" s="25" t="s">
        <v>6</v>
      </c>
    </row>
    <row r="5" spans="1:70" ht="6.9" customHeight="1">
      <c r="B5" s="29"/>
      <c r="C5" s="30"/>
      <c r="D5" s="30"/>
      <c r="E5" s="30"/>
      <c r="F5" s="30"/>
      <c r="G5" s="30"/>
      <c r="H5" s="30"/>
      <c r="I5" s="127"/>
      <c r="J5" s="30"/>
      <c r="K5" s="32"/>
    </row>
    <row r="6" spans="1:70" ht="13.2">
      <c r="B6" s="29"/>
      <c r="C6" s="30"/>
      <c r="D6" s="38" t="s">
        <v>18</v>
      </c>
      <c r="E6" s="30"/>
      <c r="F6" s="30"/>
      <c r="G6" s="30"/>
      <c r="H6" s="30"/>
      <c r="I6" s="127"/>
      <c r="J6" s="30"/>
      <c r="K6" s="32"/>
    </row>
    <row r="7" spans="1:70" ht="14.4" customHeight="1">
      <c r="B7" s="29"/>
      <c r="C7" s="30"/>
      <c r="D7" s="30"/>
      <c r="E7" s="400" t="str">
        <f>'Rekapitulace stavby'!K6</f>
        <v>Revitalizace návsi v obci Malšovice</v>
      </c>
      <c r="F7" s="401"/>
      <c r="G7" s="401"/>
      <c r="H7" s="401"/>
      <c r="I7" s="127"/>
      <c r="J7" s="30"/>
      <c r="K7" s="32"/>
    </row>
    <row r="8" spans="1:70" ht="13.2">
      <c r="B8" s="29"/>
      <c r="C8" s="30"/>
      <c r="D8" s="38" t="s">
        <v>160</v>
      </c>
      <c r="E8" s="30"/>
      <c r="F8" s="30"/>
      <c r="G8" s="30"/>
      <c r="H8" s="30"/>
      <c r="I8" s="127"/>
      <c r="J8" s="30"/>
      <c r="K8" s="32"/>
    </row>
    <row r="9" spans="1:70" ht="25.2" customHeight="1">
      <c r="B9" s="29"/>
      <c r="C9" s="30"/>
      <c r="D9" s="30"/>
      <c r="E9" s="400" t="s">
        <v>161</v>
      </c>
      <c r="F9" s="360"/>
      <c r="G9" s="360"/>
      <c r="H9" s="360"/>
      <c r="I9" s="127"/>
      <c r="J9" s="30"/>
      <c r="K9" s="32"/>
    </row>
    <row r="10" spans="1:70" ht="13.2">
      <c r="B10" s="29"/>
      <c r="C10" s="30"/>
      <c r="D10" s="38" t="s">
        <v>162</v>
      </c>
      <c r="E10" s="30"/>
      <c r="F10" s="30"/>
      <c r="G10" s="30"/>
      <c r="H10" s="30"/>
      <c r="I10" s="127"/>
      <c r="J10" s="30"/>
      <c r="K10" s="32"/>
    </row>
    <row r="11" spans="1:70" s="1" customFormat="1" ht="14.4" customHeight="1">
      <c r="B11" s="42"/>
      <c r="C11" s="43"/>
      <c r="D11" s="43"/>
      <c r="E11" s="384" t="s">
        <v>163</v>
      </c>
      <c r="F11" s="402"/>
      <c r="G11" s="402"/>
      <c r="H11" s="402"/>
      <c r="I11" s="128"/>
      <c r="J11" s="43"/>
      <c r="K11" s="46"/>
    </row>
    <row r="12" spans="1:70" s="1" customFormat="1" ht="13.2">
      <c r="B12" s="42"/>
      <c r="C12" s="43"/>
      <c r="D12" s="38" t="s">
        <v>164</v>
      </c>
      <c r="E12" s="43"/>
      <c r="F12" s="43"/>
      <c r="G12" s="43"/>
      <c r="H12" s="43"/>
      <c r="I12" s="128"/>
      <c r="J12" s="43"/>
      <c r="K12" s="46"/>
    </row>
    <row r="13" spans="1:70" s="1" customFormat="1" ht="36.9" customHeight="1">
      <c r="B13" s="42"/>
      <c r="C13" s="43"/>
      <c r="D13" s="43"/>
      <c r="E13" s="403" t="s">
        <v>165</v>
      </c>
      <c r="F13" s="402"/>
      <c r="G13" s="402"/>
      <c r="H13" s="402"/>
      <c r="I13" s="128"/>
      <c r="J13" s="43"/>
      <c r="K13" s="46"/>
    </row>
    <row r="14" spans="1:70" s="1" customFormat="1" ht="12">
      <c r="B14" s="42"/>
      <c r="C14" s="43"/>
      <c r="D14" s="43"/>
      <c r="E14" s="43"/>
      <c r="F14" s="43"/>
      <c r="G14" s="43"/>
      <c r="H14" s="43"/>
      <c r="I14" s="128"/>
      <c r="J14" s="43"/>
      <c r="K14" s="46"/>
    </row>
    <row r="15" spans="1:70" s="1" customFormat="1" ht="14.4" customHeight="1">
      <c r="B15" s="42"/>
      <c r="C15" s="43"/>
      <c r="D15" s="38" t="s">
        <v>20</v>
      </c>
      <c r="E15" s="43"/>
      <c r="F15" s="36" t="s">
        <v>21</v>
      </c>
      <c r="G15" s="43"/>
      <c r="H15" s="43"/>
      <c r="I15" s="129" t="s">
        <v>22</v>
      </c>
      <c r="J15" s="36" t="s">
        <v>23</v>
      </c>
      <c r="K15" s="46"/>
    </row>
    <row r="16" spans="1:70" s="1" customFormat="1" ht="14.4" customHeight="1">
      <c r="B16" s="42"/>
      <c r="C16" s="43"/>
      <c r="D16" s="38" t="s">
        <v>24</v>
      </c>
      <c r="E16" s="43"/>
      <c r="F16" s="36" t="s">
        <v>25</v>
      </c>
      <c r="G16" s="43"/>
      <c r="H16" s="43"/>
      <c r="I16" s="129" t="s">
        <v>26</v>
      </c>
      <c r="J16" s="130" t="str">
        <f>'Rekapitulace stavby'!AN8</f>
        <v>10. 5. 2018</v>
      </c>
      <c r="K16" s="46"/>
    </row>
    <row r="17" spans="2:11" s="1" customFormat="1" ht="10.8" customHeight="1">
      <c r="B17" s="42"/>
      <c r="C17" s="43"/>
      <c r="D17" s="43"/>
      <c r="E17" s="43"/>
      <c r="F17" s="43"/>
      <c r="G17" s="43"/>
      <c r="H17" s="43"/>
      <c r="I17" s="128"/>
      <c r="J17" s="43"/>
      <c r="K17" s="46"/>
    </row>
    <row r="18" spans="2:11" s="1" customFormat="1" ht="14.4" customHeight="1">
      <c r="B18" s="42"/>
      <c r="C18" s="43"/>
      <c r="D18" s="38" t="s">
        <v>28</v>
      </c>
      <c r="E18" s="43"/>
      <c r="F18" s="43"/>
      <c r="G18" s="43"/>
      <c r="H18" s="43"/>
      <c r="I18" s="129" t="s">
        <v>29</v>
      </c>
      <c r="J18" s="36" t="s">
        <v>23</v>
      </c>
      <c r="K18" s="46"/>
    </row>
    <row r="19" spans="2:11" s="1" customFormat="1" ht="18" customHeight="1">
      <c r="B19" s="42"/>
      <c r="C19" s="43"/>
      <c r="D19" s="43"/>
      <c r="E19" s="36" t="s">
        <v>30</v>
      </c>
      <c r="F19" s="43"/>
      <c r="G19" s="43"/>
      <c r="H19" s="43"/>
      <c r="I19" s="129" t="s">
        <v>31</v>
      </c>
      <c r="J19" s="36" t="s">
        <v>23</v>
      </c>
      <c r="K19" s="46"/>
    </row>
    <row r="20" spans="2:11" s="1" customFormat="1" ht="6.9" customHeight="1">
      <c r="B20" s="42"/>
      <c r="C20" s="43"/>
      <c r="D20" s="43"/>
      <c r="E20" s="43"/>
      <c r="F20" s="43"/>
      <c r="G20" s="43"/>
      <c r="H20" s="43"/>
      <c r="I20" s="128"/>
      <c r="J20" s="43"/>
      <c r="K20" s="46"/>
    </row>
    <row r="21" spans="2:11" s="1" customFormat="1" ht="14.4" customHeight="1">
      <c r="B21" s="42"/>
      <c r="C21" s="43"/>
      <c r="D21" s="38" t="s">
        <v>32</v>
      </c>
      <c r="E21" s="43"/>
      <c r="F21" s="43"/>
      <c r="G21" s="43"/>
      <c r="H21" s="43"/>
      <c r="I21" s="129" t="s">
        <v>29</v>
      </c>
      <c r="J21" s="36" t="str">
        <f>IF('Rekapitulace stavby'!AN13="Vyplň údaj","",IF('Rekapitulace stavby'!AN13="","",'Rekapitulace stavby'!AN13))</f>
        <v/>
      </c>
      <c r="K21" s="46"/>
    </row>
    <row r="22" spans="2:11" s="1" customFormat="1" ht="18" customHeight="1">
      <c r="B22" s="42"/>
      <c r="C22" s="43"/>
      <c r="D22" s="43"/>
      <c r="E22" s="36" t="str">
        <f>IF('Rekapitulace stavby'!E14="Vyplň údaj","",IF('Rekapitulace stavby'!E14="","",'Rekapitulace stavby'!E14))</f>
        <v/>
      </c>
      <c r="F22" s="43"/>
      <c r="G22" s="43"/>
      <c r="H22" s="43"/>
      <c r="I22" s="129" t="s">
        <v>31</v>
      </c>
      <c r="J22" s="36" t="str">
        <f>IF('Rekapitulace stavby'!AN14="Vyplň údaj","",IF('Rekapitulace stavby'!AN14="","",'Rekapitulace stavby'!AN14))</f>
        <v/>
      </c>
      <c r="K22" s="46"/>
    </row>
    <row r="23" spans="2:11" s="1" customFormat="1" ht="6.9" customHeight="1">
      <c r="B23" s="42"/>
      <c r="C23" s="43"/>
      <c r="D23" s="43"/>
      <c r="E23" s="43"/>
      <c r="F23" s="43"/>
      <c r="G23" s="43"/>
      <c r="H23" s="43"/>
      <c r="I23" s="128"/>
      <c r="J23" s="43"/>
      <c r="K23" s="46"/>
    </row>
    <row r="24" spans="2:11" s="1" customFormat="1" ht="14.4" customHeight="1">
      <c r="B24" s="42"/>
      <c r="C24" s="43"/>
      <c r="D24" s="38" t="s">
        <v>34</v>
      </c>
      <c r="E24" s="43"/>
      <c r="F24" s="43"/>
      <c r="G24" s="43"/>
      <c r="H24" s="43"/>
      <c r="I24" s="129" t="s">
        <v>29</v>
      </c>
      <c r="J24" s="36" t="s">
        <v>23</v>
      </c>
      <c r="K24" s="46"/>
    </row>
    <row r="25" spans="2:11" s="1" customFormat="1" ht="18" customHeight="1">
      <c r="B25" s="42"/>
      <c r="C25" s="43"/>
      <c r="D25" s="43"/>
      <c r="E25" s="36" t="s">
        <v>35</v>
      </c>
      <c r="F25" s="43"/>
      <c r="G25" s="43"/>
      <c r="H25" s="43"/>
      <c r="I25" s="129" t="s">
        <v>31</v>
      </c>
      <c r="J25" s="36" t="s">
        <v>23</v>
      </c>
      <c r="K25" s="46"/>
    </row>
    <row r="26" spans="2:11" s="1" customFormat="1" ht="6.9" customHeight="1">
      <c r="B26" s="42"/>
      <c r="C26" s="43"/>
      <c r="D26" s="43"/>
      <c r="E26" s="43"/>
      <c r="F26" s="43"/>
      <c r="G26" s="43"/>
      <c r="H26" s="43"/>
      <c r="I26" s="128"/>
      <c r="J26" s="43"/>
      <c r="K26" s="46"/>
    </row>
    <row r="27" spans="2:11" s="1" customFormat="1" ht="14.4" customHeight="1">
      <c r="B27" s="42"/>
      <c r="C27" s="43"/>
      <c r="D27" s="38" t="s">
        <v>37</v>
      </c>
      <c r="E27" s="43"/>
      <c r="F27" s="43"/>
      <c r="G27" s="43"/>
      <c r="H27" s="43"/>
      <c r="I27" s="128"/>
      <c r="J27" s="43"/>
      <c r="K27" s="46"/>
    </row>
    <row r="28" spans="2:11" s="7" customFormat="1" ht="75.599999999999994" customHeight="1">
      <c r="B28" s="131"/>
      <c r="C28" s="132"/>
      <c r="D28" s="132"/>
      <c r="E28" s="364" t="s">
        <v>38</v>
      </c>
      <c r="F28" s="364"/>
      <c r="G28" s="364"/>
      <c r="H28" s="364"/>
      <c r="I28" s="133"/>
      <c r="J28" s="132"/>
      <c r="K28" s="134"/>
    </row>
    <row r="29" spans="2:11" s="1" customFormat="1" ht="6.9" customHeight="1">
      <c r="B29" s="42"/>
      <c r="C29" s="43"/>
      <c r="D29" s="43"/>
      <c r="E29" s="43"/>
      <c r="F29" s="43"/>
      <c r="G29" s="43"/>
      <c r="H29" s="43"/>
      <c r="I29" s="128"/>
      <c r="J29" s="43"/>
      <c r="K29" s="46"/>
    </row>
    <row r="30" spans="2:11" s="1" customFormat="1" ht="6.9" customHeight="1">
      <c r="B30" s="42"/>
      <c r="C30" s="43"/>
      <c r="D30" s="86"/>
      <c r="E30" s="86"/>
      <c r="F30" s="86"/>
      <c r="G30" s="86"/>
      <c r="H30" s="86"/>
      <c r="I30" s="135"/>
      <c r="J30" s="86"/>
      <c r="K30" s="136"/>
    </row>
    <row r="31" spans="2:11" s="1" customFormat="1" ht="25.35" customHeight="1">
      <c r="B31" s="42"/>
      <c r="C31" s="43"/>
      <c r="D31" s="137" t="s">
        <v>39</v>
      </c>
      <c r="E31" s="43"/>
      <c r="F31" s="43"/>
      <c r="G31" s="43"/>
      <c r="H31" s="43"/>
      <c r="I31" s="128"/>
      <c r="J31" s="138">
        <f>ROUND(J108,1)</f>
        <v>0</v>
      </c>
      <c r="K31" s="46"/>
    </row>
    <row r="32" spans="2:11" s="1" customFormat="1" ht="6.9" customHeight="1">
      <c r="B32" s="42"/>
      <c r="C32" s="43"/>
      <c r="D32" s="86"/>
      <c r="E32" s="86"/>
      <c r="F32" s="86"/>
      <c r="G32" s="86"/>
      <c r="H32" s="86"/>
      <c r="I32" s="135"/>
      <c r="J32" s="86"/>
      <c r="K32" s="136"/>
    </row>
    <row r="33" spans="2:11" s="1" customFormat="1" ht="14.4" customHeight="1">
      <c r="B33" s="42"/>
      <c r="C33" s="43"/>
      <c r="D33" s="43"/>
      <c r="E33" s="43"/>
      <c r="F33" s="47" t="s">
        <v>41</v>
      </c>
      <c r="G33" s="43"/>
      <c r="H33" s="43"/>
      <c r="I33" s="139" t="s">
        <v>40</v>
      </c>
      <c r="J33" s="47" t="s">
        <v>42</v>
      </c>
      <c r="K33" s="46"/>
    </row>
    <row r="34" spans="2:11" s="1" customFormat="1" ht="14.4" customHeight="1">
      <c r="B34" s="42"/>
      <c r="C34" s="43"/>
      <c r="D34" s="50" t="s">
        <v>43</v>
      </c>
      <c r="E34" s="50" t="s">
        <v>44</v>
      </c>
      <c r="F34" s="140">
        <f>ROUND(SUM(BE108:BE378), 1)</f>
        <v>0</v>
      </c>
      <c r="G34" s="43"/>
      <c r="H34" s="43"/>
      <c r="I34" s="141">
        <v>0.21</v>
      </c>
      <c r="J34" s="140">
        <f>ROUND(ROUND((SUM(BE108:BE378)), 1)*I34, 1)</f>
        <v>0</v>
      </c>
      <c r="K34" s="46"/>
    </row>
    <row r="35" spans="2:11" s="1" customFormat="1" ht="14.4" customHeight="1">
      <c r="B35" s="42"/>
      <c r="C35" s="43"/>
      <c r="D35" s="43"/>
      <c r="E35" s="50" t="s">
        <v>45</v>
      </c>
      <c r="F35" s="140">
        <f>ROUND(SUM(BF108:BF378), 1)</f>
        <v>0</v>
      </c>
      <c r="G35" s="43"/>
      <c r="H35" s="43"/>
      <c r="I35" s="141">
        <v>0.15</v>
      </c>
      <c r="J35" s="140">
        <f>ROUND(ROUND((SUM(BF108:BF378)), 1)*I35, 1)</f>
        <v>0</v>
      </c>
      <c r="K35" s="46"/>
    </row>
    <row r="36" spans="2:11" s="1" customFormat="1" ht="14.4" hidden="1" customHeight="1">
      <c r="B36" s="42"/>
      <c r="C36" s="43"/>
      <c r="D36" s="43"/>
      <c r="E36" s="50" t="s">
        <v>46</v>
      </c>
      <c r="F36" s="140">
        <f>ROUND(SUM(BG108:BG378), 1)</f>
        <v>0</v>
      </c>
      <c r="G36" s="43"/>
      <c r="H36" s="43"/>
      <c r="I36" s="141">
        <v>0.21</v>
      </c>
      <c r="J36" s="140">
        <v>0</v>
      </c>
      <c r="K36" s="46"/>
    </row>
    <row r="37" spans="2:11" s="1" customFormat="1" ht="14.4" hidden="1" customHeight="1">
      <c r="B37" s="42"/>
      <c r="C37" s="43"/>
      <c r="D37" s="43"/>
      <c r="E37" s="50" t="s">
        <v>47</v>
      </c>
      <c r="F37" s="140">
        <f>ROUND(SUM(BH108:BH378), 1)</f>
        <v>0</v>
      </c>
      <c r="G37" s="43"/>
      <c r="H37" s="43"/>
      <c r="I37" s="141">
        <v>0.15</v>
      </c>
      <c r="J37" s="140">
        <v>0</v>
      </c>
      <c r="K37" s="46"/>
    </row>
    <row r="38" spans="2:11" s="1" customFormat="1" ht="14.4" hidden="1" customHeight="1">
      <c r="B38" s="42"/>
      <c r="C38" s="43"/>
      <c r="D38" s="43"/>
      <c r="E38" s="50" t="s">
        <v>48</v>
      </c>
      <c r="F38" s="140">
        <f>ROUND(SUM(BI108:BI378), 1)</f>
        <v>0</v>
      </c>
      <c r="G38" s="43"/>
      <c r="H38" s="43"/>
      <c r="I38" s="141">
        <v>0</v>
      </c>
      <c r="J38" s="140">
        <v>0</v>
      </c>
      <c r="K38" s="46"/>
    </row>
    <row r="39" spans="2:11" s="1" customFormat="1" ht="6.9" customHeight="1">
      <c r="B39" s="42"/>
      <c r="C39" s="43"/>
      <c r="D39" s="43"/>
      <c r="E39" s="43"/>
      <c r="F39" s="43"/>
      <c r="G39" s="43"/>
      <c r="H39" s="43"/>
      <c r="I39" s="128"/>
      <c r="J39" s="43"/>
      <c r="K39" s="46"/>
    </row>
    <row r="40" spans="2:11" s="1" customFormat="1" ht="25.35" customHeight="1">
      <c r="B40" s="42"/>
      <c r="C40" s="142"/>
      <c r="D40" s="143" t="s">
        <v>49</v>
      </c>
      <c r="E40" s="80"/>
      <c r="F40" s="80"/>
      <c r="G40" s="144" t="s">
        <v>50</v>
      </c>
      <c r="H40" s="145" t="s">
        <v>51</v>
      </c>
      <c r="I40" s="146"/>
      <c r="J40" s="147">
        <f>SUM(J31:J38)</f>
        <v>0</v>
      </c>
      <c r="K40" s="148"/>
    </row>
    <row r="41" spans="2:11" s="1" customFormat="1" ht="14.4" customHeight="1">
      <c r="B41" s="57"/>
      <c r="C41" s="58"/>
      <c r="D41" s="58"/>
      <c r="E41" s="58"/>
      <c r="F41" s="58"/>
      <c r="G41" s="58"/>
      <c r="H41" s="58"/>
      <c r="I41" s="149"/>
      <c r="J41" s="58"/>
      <c r="K41" s="59"/>
    </row>
    <row r="45" spans="2:11" s="1" customFormat="1" ht="6.9" customHeight="1">
      <c r="B45" s="150"/>
      <c r="C45" s="151"/>
      <c r="D45" s="151"/>
      <c r="E45" s="151"/>
      <c r="F45" s="151"/>
      <c r="G45" s="151"/>
      <c r="H45" s="151"/>
      <c r="I45" s="152"/>
      <c r="J45" s="151"/>
      <c r="K45" s="153"/>
    </row>
    <row r="46" spans="2:11" s="1" customFormat="1" ht="36.9" customHeight="1">
      <c r="B46" s="42"/>
      <c r="C46" s="31" t="s">
        <v>166</v>
      </c>
      <c r="D46" s="43"/>
      <c r="E46" s="43"/>
      <c r="F46" s="43"/>
      <c r="G46" s="43"/>
      <c r="H46" s="43"/>
      <c r="I46" s="128"/>
      <c r="J46" s="43"/>
      <c r="K46" s="46"/>
    </row>
    <row r="47" spans="2:11" s="1" customFormat="1" ht="6.9" customHeight="1">
      <c r="B47" s="42"/>
      <c r="C47" s="43"/>
      <c r="D47" s="43"/>
      <c r="E47" s="43"/>
      <c r="F47" s="43"/>
      <c r="G47" s="43"/>
      <c r="H47" s="43"/>
      <c r="I47" s="128"/>
      <c r="J47" s="43"/>
      <c r="K47" s="46"/>
    </row>
    <row r="48" spans="2:11" s="1" customFormat="1" ht="14.4" customHeight="1">
      <c r="B48" s="42"/>
      <c r="C48" s="38" t="s">
        <v>18</v>
      </c>
      <c r="D48" s="43"/>
      <c r="E48" s="43"/>
      <c r="F48" s="43"/>
      <c r="G48" s="43"/>
      <c r="H48" s="43"/>
      <c r="I48" s="128"/>
      <c r="J48" s="43"/>
      <c r="K48" s="46"/>
    </row>
    <row r="49" spans="2:47" s="1" customFormat="1" ht="14.4" customHeight="1">
      <c r="B49" s="42"/>
      <c r="C49" s="43"/>
      <c r="D49" s="43"/>
      <c r="E49" s="400" t="str">
        <f>E7</f>
        <v>Revitalizace návsi v obci Malšovice</v>
      </c>
      <c r="F49" s="401"/>
      <c r="G49" s="401"/>
      <c r="H49" s="401"/>
      <c r="I49" s="128"/>
      <c r="J49" s="43"/>
      <c r="K49" s="46"/>
    </row>
    <row r="50" spans="2:47" ht="13.2">
      <c r="B50" s="29"/>
      <c r="C50" s="38" t="s">
        <v>160</v>
      </c>
      <c r="D50" s="30"/>
      <c r="E50" s="30"/>
      <c r="F50" s="30"/>
      <c r="G50" s="30"/>
      <c r="H50" s="30"/>
      <c r="I50" s="127"/>
      <c r="J50" s="30"/>
      <c r="K50" s="32"/>
    </row>
    <row r="51" spans="2:47" ht="25.2" customHeight="1">
      <c r="B51" s="29"/>
      <c r="C51" s="30"/>
      <c r="D51" s="30"/>
      <c r="E51" s="400" t="s">
        <v>161</v>
      </c>
      <c r="F51" s="360"/>
      <c r="G51" s="360"/>
      <c r="H51" s="360"/>
      <c r="I51" s="127"/>
      <c r="J51" s="30"/>
      <c r="K51" s="32"/>
    </row>
    <row r="52" spans="2:47" ht="13.2">
      <c r="B52" s="29"/>
      <c r="C52" s="38" t="s">
        <v>162</v>
      </c>
      <c r="D52" s="30"/>
      <c r="E52" s="30"/>
      <c r="F52" s="30"/>
      <c r="G52" s="30"/>
      <c r="H52" s="30"/>
      <c r="I52" s="127"/>
      <c r="J52" s="30"/>
      <c r="K52" s="32"/>
    </row>
    <row r="53" spans="2:47" s="1" customFormat="1" ht="14.4" customHeight="1">
      <c r="B53" s="42"/>
      <c r="C53" s="43"/>
      <c r="D53" s="43"/>
      <c r="E53" s="384" t="s">
        <v>163</v>
      </c>
      <c r="F53" s="402"/>
      <c r="G53" s="402"/>
      <c r="H53" s="402"/>
      <c r="I53" s="128"/>
      <c r="J53" s="43"/>
      <c r="K53" s="46"/>
    </row>
    <row r="54" spans="2:47" s="1" customFormat="1" ht="14.4" customHeight="1">
      <c r="B54" s="42"/>
      <c r="C54" s="38" t="s">
        <v>164</v>
      </c>
      <c r="D54" s="43"/>
      <c r="E54" s="43"/>
      <c r="F54" s="43"/>
      <c r="G54" s="43"/>
      <c r="H54" s="43"/>
      <c r="I54" s="128"/>
      <c r="J54" s="43"/>
      <c r="K54" s="46"/>
    </row>
    <row r="55" spans="2:47" s="1" customFormat="1" ht="16.2" customHeight="1">
      <c r="B55" s="42"/>
      <c r="C55" s="43"/>
      <c r="D55" s="43"/>
      <c r="E55" s="403" t="str">
        <f>E13</f>
        <v xml:space="preserve">D.1.1.1. - vodní nádrž a vodovodní šachta-stavebně konstrukční řešení  </v>
      </c>
      <c r="F55" s="402"/>
      <c r="G55" s="402"/>
      <c r="H55" s="402"/>
      <c r="I55" s="128"/>
      <c r="J55" s="43"/>
      <c r="K55" s="46"/>
    </row>
    <row r="56" spans="2:47" s="1" customFormat="1" ht="6.9" customHeight="1">
      <c r="B56" s="42"/>
      <c r="C56" s="43"/>
      <c r="D56" s="43"/>
      <c r="E56" s="43"/>
      <c r="F56" s="43"/>
      <c r="G56" s="43"/>
      <c r="H56" s="43"/>
      <c r="I56" s="128"/>
      <c r="J56" s="43"/>
      <c r="K56" s="46"/>
    </row>
    <row r="57" spans="2:47" s="1" customFormat="1" ht="18" customHeight="1">
      <c r="B57" s="42"/>
      <c r="C57" s="38" t="s">
        <v>24</v>
      </c>
      <c r="D57" s="43"/>
      <c r="E57" s="43"/>
      <c r="F57" s="36" t="str">
        <f>F16</f>
        <v xml:space="preserve">MALŠOVICE </v>
      </c>
      <c r="G57" s="43"/>
      <c r="H57" s="43"/>
      <c r="I57" s="129" t="s">
        <v>26</v>
      </c>
      <c r="J57" s="130" t="str">
        <f>IF(J16="","",J16)</f>
        <v>10. 5. 2018</v>
      </c>
      <c r="K57" s="46"/>
    </row>
    <row r="58" spans="2:47" s="1" customFormat="1" ht="6.9" customHeight="1">
      <c r="B58" s="42"/>
      <c r="C58" s="43"/>
      <c r="D58" s="43"/>
      <c r="E58" s="43"/>
      <c r="F58" s="43"/>
      <c r="G58" s="43"/>
      <c r="H58" s="43"/>
      <c r="I58" s="128"/>
      <c r="J58" s="43"/>
      <c r="K58" s="46"/>
    </row>
    <row r="59" spans="2:47" s="1" customFormat="1" ht="13.2">
      <c r="B59" s="42"/>
      <c r="C59" s="38" t="s">
        <v>28</v>
      </c>
      <c r="D59" s="43"/>
      <c r="E59" s="43"/>
      <c r="F59" s="36" t="str">
        <f>E19</f>
        <v>OBEC MALŠOVICE, Malšovice 16</v>
      </c>
      <c r="G59" s="43"/>
      <c r="H59" s="43"/>
      <c r="I59" s="129" t="s">
        <v>34</v>
      </c>
      <c r="J59" s="364" t="str">
        <f>E25</f>
        <v>Ing.arch. Zdeněk Havlík Ústí n.L.</v>
      </c>
      <c r="K59" s="46"/>
    </row>
    <row r="60" spans="2:47" s="1" customFormat="1" ht="14.4" customHeight="1">
      <c r="B60" s="42"/>
      <c r="C60" s="38" t="s">
        <v>32</v>
      </c>
      <c r="D60" s="43"/>
      <c r="E60" s="43"/>
      <c r="F60" s="36" t="str">
        <f>IF(E22="","",E22)</f>
        <v/>
      </c>
      <c r="G60" s="43"/>
      <c r="H60" s="43"/>
      <c r="I60" s="128"/>
      <c r="J60" s="404"/>
      <c r="K60" s="46"/>
    </row>
    <row r="61" spans="2:47" s="1" customFormat="1" ht="10.35" customHeight="1">
      <c r="B61" s="42"/>
      <c r="C61" s="43"/>
      <c r="D61" s="43"/>
      <c r="E61" s="43"/>
      <c r="F61" s="43"/>
      <c r="G61" s="43"/>
      <c r="H61" s="43"/>
      <c r="I61" s="128"/>
      <c r="J61" s="43"/>
      <c r="K61" s="46"/>
    </row>
    <row r="62" spans="2:47" s="1" customFormat="1" ht="29.25" customHeight="1">
      <c r="B62" s="42"/>
      <c r="C62" s="154" t="s">
        <v>167</v>
      </c>
      <c r="D62" s="142"/>
      <c r="E62" s="142"/>
      <c r="F62" s="142"/>
      <c r="G62" s="142"/>
      <c r="H62" s="142"/>
      <c r="I62" s="155"/>
      <c r="J62" s="156" t="s">
        <v>168</v>
      </c>
      <c r="K62" s="157"/>
    </row>
    <row r="63" spans="2:47" s="1" customFormat="1" ht="10.35" customHeight="1">
      <c r="B63" s="42"/>
      <c r="C63" s="43"/>
      <c r="D63" s="43"/>
      <c r="E63" s="43"/>
      <c r="F63" s="43"/>
      <c r="G63" s="43"/>
      <c r="H63" s="43"/>
      <c r="I63" s="128"/>
      <c r="J63" s="43"/>
      <c r="K63" s="46"/>
    </row>
    <row r="64" spans="2:47" s="1" customFormat="1" ht="29.25" customHeight="1">
      <c r="B64" s="42"/>
      <c r="C64" s="158" t="s">
        <v>169</v>
      </c>
      <c r="D64" s="43"/>
      <c r="E64" s="43"/>
      <c r="F64" s="43"/>
      <c r="G64" s="43"/>
      <c r="H64" s="43"/>
      <c r="I64" s="128"/>
      <c r="J64" s="138">
        <f>J108</f>
        <v>0</v>
      </c>
      <c r="K64" s="46"/>
      <c r="AU64" s="25" t="s">
        <v>170</v>
      </c>
    </row>
    <row r="65" spans="2:11" s="8" customFormat="1" ht="24.9" customHeight="1">
      <c r="B65" s="159"/>
      <c r="C65" s="160"/>
      <c r="D65" s="161" t="s">
        <v>171</v>
      </c>
      <c r="E65" s="162"/>
      <c r="F65" s="162"/>
      <c r="G65" s="162"/>
      <c r="H65" s="162"/>
      <c r="I65" s="163"/>
      <c r="J65" s="164">
        <f>J109</f>
        <v>0</v>
      </c>
      <c r="K65" s="165"/>
    </row>
    <row r="66" spans="2:11" s="9" customFormat="1" ht="19.95" customHeight="1">
      <c r="B66" s="166"/>
      <c r="C66" s="167"/>
      <c r="D66" s="168" t="s">
        <v>172</v>
      </c>
      <c r="E66" s="169"/>
      <c r="F66" s="169"/>
      <c r="G66" s="169"/>
      <c r="H66" s="169"/>
      <c r="I66" s="170"/>
      <c r="J66" s="171">
        <f>J110</f>
        <v>0</v>
      </c>
      <c r="K66" s="172"/>
    </row>
    <row r="67" spans="2:11" s="9" customFormat="1" ht="14.85" customHeight="1">
      <c r="B67" s="166"/>
      <c r="C67" s="167"/>
      <c r="D67" s="168" t="s">
        <v>173</v>
      </c>
      <c r="E67" s="169"/>
      <c r="F67" s="169"/>
      <c r="G67" s="169"/>
      <c r="H67" s="169"/>
      <c r="I67" s="170"/>
      <c r="J67" s="171">
        <f>J111</f>
        <v>0</v>
      </c>
      <c r="K67" s="172"/>
    </row>
    <row r="68" spans="2:11" s="9" customFormat="1" ht="14.85" customHeight="1">
      <c r="B68" s="166"/>
      <c r="C68" s="167"/>
      <c r="D68" s="168" t="s">
        <v>174</v>
      </c>
      <c r="E68" s="169"/>
      <c r="F68" s="169"/>
      <c r="G68" s="169"/>
      <c r="H68" s="169"/>
      <c r="I68" s="170"/>
      <c r="J68" s="171">
        <f>J118</f>
        <v>0</v>
      </c>
      <c r="K68" s="172"/>
    </row>
    <row r="69" spans="2:11" s="9" customFormat="1" ht="14.85" customHeight="1">
      <c r="B69" s="166"/>
      <c r="C69" s="167"/>
      <c r="D69" s="168" t="s">
        <v>175</v>
      </c>
      <c r="E69" s="169"/>
      <c r="F69" s="169"/>
      <c r="G69" s="169"/>
      <c r="H69" s="169"/>
      <c r="I69" s="170"/>
      <c r="J69" s="171">
        <f>J127</f>
        <v>0</v>
      </c>
      <c r="K69" s="172"/>
    </row>
    <row r="70" spans="2:11" s="9" customFormat="1" ht="19.95" customHeight="1">
      <c r="B70" s="166"/>
      <c r="C70" s="167"/>
      <c r="D70" s="168" t="s">
        <v>176</v>
      </c>
      <c r="E70" s="169"/>
      <c r="F70" s="169"/>
      <c r="G70" s="169"/>
      <c r="H70" s="169"/>
      <c r="I70" s="170"/>
      <c r="J70" s="171">
        <f>J136</f>
        <v>0</v>
      </c>
      <c r="K70" s="172"/>
    </row>
    <row r="71" spans="2:11" s="9" customFormat="1" ht="14.85" customHeight="1">
      <c r="B71" s="166"/>
      <c r="C71" s="167"/>
      <c r="D71" s="168" t="s">
        <v>177</v>
      </c>
      <c r="E71" s="169"/>
      <c r="F71" s="169"/>
      <c r="G71" s="169"/>
      <c r="H71" s="169"/>
      <c r="I71" s="170"/>
      <c r="J71" s="171">
        <f>J137</f>
        <v>0</v>
      </c>
      <c r="K71" s="172"/>
    </row>
    <row r="72" spans="2:11" s="9" customFormat="1" ht="19.95" customHeight="1">
      <c r="B72" s="166"/>
      <c r="C72" s="167"/>
      <c r="D72" s="168" t="s">
        <v>178</v>
      </c>
      <c r="E72" s="169"/>
      <c r="F72" s="169"/>
      <c r="G72" s="169"/>
      <c r="H72" s="169"/>
      <c r="I72" s="170"/>
      <c r="J72" s="171">
        <f>J181</f>
        <v>0</v>
      </c>
      <c r="K72" s="172"/>
    </row>
    <row r="73" spans="2:11" s="9" customFormat="1" ht="14.85" customHeight="1">
      <c r="B73" s="166"/>
      <c r="C73" s="167"/>
      <c r="D73" s="168" t="s">
        <v>179</v>
      </c>
      <c r="E73" s="169"/>
      <c r="F73" s="169"/>
      <c r="G73" s="169"/>
      <c r="H73" s="169"/>
      <c r="I73" s="170"/>
      <c r="J73" s="171">
        <f>J182</f>
        <v>0</v>
      </c>
      <c r="K73" s="172"/>
    </row>
    <row r="74" spans="2:11" s="9" customFormat="1" ht="14.85" customHeight="1">
      <c r="B74" s="166"/>
      <c r="C74" s="167"/>
      <c r="D74" s="168" t="s">
        <v>180</v>
      </c>
      <c r="E74" s="169"/>
      <c r="F74" s="169"/>
      <c r="G74" s="169"/>
      <c r="H74" s="169"/>
      <c r="I74" s="170"/>
      <c r="J74" s="171">
        <f>J258</f>
        <v>0</v>
      </c>
      <c r="K74" s="172"/>
    </row>
    <row r="75" spans="2:11" s="9" customFormat="1" ht="14.85" customHeight="1">
      <c r="B75" s="166"/>
      <c r="C75" s="167"/>
      <c r="D75" s="168" t="s">
        <v>181</v>
      </c>
      <c r="E75" s="169"/>
      <c r="F75" s="169"/>
      <c r="G75" s="169"/>
      <c r="H75" s="169"/>
      <c r="I75" s="170"/>
      <c r="J75" s="171">
        <f>J280</f>
        <v>0</v>
      </c>
      <c r="K75" s="172"/>
    </row>
    <row r="76" spans="2:11" s="9" customFormat="1" ht="19.95" customHeight="1">
      <c r="B76" s="166"/>
      <c r="C76" s="167"/>
      <c r="D76" s="168" t="s">
        <v>182</v>
      </c>
      <c r="E76" s="169"/>
      <c r="F76" s="169"/>
      <c r="G76" s="169"/>
      <c r="H76" s="169"/>
      <c r="I76" s="170"/>
      <c r="J76" s="171">
        <f>J320</f>
        <v>0</v>
      </c>
      <c r="K76" s="172"/>
    </row>
    <row r="77" spans="2:11" s="9" customFormat="1" ht="14.85" customHeight="1">
      <c r="B77" s="166"/>
      <c r="C77" s="167"/>
      <c r="D77" s="168" t="s">
        <v>183</v>
      </c>
      <c r="E77" s="169"/>
      <c r="F77" s="169"/>
      <c r="G77" s="169"/>
      <c r="H77" s="169"/>
      <c r="I77" s="170"/>
      <c r="J77" s="171">
        <f>J321</f>
        <v>0</v>
      </c>
      <c r="K77" s="172"/>
    </row>
    <row r="78" spans="2:11" s="9" customFormat="1" ht="19.95" customHeight="1">
      <c r="B78" s="166"/>
      <c r="C78" s="167"/>
      <c r="D78" s="168" t="s">
        <v>184</v>
      </c>
      <c r="E78" s="169"/>
      <c r="F78" s="169"/>
      <c r="G78" s="169"/>
      <c r="H78" s="169"/>
      <c r="I78" s="170"/>
      <c r="J78" s="171">
        <f>J336</f>
        <v>0</v>
      </c>
      <c r="K78" s="172"/>
    </row>
    <row r="79" spans="2:11" s="9" customFormat="1" ht="14.85" customHeight="1">
      <c r="B79" s="166"/>
      <c r="C79" s="167"/>
      <c r="D79" s="168" t="s">
        <v>185</v>
      </c>
      <c r="E79" s="169"/>
      <c r="F79" s="169"/>
      <c r="G79" s="169"/>
      <c r="H79" s="169"/>
      <c r="I79" s="170"/>
      <c r="J79" s="171">
        <f>J337</f>
        <v>0</v>
      </c>
      <c r="K79" s="172"/>
    </row>
    <row r="80" spans="2:11" s="9" customFormat="1" ht="14.85" customHeight="1">
      <c r="B80" s="166"/>
      <c r="C80" s="167"/>
      <c r="D80" s="168" t="s">
        <v>186</v>
      </c>
      <c r="E80" s="169"/>
      <c r="F80" s="169"/>
      <c r="G80" s="169"/>
      <c r="H80" s="169"/>
      <c r="I80" s="170"/>
      <c r="J80" s="171">
        <f>J348</f>
        <v>0</v>
      </c>
      <c r="K80" s="172"/>
    </row>
    <row r="81" spans="2:12" s="9" customFormat="1" ht="19.95" customHeight="1">
      <c r="B81" s="166"/>
      <c r="C81" s="167"/>
      <c r="D81" s="168" t="s">
        <v>187</v>
      </c>
      <c r="E81" s="169"/>
      <c r="F81" s="169"/>
      <c r="G81" s="169"/>
      <c r="H81" s="169"/>
      <c r="I81" s="170"/>
      <c r="J81" s="171">
        <f>J357</f>
        <v>0</v>
      </c>
      <c r="K81" s="172"/>
    </row>
    <row r="82" spans="2:12" s="9" customFormat="1" ht="19.95" customHeight="1">
      <c r="B82" s="166"/>
      <c r="C82" s="167"/>
      <c r="D82" s="168" t="s">
        <v>188</v>
      </c>
      <c r="E82" s="169"/>
      <c r="F82" s="169"/>
      <c r="G82" s="169"/>
      <c r="H82" s="169"/>
      <c r="I82" s="170"/>
      <c r="J82" s="171">
        <f>J367</f>
        <v>0</v>
      </c>
      <c r="K82" s="172"/>
    </row>
    <row r="83" spans="2:12" s="8" customFormat="1" ht="24.9" customHeight="1">
      <c r="B83" s="159"/>
      <c r="C83" s="160"/>
      <c r="D83" s="161" t="s">
        <v>189</v>
      </c>
      <c r="E83" s="162"/>
      <c r="F83" s="162"/>
      <c r="G83" s="162"/>
      <c r="H83" s="162"/>
      <c r="I83" s="163"/>
      <c r="J83" s="164">
        <f>J369</f>
        <v>0</v>
      </c>
      <c r="K83" s="165"/>
    </row>
    <row r="84" spans="2:12" s="9" customFormat="1" ht="19.95" customHeight="1">
      <c r="B84" s="166"/>
      <c r="C84" s="167"/>
      <c r="D84" s="168" t="s">
        <v>190</v>
      </c>
      <c r="E84" s="169"/>
      <c r="F84" s="169"/>
      <c r="G84" s="169"/>
      <c r="H84" s="169"/>
      <c r="I84" s="170"/>
      <c r="J84" s="171">
        <f>J370</f>
        <v>0</v>
      </c>
      <c r="K84" s="172"/>
    </row>
    <row r="85" spans="2:12" s="1" customFormat="1" ht="21.75" customHeight="1">
      <c r="B85" s="42"/>
      <c r="C85" s="43"/>
      <c r="D85" s="43"/>
      <c r="E85" s="43"/>
      <c r="F85" s="43"/>
      <c r="G85" s="43"/>
      <c r="H85" s="43"/>
      <c r="I85" s="128"/>
      <c r="J85" s="43"/>
      <c r="K85" s="46"/>
    </row>
    <row r="86" spans="2:12" s="1" customFormat="1" ht="6.9" customHeight="1">
      <c r="B86" s="57"/>
      <c r="C86" s="58"/>
      <c r="D86" s="58"/>
      <c r="E86" s="58"/>
      <c r="F86" s="58"/>
      <c r="G86" s="58"/>
      <c r="H86" s="58"/>
      <c r="I86" s="149"/>
      <c r="J86" s="58"/>
      <c r="K86" s="59"/>
    </row>
    <row r="90" spans="2:12" s="1" customFormat="1" ht="6.9" customHeight="1">
      <c r="B90" s="60"/>
      <c r="C90" s="61"/>
      <c r="D90" s="61"/>
      <c r="E90" s="61"/>
      <c r="F90" s="61"/>
      <c r="G90" s="61"/>
      <c r="H90" s="61"/>
      <c r="I90" s="152"/>
      <c r="J90" s="61"/>
      <c r="K90" s="61"/>
      <c r="L90" s="62"/>
    </row>
    <row r="91" spans="2:12" s="1" customFormat="1" ht="36.9" customHeight="1">
      <c r="B91" s="42"/>
      <c r="C91" s="63" t="s">
        <v>191</v>
      </c>
      <c r="D91" s="64"/>
      <c r="E91" s="64"/>
      <c r="F91" s="64"/>
      <c r="G91" s="64"/>
      <c r="H91" s="64"/>
      <c r="I91" s="173"/>
      <c r="J91" s="64"/>
      <c r="K91" s="64"/>
      <c r="L91" s="62"/>
    </row>
    <row r="92" spans="2:12" s="1" customFormat="1" ht="6.9" customHeight="1">
      <c r="B92" s="42"/>
      <c r="C92" s="64"/>
      <c r="D92" s="64"/>
      <c r="E92" s="64"/>
      <c r="F92" s="64"/>
      <c r="G92" s="64"/>
      <c r="H92" s="64"/>
      <c r="I92" s="173"/>
      <c r="J92" s="64"/>
      <c r="K92" s="64"/>
      <c r="L92" s="62"/>
    </row>
    <row r="93" spans="2:12" s="1" customFormat="1" ht="14.4" customHeight="1">
      <c r="B93" s="42"/>
      <c r="C93" s="66" t="s">
        <v>18</v>
      </c>
      <c r="D93" s="64"/>
      <c r="E93" s="64"/>
      <c r="F93" s="64"/>
      <c r="G93" s="64"/>
      <c r="H93" s="64"/>
      <c r="I93" s="173"/>
      <c r="J93" s="64"/>
      <c r="K93" s="64"/>
      <c r="L93" s="62"/>
    </row>
    <row r="94" spans="2:12" s="1" customFormat="1" ht="14.4" customHeight="1">
      <c r="B94" s="42"/>
      <c r="C94" s="64"/>
      <c r="D94" s="64"/>
      <c r="E94" s="405" t="str">
        <f>E7</f>
        <v>Revitalizace návsi v obci Malšovice</v>
      </c>
      <c r="F94" s="406"/>
      <c r="G94" s="406"/>
      <c r="H94" s="406"/>
      <c r="I94" s="173"/>
      <c r="J94" s="64"/>
      <c r="K94" s="64"/>
      <c r="L94" s="62"/>
    </row>
    <row r="95" spans="2:12" ht="13.2">
      <c r="B95" s="29"/>
      <c r="C95" s="66" t="s">
        <v>160</v>
      </c>
      <c r="D95" s="174"/>
      <c r="E95" s="174"/>
      <c r="F95" s="174"/>
      <c r="G95" s="174"/>
      <c r="H95" s="174"/>
      <c r="J95" s="174"/>
      <c r="K95" s="174"/>
      <c r="L95" s="175"/>
    </row>
    <row r="96" spans="2:12" ht="25.2" customHeight="1">
      <c r="B96" s="29"/>
      <c r="C96" s="174"/>
      <c r="D96" s="174"/>
      <c r="E96" s="405" t="s">
        <v>161</v>
      </c>
      <c r="F96" s="409"/>
      <c r="G96" s="409"/>
      <c r="H96" s="409"/>
      <c r="J96" s="174"/>
      <c r="K96" s="174"/>
      <c r="L96" s="175"/>
    </row>
    <row r="97" spans="2:65" ht="13.2">
      <c r="B97" s="29"/>
      <c r="C97" s="66" t="s">
        <v>162</v>
      </c>
      <c r="D97" s="174"/>
      <c r="E97" s="174"/>
      <c r="F97" s="174"/>
      <c r="G97" s="174"/>
      <c r="H97" s="174"/>
      <c r="J97" s="174"/>
      <c r="K97" s="174"/>
      <c r="L97" s="175"/>
    </row>
    <row r="98" spans="2:65" s="1" customFormat="1" ht="14.4" customHeight="1">
      <c r="B98" s="42"/>
      <c r="C98" s="64"/>
      <c r="D98" s="64"/>
      <c r="E98" s="407" t="s">
        <v>163</v>
      </c>
      <c r="F98" s="408"/>
      <c r="G98" s="408"/>
      <c r="H98" s="408"/>
      <c r="I98" s="173"/>
      <c r="J98" s="64"/>
      <c r="K98" s="64"/>
      <c r="L98" s="62"/>
    </row>
    <row r="99" spans="2:65" s="1" customFormat="1" ht="14.4" customHeight="1">
      <c r="B99" s="42"/>
      <c r="C99" s="66" t="s">
        <v>164</v>
      </c>
      <c r="D99" s="64"/>
      <c r="E99" s="64"/>
      <c r="F99" s="64"/>
      <c r="G99" s="64"/>
      <c r="H99" s="64"/>
      <c r="I99" s="173"/>
      <c r="J99" s="64"/>
      <c r="K99" s="64"/>
      <c r="L99" s="62"/>
    </row>
    <row r="100" spans="2:65" s="1" customFormat="1" ht="16.2" customHeight="1">
      <c r="B100" s="42"/>
      <c r="C100" s="64"/>
      <c r="D100" s="64"/>
      <c r="E100" s="375" t="str">
        <f>E13</f>
        <v xml:space="preserve">D.1.1.1. - vodní nádrž a vodovodní šachta-stavebně konstrukční řešení  </v>
      </c>
      <c r="F100" s="408"/>
      <c r="G100" s="408"/>
      <c r="H100" s="408"/>
      <c r="I100" s="173"/>
      <c r="J100" s="64"/>
      <c r="K100" s="64"/>
      <c r="L100" s="62"/>
    </row>
    <row r="101" spans="2:65" s="1" customFormat="1" ht="6.9" customHeight="1">
      <c r="B101" s="42"/>
      <c r="C101" s="64"/>
      <c r="D101" s="64"/>
      <c r="E101" s="64"/>
      <c r="F101" s="64"/>
      <c r="G101" s="64"/>
      <c r="H101" s="64"/>
      <c r="I101" s="173"/>
      <c r="J101" s="64"/>
      <c r="K101" s="64"/>
      <c r="L101" s="62"/>
    </row>
    <row r="102" spans="2:65" s="1" customFormat="1" ht="18" customHeight="1">
      <c r="B102" s="42"/>
      <c r="C102" s="66" t="s">
        <v>24</v>
      </c>
      <c r="D102" s="64"/>
      <c r="E102" s="64"/>
      <c r="F102" s="176" t="str">
        <f>F16</f>
        <v xml:space="preserve">MALŠOVICE </v>
      </c>
      <c r="G102" s="64"/>
      <c r="H102" s="64"/>
      <c r="I102" s="177" t="s">
        <v>26</v>
      </c>
      <c r="J102" s="74" t="str">
        <f>IF(J16="","",J16)</f>
        <v>10. 5. 2018</v>
      </c>
      <c r="K102" s="64"/>
      <c r="L102" s="62"/>
    </row>
    <row r="103" spans="2:65" s="1" customFormat="1" ht="6.9" customHeight="1">
      <c r="B103" s="42"/>
      <c r="C103" s="64"/>
      <c r="D103" s="64"/>
      <c r="E103" s="64"/>
      <c r="F103" s="64"/>
      <c r="G103" s="64"/>
      <c r="H103" s="64"/>
      <c r="I103" s="173"/>
      <c r="J103" s="64"/>
      <c r="K103" s="64"/>
      <c r="L103" s="62"/>
    </row>
    <row r="104" spans="2:65" s="1" customFormat="1" ht="13.2">
      <c r="B104" s="42"/>
      <c r="C104" s="66" t="s">
        <v>28</v>
      </c>
      <c r="D104" s="64"/>
      <c r="E104" s="64"/>
      <c r="F104" s="176" t="str">
        <f>E19</f>
        <v>OBEC MALŠOVICE, Malšovice 16</v>
      </c>
      <c r="G104" s="64"/>
      <c r="H104" s="64"/>
      <c r="I104" s="177" t="s">
        <v>34</v>
      </c>
      <c r="J104" s="176" t="str">
        <f>E25</f>
        <v>Ing.arch. Zdeněk Havlík Ústí n.L.</v>
      </c>
      <c r="K104" s="64"/>
      <c r="L104" s="62"/>
    </row>
    <row r="105" spans="2:65" s="1" customFormat="1" ht="14.4" customHeight="1">
      <c r="B105" s="42"/>
      <c r="C105" s="66" t="s">
        <v>32</v>
      </c>
      <c r="D105" s="64"/>
      <c r="E105" s="64"/>
      <c r="F105" s="176" t="str">
        <f>IF(E22="","",E22)</f>
        <v/>
      </c>
      <c r="G105" s="64"/>
      <c r="H105" s="64"/>
      <c r="I105" s="173"/>
      <c r="J105" s="64"/>
      <c r="K105" s="64"/>
      <c r="L105" s="62"/>
    </row>
    <row r="106" spans="2:65" s="1" customFormat="1" ht="10.35" customHeight="1">
      <c r="B106" s="42"/>
      <c r="C106" s="64"/>
      <c r="D106" s="64"/>
      <c r="E106" s="64"/>
      <c r="F106" s="64"/>
      <c r="G106" s="64"/>
      <c r="H106" s="64"/>
      <c r="I106" s="173"/>
      <c r="J106" s="64"/>
      <c r="K106" s="64"/>
      <c r="L106" s="62"/>
    </row>
    <row r="107" spans="2:65" s="10" customFormat="1" ht="29.25" customHeight="1">
      <c r="B107" s="178"/>
      <c r="C107" s="179" t="s">
        <v>192</v>
      </c>
      <c r="D107" s="180" t="s">
        <v>58</v>
      </c>
      <c r="E107" s="180" t="s">
        <v>54</v>
      </c>
      <c r="F107" s="180" t="s">
        <v>193</v>
      </c>
      <c r="G107" s="180" t="s">
        <v>194</v>
      </c>
      <c r="H107" s="180" t="s">
        <v>195</v>
      </c>
      <c r="I107" s="181" t="s">
        <v>196</v>
      </c>
      <c r="J107" s="180" t="s">
        <v>168</v>
      </c>
      <c r="K107" s="182" t="s">
        <v>197</v>
      </c>
      <c r="L107" s="183"/>
      <c r="M107" s="82" t="s">
        <v>198</v>
      </c>
      <c r="N107" s="83" t="s">
        <v>43</v>
      </c>
      <c r="O107" s="83" t="s">
        <v>199</v>
      </c>
      <c r="P107" s="83" t="s">
        <v>200</v>
      </c>
      <c r="Q107" s="83" t="s">
        <v>201</v>
      </c>
      <c r="R107" s="83" t="s">
        <v>202</v>
      </c>
      <c r="S107" s="83" t="s">
        <v>203</v>
      </c>
      <c r="T107" s="84" t="s">
        <v>204</v>
      </c>
    </row>
    <row r="108" spans="2:65" s="1" customFormat="1" ht="29.25" customHeight="1">
      <c r="B108" s="42"/>
      <c r="C108" s="88" t="s">
        <v>169</v>
      </c>
      <c r="D108" s="64"/>
      <c r="E108" s="64"/>
      <c r="F108" s="64"/>
      <c r="G108" s="64"/>
      <c r="H108" s="64"/>
      <c r="I108" s="173"/>
      <c r="J108" s="184">
        <f>BK108</f>
        <v>0</v>
      </c>
      <c r="K108" s="64"/>
      <c r="L108" s="62"/>
      <c r="M108" s="85"/>
      <c r="N108" s="86"/>
      <c r="O108" s="86"/>
      <c r="P108" s="185">
        <f>P109+P369</f>
        <v>0</v>
      </c>
      <c r="Q108" s="86"/>
      <c r="R108" s="185">
        <f>R109+R369</f>
        <v>15.743695807</v>
      </c>
      <c r="S108" s="86"/>
      <c r="T108" s="186">
        <f>T109+T369</f>
        <v>9.1673466000000001</v>
      </c>
      <c r="AT108" s="25" t="s">
        <v>72</v>
      </c>
      <c r="AU108" s="25" t="s">
        <v>170</v>
      </c>
      <c r="BK108" s="187">
        <f>BK109+BK369</f>
        <v>0</v>
      </c>
    </row>
    <row r="109" spans="2:65" s="11" customFormat="1" ht="37.35" customHeight="1">
      <c r="B109" s="188"/>
      <c r="C109" s="189"/>
      <c r="D109" s="190" t="s">
        <v>72</v>
      </c>
      <c r="E109" s="191" t="s">
        <v>205</v>
      </c>
      <c r="F109" s="191" t="s">
        <v>206</v>
      </c>
      <c r="G109" s="189"/>
      <c r="H109" s="189"/>
      <c r="I109" s="192"/>
      <c r="J109" s="193">
        <f>BK109</f>
        <v>0</v>
      </c>
      <c r="K109" s="189"/>
      <c r="L109" s="194"/>
      <c r="M109" s="195"/>
      <c r="N109" s="196"/>
      <c r="O109" s="196"/>
      <c r="P109" s="197">
        <f>P110+P136+P181+P320+P336+P357+P367</f>
        <v>0</v>
      </c>
      <c r="Q109" s="196"/>
      <c r="R109" s="197">
        <f>R110+R136+R181+R320+R336+R357+R367</f>
        <v>15.713454306999999</v>
      </c>
      <c r="S109" s="196"/>
      <c r="T109" s="198">
        <f>T110+T136+T181+T320+T336+T357+T367</f>
        <v>9.1605965999999999</v>
      </c>
      <c r="AR109" s="199" t="s">
        <v>80</v>
      </c>
      <c r="AT109" s="200" t="s">
        <v>72</v>
      </c>
      <c r="AU109" s="200" t="s">
        <v>73</v>
      </c>
      <c r="AY109" s="199" t="s">
        <v>207</v>
      </c>
      <c r="BK109" s="201">
        <f>BK110+BK136+BK181+BK320+BK336+BK357+BK367</f>
        <v>0</v>
      </c>
    </row>
    <row r="110" spans="2:65" s="11" customFormat="1" ht="19.95" customHeight="1">
      <c r="B110" s="188"/>
      <c r="C110" s="189"/>
      <c r="D110" s="190" t="s">
        <v>72</v>
      </c>
      <c r="E110" s="202" t="s">
        <v>80</v>
      </c>
      <c r="F110" s="202" t="s">
        <v>208</v>
      </c>
      <c r="G110" s="189"/>
      <c r="H110" s="189"/>
      <c r="I110" s="192"/>
      <c r="J110" s="203">
        <f>BK110</f>
        <v>0</v>
      </c>
      <c r="K110" s="189"/>
      <c r="L110" s="194"/>
      <c r="M110" s="195"/>
      <c r="N110" s="196"/>
      <c r="O110" s="196"/>
      <c r="P110" s="197">
        <f>P111+P118+P127</f>
        <v>0</v>
      </c>
      <c r="Q110" s="196"/>
      <c r="R110" s="197">
        <f>R111+R118+R127</f>
        <v>0</v>
      </c>
      <c r="S110" s="196"/>
      <c r="T110" s="198">
        <f>T111+T118+T127</f>
        <v>0</v>
      </c>
      <c r="AR110" s="199" t="s">
        <v>80</v>
      </c>
      <c r="AT110" s="200" t="s">
        <v>72</v>
      </c>
      <c r="AU110" s="200" t="s">
        <v>80</v>
      </c>
      <c r="AY110" s="199" t="s">
        <v>207</v>
      </c>
      <c r="BK110" s="201">
        <f>BK111+BK118+BK127</f>
        <v>0</v>
      </c>
    </row>
    <row r="111" spans="2:65" s="11" customFormat="1" ht="14.85" customHeight="1">
      <c r="B111" s="188"/>
      <c r="C111" s="189"/>
      <c r="D111" s="190" t="s">
        <v>72</v>
      </c>
      <c r="E111" s="202" t="s">
        <v>209</v>
      </c>
      <c r="F111" s="202" t="s">
        <v>210</v>
      </c>
      <c r="G111" s="189"/>
      <c r="H111" s="189"/>
      <c r="I111" s="192"/>
      <c r="J111" s="203">
        <f>BK111</f>
        <v>0</v>
      </c>
      <c r="K111" s="189"/>
      <c r="L111" s="194"/>
      <c r="M111" s="195"/>
      <c r="N111" s="196"/>
      <c r="O111" s="196"/>
      <c r="P111" s="197">
        <f>SUM(P112:P117)</f>
        <v>0</v>
      </c>
      <c r="Q111" s="196"/>
      <c r="R111" s="197">
        <f>SUM(R112:R117)</f>
        <v>0</v>
      </c>
      <c r="S111" s="196"/>
      <c r="T111" s="198">
        <f>SUM(T112:T117)</f>
        <v>0</v>
      </c>
      <c r="AR111" s="199" t="s">
        <v>80</v>
      </c>
      <c r="AT111" s="200" t="s">
        <v>72</v>
      </c>
      <c r="AU111" s="200" t="s">
        <v>82</v>
      </c>
      <c r="AY111" s="199" t="s">
        <v>207</v>
      </c>
      <c r="BK111" s="201">
        <f>SUM(BK112:BK117)</f>
        <v>0</v>
      </c>
    </row>
    <row r="112" spans="2:65" s="1" customFormat="1" ht="45.6" customHeight="1">
      <c r="B112" s="42"/>
      <c r="C112" s="204" t="s">
        <v>80</v>
      </c>
      <c r="D112" s="204" t="s">
        <v>211</v>
      </c>
      <c r="E112" s="205" t="s">
        <v>212</v>
      </c>
      <c r="F112" s="206" t="s">
        <v>213</v>
      </c>
      <c r="G112" s="207" t="s">
        <v>214</v>
      </c>
      <c r="H112" s="208">
        <v>0.56699999999999995</v>
      </c>
      <c r="I112" s="209"/>
      <c r="J112" s="210">
        <f>ROUND(I112*H112,1)</f>
        <v>0</v>
      </c>
      <c r="K112" s="206" t="s">
        <v>215</v>
      </c>
      <c r="L112" s="62"/>
      <c r="M112" s="211" t="s">
        <v>23</v>
      </c>
      <c r="N112" s="212" t="s">
        <v>44</v>
      </c>
      <c r="O112" s="43"/>
      <c r="P112" s="213">
        <f>O112*H112</f>
        <v>0</v>
      </c>
      <c r="Q112" s="213">
        <v>0</v>
      </c>
      <c r="R112" s="213">
        <f>Q112*H112</f>
        <v>0</v>
      </c>
      <c r="S112" s="213">
        <v>0</v>
      </c>
      <c r="T112" s="214">
        <f>S112*H112</f>
        <v>0</v>
      </c>
      <c r="AR112" s="25" t="s">
        <v>216</v>
      </c>
      <c r="AT112" s="25" t="s">
        <v>211</v>
      </c>
      <c r="AU112" s="25" t="s">
        <v>90</v>
      </c>
      <c r="AY112" s="25" t="s">
        <v>207</v>
      </c>
      <c r="BE112" s="215">
        <f>IF(N112="základní",J112,0)</f>
        <v>0</v>
      </c>
      <c r="BF112" s="215">
        <f>IF(N112="snížená",J112,0)</f>
        <v>0</v>
      </c>
      <c r="BG112" s="215">
        <f>IF(N112="zákl. přenesená",J112,0)</f>
        <v>0</v>
      </c>
      <c r="BH112" s="215">
        <f>IF(N112="sníž. přenesená",J112,0)</f>
        <v>0</v>
      </c>
      <c r="BI112" s="215">
        <f>IF(N112="nulová",J112,0)</f>
        <v>0</v>
      </c>
      <c r="BJ112" s="25" t="s">
        <v>80</v>
      </c>
      <c r="BK112" s="215">
        <f>ROUND(I112*H112,1)</f>
        <v>0</v>
      </c>
      <c r="BL112" s="25" t="s">
        <v>216</v>
      </c>
      <c r="BM112" s="25" t="s">
        <v>217</v>
      </c>
    </row>
    <row r="113" spans="2:65" s="12" customFormat="1" ht="12">
      <c r="B113" s="216"/>
      <c r="C113" s="217"/>
      <c r="D113" s="218" t="s">
        <v>218</v>
      </c>
      <c r="E113" s="219" t="s">
        <v>23</v>
      </c>
      <c r="F113" s="220" t="s">
        <v>219</v>
      </c>
      <c r="G113" s="217"/>
      <c r="H113" s="221">
        <v>0.56699999999999995</v>
      </c>
      <c r="I113" s="222"/>
      <c r="J113" s="217"/>
      <c r="K113" s="217"/>
      <c r="L113" s="223"/>
      <c r="M113" s="224"/>
      <c r="N113" s="225"/>
      <c r="O113" s="225"/>
      <c r="P113" s="225"/>
      <c r="Q113" s="225"/>
      <c r="R113" s="225"/>
      <c r="S113" s="225"/>
      <c r="T113" s="226"/>
      <c r="AT113" s="227" t="s">
        <v>218</v>
      </c>
      <c r="AU113" s="227" t="s">
        <v>90</v>
      </c>
      <c r="AV113" s="12" t="s">
        <v>82</v>
      </c>
      <c r="AW113" s="12" t="s">
        <v>36</v>
      </c>
      <c r="AX113" s="12" t="s">
        <v>80</v>
      </c>
      <c r="AY113" s="227" t="s">
        <v>207</v>
      </c>
    </row>
    <row r="114" spans="2:65" s="1" customFormat="1" ht="34.200000000000003" customHeight="1">
      <c r="B114" s="42"/>
      <c r="C114" s="204" t="s">
        <v>82</v>
      </c>
      <c r="D114" s="204" t="s">
        <v>211</v>
      </c>
      <c r="E114" s="205" t="s">
        <v>220</v>
      </c>
      <c r="F114" s="206" t="s">
        <v>221</v>
      </c>
      <c r="G114" s="207" t="s">
        <v>214</v>
      </c>
      <c r="H114" s="208">
        <v>34.006</v>
      </c>
      <c r="I114" s="209"/>
      <c r="J114" s="210">
        <f>ROUND(I114*H114,1)</f>
        <v>0</v>
      </c>
      <c r="K114" s="206" t="s">
        <v>215</v>
      </c>
      <c r="L114" s="62"/>
      <c r="M114" s="211" t="s">
        <v>23</v>
      </c>
      <c r="N114" s="212" t="s">
        <v>44</v>
      </c>
      <c r="O114" s="43"/>
      <c r="P114" s="213">
        <f>O114*H114</f>
        <v>0</v>
      </c>
      <c r="Q114" s="213">
        <v>0</v>
      </c>
      <c r="R114" s="213">
        <f>Q114*H114</f>
        <v>0</v>
      </c>
      <c r="S114" s="213">
        <v>0</v>
      </c>
      <c r="T114" s="214">
        <f>S114*H114</f>
        <v>0</v>
      </c>
      <c r="AR114" s="25" t="s">
        <v>216</v>
      </c>
      <c r="AT114" s="25" t="s">
        <v>211</v>
      </c>
      <c r="AU114" s="25" t="s">
        <v>90</v>
      </c>
      <c r="AY114" s="25" t="s">
        <v>207</v>
      </c>
      <c r="BE114" s="215">
        <f>IF(N114="základní",J114,0)</f>
        <v>0</v>
      </c>
      <c r="BF114" s="215">
        <f>IF(N114="snížená",J114,0)</f>
        <v>0</v>
      </c>
      <c r="BG114" s="215">
        <f>IF(N114="zákl. přenesená",J114,0)</f>
        <v>0</v>
      </c>
      <c r="BH114" s="215">
        <f>IF(N114="sníž. přenesená",J114,0)</f>
        <v>0</v>
      </c>
      <c r="BI114" s="215">
        <f>IF(N114="nulová",J114,0)</f>
        <v>0</v>
      </c>
      <c r="BJ114" s="25" t="s">
        <v>80</v>
      </c>
      <c r="BK114" s="215">
        <f>ROUND(I114*H114,1)</f>
        <v>0</v>
      </c>
      <c r="BL114" s="25" t="s">
        <v>216</v>
      </c>
      <c r="BM114" s="25" t="s">
        <v>222</v>
      </c>
    </row>
    <row r="115" spans="2:65" s="12" customFormat="1" ht="12">
      <c r="B115" s="216"/>
      <c r="C115" s="217"/>
      <c r="D115" s="218" t="s">
        <v>218</v>
      </c>
      <c r="E115" s="219" t="s">
        <v>23</v>
      </c>
      <c r="F115" s="220" t="s">
        <v>223</v>
      </c>
      <c r="G115" s="217"/>
      <c r="H115" s="221">
        <v>33.25</v>
      </c>
      <c r="I115" s="222"/>
      <c r="J115" s="217"/>
      <c r="K115" s="217"/>
      <c r="L115" s="223"/>
      <c r="M115" s="224"/>
      <c r="N115" s="225"/>
      <c r="O115" s="225"/>
      <c r="P115" s="225"/>
      <c r="Q115" s="225"/>
      <c r="R115" s="225"/>
      <c r="S115" s="225"/>
      <c r="T115" s="226"/>
      <c r="AT115" s="227" t="s">
        <v>218</v>
      </c>
      <c r="AU115" s="227" t="s">
        <v>90</v>
      </c>
      <c r="AV115" s="12" t="s">
        <v>82</v>
      </c>
      <c r="AW115" s="12" t="s">
        <v>36</v>
      </c>
      <c r="AX115" s="12" t="s">
        <v>73</v>
      </c>
      <c r="AY115" s="227" t="s">
        <v>207</v>
      </c>
    </row>
    <row r="116" spans="2:65" s="12" customFormat="1" ht="12">
      <c r="B116" s="216"/>
      <c r="C116" s="217"/>
      <c r="D116" s="218" t="s">
        <v>218</v>
      </c>
      <c r="E116" s="219" t="s">
        <v>23</v>
      </c>
      <c r="F116" s="220" t="s">
        <v>224</v>
      </c>
      <c r="G116" s="217"/>
      <c r="H116" s="221">
        <v>0.75600000000000001</v>
      </c>
      <c r="I116" s="222"/>
      <c r="J116" s="217"/>
      <c r="K116" s="217"/>
      <c r="L116" s="223"/>
      <c r="M116" s="224"/>
      <c r="N116" s="225"/>
      <c r="O116" s="225"/>
      <c r="P116" s="225"/>
      <c r="Q116" s="225"/>
      <c r="R116" s="225"/>
      <c r="S116" s="225"/>
      <c r="T116" s="226"/>
      <c r="AT116" s="227" t="s">
        <v>218</v>
      </c>
      <c r="AU116" s="227" t="s">
        <v>90</v>
      </c>
      <c r="AV116" s="12" t="s">
        <v>82</v>
      </c>
      <c r="AW116" s="12" t="s">
        <v>36</v>
      </c>
      <c r="AX116" s="12" t="s">
        <v>73</v>
      </c>
      <c r="AY116" s="227" t="s">
        <v>207</v>
      </c>
    </row>
    <row r="117" spans="2:65" s="13" customFormat="1" ht="12">
      <c r="B117" s="228"/>
      <c r="C117" s="229"/>
      <c r="D117" s="218" t="s">
        <v>218</v>
      </c>
      <c r="E117" s="230" t="s">
        <v>23</v>
      </c>
      <c r="F117" s="231" t="s">
        <v>225</v>
      </c>
      <c r="G117" s="229"/>
      <c r="H117" s="232">
        <v>34.006</v>
      </c>
      <c r="I117" s="233"/>
      <c r="J117" s="229"/>
      <c r="K117" s="229"/>
      <c r="L117" s="234"/>
      <c r="M117" s="235"/>
      <c r="N117" s="236"/>
      <c r="O117" s="236"/>
      <c r="P117" s="236"/>
      <c r="Q117" s="236"/>
      <c r="R117" s="236"/>
      <c r="S117" s="236"/>
      <c r="T117" s="237"/>
      <c r="AT117" s="238" t="s">
        <v>218</v>
      </c>
      <c r="AU117" s="238" t="s">
        <v>90</v>
      </c>
      <c r="AV117" s="13" t="s">
        <v>216</v>
      </c>
      <c r="AW117" s="13" t="s">
        <v>36</v>
      </c>
      <c r="AX117" s="13" t="s">
        <v>80</v>
      </c>
      <c r="AY117" s="238" t="s">
        <v>207</v>
      </c>
    </row>
    <row r="118" spans="2:65" s="11" customFormat="1" ht="22.35" customHeight="1">
      <c r="B118" s="188"/>
      <c r="C118" s="189"/>
      <c r="D118" s="190" t="s">
        <v>72</v>
      </c>
      <c r="E118" s="202" t="s">
        <v>226</v>
      </c>
      <c r="F118" s="202" t="s">
        <v>227</v>
      </c>
      <c r="G118" s="189"/>
      <c r="H118" s="189"/>
      <c r="I118" s="192"/>
      <c r="J118" s="203">
        <f>BK118</f>
        <v>0</v>
      </c>
      <c r="K118" s="189"/>
      <c r="L118" s="194"/>
      <c r="M118" s="195"/>
      <c r="N118" s="196"/>
      <c r="O118" s="196"/>
      <c r="P118" s="197">
        <f>SUM(P119:P126)</f>
        <v>0</v>
      </c>
      <c r="Q118" s="196"/>
      <c r="R118" s="197">
        <f>SUM(R119:R126)</f>
        <v>0</v>
      </c>
      <c r="S118" s="196"/>
      <c r="T118" s="198">
        <f>SUM(T119:T126)</f>
        <v>0</v>
      </c>
      <c r="AR118" s="199" t="s">
        <v>80</v>
      </c>
      <c r="AT118" s="200" t="s">
        <v>72</v>
      </c>
      <c r="AU118" s="200" t="s">
        <v>82</v>
      </c>
      <c r="AY118" s="199" t="s">
        <v>207</v>
      </c>
      <c r="BK118" s="201">
        <f>SUM(BK119:BK126)</f>
        <v>0</v>
      </c>
    </row>
    <row r="119" spans="2:65" s="1" customFormat="1" ht="45.6" customHeight="1">
      <c r="B119" s="42"/>
      <c r="C119" s="204" t="s">
        <v>90</v>
      </c>
      <c r="D119" s="204" t="s">
        <v>211</v>
      </c>
      <c r="E119" s="205" t="s">
        <v>228</v>
      </c>
      <c r="F119" s="206" t="s">
        <v>229</v>
      </c>
      <c r="G119" s="207" t="s">
        <v>214</v>
      </c>
      <c r="H119" s="208">
        <v>0.56699999999999995</v>
      </c>
      <c r="I119" s="209"/>
      <c r="J119" s="210">
        <f>ROUND(I119*H119,1)</f>
        <v>0</v>
      </c>
      <c r="K119" s="206" t="s">
        <v>215</v>
      </c>
      <c r="L119" s="62"/>
      <c r="M119" s="211" t="s">
        <v>23</v>
      </c>
      <c r="N119" s="212" t="s">
        <v>44</v>
      </c>
      <c r="O119" s="43"/>
      <c r="P119" s="213">
        <f>O119*H119</f>
        <v>0</v>
      </c>
      <c r="Q119" s="213">
        <v>0</v>
      </c>
      <c r="R119" s="213">
        <f>Q119*H119</f>
        <v>0</v>
      </c>
      <c r="S119" s="213">
        <v>0</v>
      </c>
      <c r="T119" s="214">
        <f>S119*H119</f>
        <v>0</v>
      </c>
      <c r="AR119" s="25" t="s">
        <v>216</v>
      </c>
      <c r="AT119" s="25" t="s">
        <v>211</v>
      </c>
      <c r="AU119" s="25" t="s">
        <v>90</v>
      </c>
      <c r="AY119" s="25" t="s">
        <v>207</v>
      </c>
      <c r="BE119" s="215">
        <f>IF(N119="základní",J119,0)</f>
        <v>0</v>
      </c>
      <c r="BF119" s="215">
        <f>IF(N119="snížená",J119,0)</f>
        <v>0</v>
      </c>
      <c r="BG119" s="215">
        <f>IF(N119="zákl. přenesená",J119,0)</f>
        <v>0</v>
      </c>
      <c r="BH119" s="215">
        <f>IF(N119="sníž. přenesená",J119,0)</f>
        <v>0</v>
      </c>
      <c r="BI119" s="215">
        <f>IF(N119="nulová",J119,0)</f>
        <v>0</v>
      </c>
      <c r="BJ119" s="25" t="s">
        <v>80</v>
      </c>
      <c r="BK119" s="215">
        <f>ROUND(I119*H119,1)</f>
        <v>0</v>
      </c>
      <c r="BL119" s="25" t="s">
        <v>216</v>
      </c>
      <c r="BM119" s="25" t="s">
        <v>230</v>
      </c>
    </row>
    <row r="120" spans="2:65" s="12" customFormat="1" ht="12">
      <c r="B120" s="216"/>
      <c r="C120" s="217"/>
      <c r="D120" s="218" t="s">
        <v>218</v>
      </c>
      <c r="E120" s="219" t="s">
        <v>23</v>
      </c>
      <c r="F120" s="220" t="s">
        <v>219</v>
      </c>
      <c r="G120" s="217"/>
      <c r="H120" s="221">
        <v>0.56699999999999995</v>
      </c>
      <c r="I120" s="222"/>
      <c r="J120" s="217"/>
      <c r="K120" s="217"/>
      <c r="L120" s="223"/>
      <c r="M120" s="224"/>
      <c r="N120" s="225"/>
      <c r="O120" s="225"/>
      <c r="P120" s="225"/>
      <c r="Q120" s="225"/>
      <c r="R120" s="225"/>
      <c r="S120" s="225"/>
      <c r="T120" s="226"/>
      <c r="AT120" s="227" t="s">
        <v>218</v>
      </c>
      <c r="AU120" s="227" t="s">
        <v>90</v>
      </c>
      <c r="AV120" s="12" t="s">
        <v>82</v>
      </c>
      <c r="AW120" s="12" t="s">
        <v>36</v>
      </c>
      <c r="AX120" s="12" t="s">
        <v>80</v>
      </c>
      <c r="AY120" s="227" t="s">
        <v>207</v>
      </c>
    </row>
    <row r="121" spans="2:65" s="1" customFormat="1" ht="45.6" customHeight="1">
      <c r="B121" s="42"/>
      <c r="C121" s="204" t="s">
        <v>216</v>
      </c>
      <c r="D121" s="204" t="s">
        <v>211</v>
      </c>
      <c r="E121" s="205" t="s">
        <v>231</v>
      </c>
      <c r="F121" s="206" t="s">
        <v>232</v>
      </c>
      <c r="G121" s="207" t="s">
        <v>214</v>
      </c>
      <c r="H121" s="208">
        <v>8.1270000000000007</v>
      </c>
      <c r="I121" s="209"/>
      <c r="J121" s="210">
        <f>ROUND(I121*H121,1)</f>
        <v>0</v>
      </c>
      <c r="K121" s="206" t="s">
        <v>215</v>
      </c>
      <c r="L121" s="62"/>
      <c r="M121" s="211" t="s">
        <v>23</v>
      </c>
      <c r="N121" s="212" t="s">
        <v>44</v>
      </c>
      <c r="O121" s="43"/>
      <c r="P121" s="213">
        <f>O121*H121</f>
        <v>0</v>
      </c>
      <c r="Q121" s="213">
        <v>0</v>
      </c>
      <c r="R121" s="213">
        <f>Q121*H121</f>
        <v>0</v>
      </c>
      <c r="S121" s="213">
        <v>0</v>
      </c>
      <c r="T121" s="214">
        <f>S121*H121</f>
        <v>0</v>
      </c>
      <c r="AR121" s="25" t="s">
        <v>216</v>
      </c>
      <c r="AT121" s="25" t="s">
        <v>211</v>
      </c>
      <c r="AU121" s="25" t="s">
        <v>90</v>
      </c>
      <c r="AY121" s="25" t="s">
        <v>207</v>
      </c>
      <c r="BE121" s="215">
        <f>IF(N121="základní",J121,0)</f>
        <v>0</v>
      </c>
      <c r="BF121" s="215">
        <f>IF(N121="snížená",J121,0)</f>
        <v>0</v>
      </c>
      <c r="BG121" s="215">
        <f>IF(N121="zákl. přenesená",J121,0)</f>
        <v>0</v>
      </c>
      <c r="BH121" s="215">
        <f>IF(N121="sníž. přenesená",J121,0)</f>
        <v>0</v>
      </c>
      <c r="BI121" s="215">
        <f>IF(N121="nulová",J121,0)</f>
        <v>0</v>
      </c>
      <c r="BJ121" s="25" t="s">
        <v>80</v>
      </c>
      <c r="BK121" s="215">
        <f>ROUND(I121*H121,1)</f>
        <v>0</v>
      </c>
      <c r="BL121" s="25" t="s">
        <v>216</v>
      </c>
      <c r="BM121" s="25" t="s">
        <v>233</v>
      </c>
    </row>
    <row r="122" spans="2:65" s="12" customFormat="1" ht="12">
      <c r="B122" s="216"/>
      <c r="C122" s="217"/>
      <c r="D122" s="218" t="s">
        <v>218</v>
      </c>
      <c r="E122" s="219" t="s">
        <v>23</v>
      </c>
      <c r="F122" s="220" t="s">
        <v>234</v>
      </c>
      <c r="G122" s="217"/>
      <c r="H122" s="221">
        <v>34.573</v>
      </c>
      <c r="I122" s="222"/>
      <c r="J122" s="217"/>
      <c r="K122" s="217"/>
      <c r="L122" s="223"/>
      <c r="M122" s="224"/>
      <c r="N122" s="225"/>
      <c r="O122" s="225"/>
      <c r="P122" s="225"/>
      <c r="Q122" s="225"/>
      <c r="R122" s="225"/>
      <c r="S122" s="225"/>
      <c r="T122" s="226"/>
      <c r="AT122" s="227" t="s">
        <v>218</v>
      </c>
      <c r="AU122" s="227" t="s">
        <v>90</v>
      </c>
      <c r="AV122" s="12" t="s">
        <v>82</v>
      </c>
      <c r="AW122" s="12" t="s">
        <v>36</v>
      </c>
      <c r="AX122" s="12" t="s">
        <v>73</v>
      </c>
      <c r="AY122" s="227" t="s">
        <v>207</v>
      </c>
    </row>
    <row r="123" spans="2:65" s="12" customFormat="1" ht="12">
      <c r="B123" s="216"/>
      <c r="C123" s="217"/>
      <c r="D123" s="218" t="s">
        <v>218</v>
      </c>
      <c r="E123" s="219" t="s">
        <v>23</v>
      </c>
      <c r="F123" s="220" t="s">
        <v>235</v>
      </c>
      <c r="G123" s="217"/>
      <c r="H123" s="221">
        <v>-26.446000000000002</v>
      </c>
      <c r="I123" s="222"/>
      <c r="J123" s="217"/>
      <c r="K123" s="217"/>
      <c r="L123" s="223"/>
      <c r="M123" s="224"/>
      <c r="N123" s="225"/>
      <c r="O123" s="225"/>
      <c r="P123" s="225"/>
      <c r="Q123" s="225"/>
      <c r="R123" s="225"/>
      <c r="S123" s="225"/>
      <c r="T123" s="226"/>
      <c r="AT123" s="227" t="s">
        <v>218</v>
      </c>
      <c r="AU123" s="227" t="s">
        <v>90</v>
      </c>
      <c r="AV123" s="12" t="s">
        <v>82</v>
      </c>
      <c r="AW123" s="12" t="s">
        <v>36</v>
      </c>
      <c r="AX123" s="12" t="s">
        <v>73</v>
      </c>
      <c r="AY123" s="227" t="s">
        <v>207</v>
      </c>
    </row>
    <row r="124" spans="2:65" s="13" customFormat="1" ht="12">
      <c r="B124" s="228"/>
      <c r="C124" s="229"/>
      <c r="D124" s="218" t="s">
        <v>218</v>
      </c>
      <c r="E124" s="230" t="s">
        <v>23</v>
      </c>
      <c r="F124" s="231" t="s">
        <v>236</v>
      </c>
      <c r="G124" s="229"/>
      <c r="H124" s="232">
        <v>8.1270000000000007</v>
      </c>
      <c r="I124" s="233"/>
      <c r="J124" s="229"/>
      <c r="K124" s="229"/>
      <c r="L124" s="234"/>
      <c r="M124" s="235"/>
      <c r="N124" s="236"/>
      <c r="O124" s="236"/>
      <c r="P124" s="236"/>
      <c r="Q124" s="236"/>
      <c r="R124" s="236"/>
      <c r="S124" s="236"/>
      <c r="T124" s="237"/>
      <c r="AT124" s="238" t="s">
        <v>218</v>
      </c>
      <c r="AU124" s="238" t="s">
        <v>90</v>
      </c>
      <c r="AV124" s="13" t="s">
        <v>216</v>
      </c>
      <c r="AW124" s="13" t="s">
        <v>36</v>
      </c>
      <c r="AX124" s="13" t="s">
        <v>80</v>
      </c>
      <c r="AY124" s="238" t="s">
        <v>207</v>
      </c>
    </row>
    <row r="125" spans="2:65" s="1" customFormat="1" ht="34.200000000000003" customHeight="1">
      <c r="B125" s="42"/>
      <c r="C125" s="204" t="s">
        <v>237</v>
      </c>
      <c r="D125" s="204" t="s">
        <v>211</v>
      </c>
      <c r="E125" s="205" t="s">
        <v>238</v>
      </c>
      <c r="F125" s="206" t="s">
        <v>239</v>
      </c>
      <c r="G125" s="207" t="s">
        <v>240</v>
      </c>
      <c r="H125" s="208">
        <v>13.816000000000001</v>
      </c>
      <c r="I125" s="209"/>
      <c r="J125" s="210">
        <f>ROUND(I125*H125,1)</f>
        <v>0</v>
      </c>
      <c r="K125" s="206" t="s">
        <v>215</v>
      </c>
      <c r="L125" s="62"/>
      <c r="M125" s="211" t="s">
        <v>23</v>
      </c>
      <c r="N125" s="212" t="s">
        <v>44</v>
      </c>
      <c r="O125" s="43"/>
      <c r="P125" s="213">
        <f>O125*H125</f>
        <v>0</v>
      </c>
      <c r="Q125" s="213">
        <v>0</v>
      </c>
      <c r="R125" s="213">
        <f>Q125*H125</f>
        <v>0</v>
      </c>
      <c r="S125" s="213">
        <v>0</v>
      </c>
      <c r="T125" s="214">
        <f>S125*H125</f>
        <v>0</v>
      </c>
      <c r="AR125" s="25" t="s">
        <v>216</v>
      </c>
      <c r="AT125" s="25" t="s">
        <v>211</v>
      </c>
      <c r="AU125" s="25" t="s">
        <v>90</v>
      </c>
      <c r="AY125" s="25" t="s">
        <v>207</v>
      </c>
      <c r="BE125" s="215">
        <f>IF(N125="základní",J125,0)</f>
        <v>0</v>
      </c>
      <c r="BF125" s="215">
        <f>IF(N125="snížená",J125,0)</f>
        <v>0</v>
      </c>
      <c r="BG125" s="215">
        <f>IF(N125="zákl. přenesená",J125,0)</f>
        <v>0</v>
      </c>
      <c r="BH125" s="215">
        <f>IF(N125="sníž. přenesená",J125,0)</f>
        <v>0</v>
      </c>
      <c r="BI125" s="215">
        <f>IF(N125="nulová",J125,0)</f>
        <v>0</v>
      </c>
      <c r="BJ125" s="25" t="s">
        <v>80</v>
      </c>
      <c r="BK125" s="215">
        <f>ROUND(I125*H125,1)</f>
        <v>0</v>
      </c>
      <c r="BL125" s="25" t="s">
        <v>216</v>
      </c>
      <c r="BM125" s="25" t="s">
        <v>241</v>
      </c>
    </row>
    <row r="126" spans="2:65" s="12" customFormat="1" ht="12">
      <c r="B126" s="216"/>
      <c r="C126" s="217"/>
      <c r="D126" s="218" t="s">
        <v>218</v>
      </c>
      <c r="E126" s="219" t="s">
        <v>23</v>
      </c>
      <c r="F126" s="220" t="s">
        <v>242</v>
      </c>
      <c r="G126" s="217"/>
      <c r="H126" s="221">
        <v>13.816000000000001</v>
      </c>
      <c r="I126" s="222"/>
      <c r="J126" s="217"/>
      <c r="K126" s="217"/>
      <c r="L126" s="223"/>
      <c r="M126" s="224"/>
      <c r="N126" s="225"/>
      <c r="O126" s="225"/>
      <c r="P126" s="225"/>
      <c r="Q126" s="225"/>
      <c r="R126" s="225"/>
      <c r="S126" s="225"/>
      <c r="T126" s="226"/>
      <c r="AT126" s="227" t="s">
        <v>218</v>
      </c>
      <c r="AU126" s="227" t="s">
        <v>90</v>
      </c>
      <c r="AV126" s="12" t="s">
        <v>82</v>
      </c>
      <c r="AW126" s="12" t="s">
        <v>36</v>
      </c>
      <c r="AX126" s="12" t="s">
        <v>80</v>
      </c>
      <c r="AY126" s="227" t="s">
        <v>207</v>
      </c>
    </row>
    <row r="127" spans="2:65" s="11" customFormat="1" ht="22.35" customHeight="1">
      <c r="B127" s="188"/>
      <c r="C127" s="189"/>
      <c r="D127" s="190" t="s">
        <v>72</v>
      </c>
      <c r="E127" s="202" t="s">
        <v>243</v>
      </c>
      <c r="F127" s="202" t="s">
        <v>244</v>
      </c>
      <c r="G127" s="189"/>
      <c r="H127" s="189"/>
      <c r="I127" s="192"/>
      <c r="J127" s="203">
        <f>BK127</f>
        <v>0</v>
      </c>
      <c r="K127" s="189"/>
      <c r="L127" s="194"/>
      <c r="M127" s="195"/>
      <c r="N127" s="196"/>
      <c r="O127" s="196"/>
      <c r="P127" s="197">
        <f>SUM(P128:P135)</f>
        <v>0</v>
      </c>
      <c r="Q127" s="196"/>
      <c r="R127" s="197">
        <f>SUM(R128:R135)</f>
        <v>0</v>
      </c>
      <c r="S127" s="196"/>
      <c r="T127" s="198">
        <f>SUM(T128:T135)</f>
        <v>0</v>
      </c>
      <c r="AR127" s="199" t="s">
        <v>80</v>
      </c>
      <c r="AT127" s="200" t="s">
        <v>72</v>
      </c>
      <c r="AU127" s="200" t="s">
        <v>82</v>
      </c>
      <c r="AY127" s="199" t="s">
        <v>207</v>
      </c>
      <c r="BK127" s="201">
        <f>SUM(BK128:BK135)</f>
        <v>0</v>
      </c>
    </row>
    <row r="128" spans="2:65" s="1" customFormat="1" ht="34.200000000000003" customHeight="1">
      <c r="B128" s="42"/>
      <c r="C128" s="204" t="s">
        <v>245</v>
      </c>
      <c r="D128" s="204" t="s">
        <v>211</v>
      </c>
      <c r="E128" s="205" t="s">
        <v>246</v>
      </c>
      <c r="F128" s="206" t="s">
        <v>247</v>
      </c>
      <c r="G128" s="207" t="s">
        <v>214</v>
      </c>
      <c r="H128" s="208">
        <v>26.446000000000002</v>
      </c>
      <c r="I128" s="209"/>
      <c r="J128" s="210">
        <f>ROUND(I128*H128,1)</f>
        <v>0</v>
      </c>
      <c r="K128" s="206" t="s">
        <v>215</v>
      </c>
      <c r="L128" s="62"/>
      <c r="M128" s="211" t="s">
        <v>23</v>
      </c>
      <c r="N128" s="212" t="s">
        <v>44</v>
      </c>
      <c r="O128" s="43"/>
      <c r="P128" s="213">
        <f>O128*H128</f>
        <v>0</v>
      </c>
      <c r="Q128" s="213">
        <v>0</v>
      </c>
      <c r="R128" s="213">
        <f>Q128*H128</f>
        <v>0</v>
      </c>
      <c r="S128" s="213">
        <v>0</v>
      </c>
      <c r="T128" s="214">
        <f>S128*H128</f>
        <v>0</v>
      </c>
      <c r="AR128" s="25" t="s">
        <v>216</v>
      </c>
      <c r="AT128" s="25" t="s">
        <v>211</v>
      </c>
      <c r="AU128" s="25" t="s">
        <v>90</v>
      </c>
      <c r="AY128" s="25" t="s">
        <v>207</v>
      </c>
      <c r="BE128" s="215">
        <f>IF(N128="základní",J128,0)</f>
        <v>0</v>
      </c>
      <c r="BF128" s="215">
        <f>IF(N128="snížená",J128,0)</f>
        <v>0</v>
      </c>
      <c r="BG128" s="215">
        <f>IF(N128="zákl. přenesená",J128,0)</f>
        <v>0</v>
      </c>
      <c r="BH128" s="215">
        <f>IF(N128="sníž. přenesená",J128,0)</f>
        <v>0</v>
      </c>
      <c r="BI128" s="215">
        <f>IF(N128="nulová",J128,0)</f>
        <v>0</v>
      </c>
      <c r="BJ128" s="25" t="s">
        <v>80</v>
      </c>
      <c r="BK128" s="215">
        <f>ROUND(I128*H128,1)</f>
        <v>0</v>
      </c>
      <c r="BL128" s="25" t="s">
        <v>216</v>
      </c>
      <c r="BM128" s="25" t="s">
        <v>248</v>
      </c>
    </row>
    <row r="129" spans="2:65" s="12" customFormat="1" ht="12">
      <c r="B129" s="216"/>
      <c r="C129" s="217"/>
      <c r="D129" s="218" t="s">
        <v>218</v>
      </c>
      <c r="E129" s="219" t="s">
        <v>23</v>
      </c>
      <c r="F129" s="220" t="s">
        <v>223</v>
      </c>
      <c r="G129" s="217"/>
      <c r="H129" s="221">
        <v>33.25</v>
      </c>
      <c r="I129" s="222"/>
      <c r="J129" s="217"/>
      <c r="K129" s="217"/>
      <c r="L129" s="223"/>
      <c r="M129" s="224"/>
      <c r="N129" s="225"/>
      <c r="O129" s="225"/>
      <c r="P129" s="225"/>
      <c r="Q129" s="225"/>
      <c r="R129" s="225"/>
      <c r="S129" s="225"/>
      <c r="T129" s="226"/>
      <c r="AT129" s="227" t="s">
        <v>218</v>
      </c>
      <c r="AU129" s="227" t="s">
        <v>90</v>
      </c>
      <c r="AV129" s="12" t="s">
        <v>82</v>
      </c>
      <c r="AW129" s="12" t="s">
        <v>36</v>
      </c>
      <c r="AX129" s="12" t="s">
        <v>73</v>
      </c>
      <c r="AY129" s="227" t="s">
        <v>207</v>
      </c>
    </row>
    <row r="130" spans="2:65" s="14" customFormat="1" ht="12">
      <c r="B130" s="239"/>
      <c r="C130" s="240"/>
      <c r="D130" s="218" t="s">
        <v>218</v>
      </c>
      <c r="E130" s="241" t="s">
        <v>23</v>
      </c>
      <c r="F130" s="242" t="s">
        <v>249</v>
      </c>
      <c r="G130" s="240"/>
      <c r="H130" s="243">
        <v>33.25</v>
      </c>
      <c r="I130" s="244"/>
      <c r="J130" s="240"/>
      <c r="K130" s="240"/>
      <c r="L130" s="245"/>
      <c r="M130" s="246"/>
      <c r="N130" s="247"/>
      <c r="O130" s="247"/>
      <c r="P130" s="247"/>
      <c r="Q130" s="247"/>
      <c r="R130" s="247"/>
      <c r="S130" s="247"/>
      <c r="T130" s="248"/>
      <c r="AT130" s="249" t="s">
        <v>218</v>
      </c>
      <c r="AU130" s="249" t="s">
        <v>90</v>
      </c>
      <c r="AV130" s="14" t="s">
        <v>90</v>
      </c>
      <c r="AW130" s="14" t="s">
        <v>36</v>
      </c>
      <c r="AX130" s="14" t="s">
        <v>73</v>
      </c>
      <c r="AY130" s="249" t="s">
        <v>207</v>
      </c>
    </row>
    <row r="131" spans="2:65" s="12" customFormat="1" ht="12">
      <c r="B131" s="216"/>
      <c r="C131" s="217"/>
      <c r="D131" s="218" t="s">
        <v>218</v>
      </c>
      <c r="E131" s="219" t="s">
        <v>23</v>
      </c>
      <c r="F131" s="220" t="s">
        <v>250</v>
      </c>
      <c r="G131" s="217"/>
      <c r="H131" s="221">
        <v>-0.75600000000000001</v>
      </c>
      <c r="I131" s="222"/>
      <c r="J131" s="217"/>
      <c r="K131" s="217"/>
      <c r="L131" s="223"/>
      <c r="M131" s="224"/>
      <c r="N131" s="225"/>
      <c r="O131" s="225"/>
      <c r="P131" s="225"/>
      <c r="Q131" s="225"/>
      <c r="R131" s="225"/>
      <c r="S131" s="225"/>
      <c r="T131" s="226"/>
      <c r="AT131" s="227" t="s">
        <v>218</v>
      </c>
      <c r="AU131" s="227" t="s">
        <v>90</v>
      </c>
      <c r="AV131" s="12" t="s">
        <v>82</v>
      </c>
      <c r="AW131" s="12" t="s">
        <v>36</v>
      </c>
      <c r="AX131" s="12" t="s">
        <v>73</v>
      </c>
      <c r="AY131" s="227" t="s">
        <v>207</v>
      </c>
    </row>
    <row r="132" spans="2:65" s="12" customFormat="1" ht="12">
      <c r="B132" s="216"/>
      <c r="C132" s="217"/>
      <c r="D132" s="218" t="s">
        <v>218</v>
      </c>
      <c r="E132" s="219" t="s">
        <v>23</v>
      </c>
      <c r="F132" s="220" t="s">
        <v>251</v>
      </c>
      <c r="G132" s="217"/>
      <c r="H132" s="221">
        <v>-5.8049999999999997</v>
      </c>
      <c r="I132" s="222"/>
      <c r="J132" s="217"/>
      <c r="K132" s="217"/>
      <c r="L132" s="223"/>
      <c r="M132" s="224"/>
      <c r="N132" s="225"/>
      <c r="O132" s="225"/>
      <c r="P132" s="225"/>
      <c r="Q132" s="225"/>
      <c r="R132" s="225"/>
      <c r="S132" s="225"/>
      <c r="T132" s="226"/>
      <c r="AT132" s="227" t="s">
        <v>218</v>
      </c>
      <c r="AU132" s="227" t="s">
        <v>90</v>
      </c>
      <c r="AV132" s="12" t="s">
        <v>82</v>
      </c>
      <c r="AW132" s="12" t="s">
        <v>36</v>
      </c>
      <c r="AX132" s="12" t="s">
        <v>73</v>
      </c>
      <c r="AY132" s="227" t="s">
        <v>207</v>
      </c>
    </row>
    <row r="133" spans="2:65" s="12" customFormat="1" ht="12">
      <c r="B133" s="216"/>
      <c r="C133" s="217"/>
      <c r="D133" s="218" t="s">
        <v>218</v>
      </c>
      <c r="E133" s="219" t="s">
        <v>23</v>
      </c>
      <c r="F133" s="220" t="s">
        <v>252</v>
      </c>
      <c r="G133" s="217"/>
      <c r="H133" s="221">
        <v>-0.24299999999999999</v>
      </c>
      <c r="I133" s="222"/>
      <c r="J133" s="217"/>
      <c r="K133" s="217"/>
      <c r="L133" s="223"/>
      <c r="M133" s="224"/>
      <c r="N133" s="225"/>
      <c r="O133" s="225"/>
      <c r="P133" s="225"/>
      <c r="Q133" s="225"/>
      <c r="R133" s="225"/>
      <c r="S133" s="225"/>
      <c r="T133" s="226"/>
      <c r="AT133" s="227" t="s">
        <v>218</v>
      </c>
      <c r="AU133" s="227" t="s">
        <v>90</v>
      </c>
      <c r="AV133" s="12" t="s">
        <v>82</v>
      </c>
      <c r="AW133" s="12" t="s">
        <v>36</v>
      </c>
      <c r="AX133" s="12" t="s">
        <v>73</v>
      </c>
      <c r="AY133" s="227" t="s">
        <v>207</v>
      </c>
    </row>
    <row r="134" spans="2:65" s="14" customFormat="1" ht="12">
      <c r="B134" s="239"/>
      <c r="C134" s="240"/>
      <c r="D134" s="218" t="s">
        <v>218</v>
      </c>
      <c r="E134" s="241" t="s">
        <v>23</v>
      </c>
      <c r="F134" s="242" t="s">
        <v>253</v>
      </c>
      <c r="G134" s="240"/>
      <c r="H134" s="243">
        <v>-6.8040000000000003</v>
      </c>
      <c r="I134" s="244"/>
      <c r="J134" s="240"/>
      <c r="K134" s="240"/>
      <c r="L134" s="245"/>
      <c r="M134" s="246"/>
      <c r="N134" s="247"/>
      <c r="O134" s="247"/>
      <c r="P134" s="247"/>
      <c r="Q134" s="247"/>
      <c r="R134" s="247"/>
      <c r="S134" s="247"/>
      <c r="T134" s="248"/>
      <c r="AT134" s="249" t="s">
        <v>218</v>
      </c>
      <c r="AU134" s="249" t="s">
        <v>90</v>
      </c>
      <c r="AV134" s="14" t="s">
        <v>90</v>
      </c>
      <c r="AW134" s="14" t="s">
        <v>36</v>
      </c>
      <c r="AX134" s="14" t="s">
        <v>73</v>
      </c>
      <c r="AY134" s="249" t="s">
        <v>207</v>
      </c>
    </row>
    <row r="135" spans="2:65" s="13" customFormat="1" ht="12">
      <c r="B135" s="228"/>
      <c r="C135" s="229"/>
      <c r="D135" s="218" t="s">
        <v>218</v>
      </c>
      <c r="E135" s="230" t="s">
        <v>23</v>
      </c>
      <c r="F135" s="231" t="s">
        <v>236</v>
      </c>
      <c r="G135" s="229"/>
      <c r="H135" s="232">
        <v>26.446000000000002</v>
      </c>
      <c r="I135" s="233"/>
      <c r="J135" s="229"/>
      <c r="K135" s="229"/>
      <c r="L135" s="234"/>
      <c r="M135" s="235"/>
      <c r="N135" s="236"/>
      <c r="O135" s="236"/>
      <c r="P135" s="236"/>
      <c r="Q135" s="236"/>
      <c r="R135" s="236"/>
      <c r="S135" s="236"/>
      <c r="T135" s="237"/>
      <c r="AT135" s="238" t="s">
        <v>218</v>
      </c>
      <c r="AU135" s="238" t="s">
        <v>90</v>
      </c>
      <c r="AV135" s="13" t="s">
        <v>216</v>
      </c>
      <c r="AW135" s="13" t="s">
        <v>36</v>
      </c>
      <c r="AX135" s="13" t="s">
        <v>80</v>
      </c>
      <c r="AY135" s="238" t="s">
        <v>207</v>
      </c>
    </row>
    <row r="136" spans="2:65" s="11" customFormat="1" ht="29.85" customHeight="1">
      <c r="B136" s="188"/>
      <c r="C136" s="189"/>
      <c r="D136" s="190" t="s">
        <v>72</v>
      </c>
      <c r="E136" s="202" t="s">
        <v>90</v>
      </c>
      <c r="F136" s="202" t="s">
        <v>254</v>
      </c>
      <c r="G136" s="189"/>
      <c r="H136" s="189"/>
      <c r="I136" s="192"/>
      <c r="J136" s="203">
        <f>BK136</f>
        <v>0</v>
      </c>
      <c r="K136" s="189"/>
      <c r="L136" s="194"/>
      <c r="M136" s="195"/>
      <c r="N136" s="196"/>
      <c r="O136" s="196"/>
      <c r="P136" s="197">
        <f>P137</f>
        <v>0</v>
      </c>
      <c r="Q136" s="196"/>
      <c r="R136" s="197">
        <f>R137</f>
        <v>2.1102701799999992</v>
      </c>
      <c r="S136" s="196"/>
      <c r="T136" s="198">
        <f>T137</f>
        <v>0</v>
      </c>
      <c r="AR136" s="199" t="s">
        <v>80</v>
      </c>
      <c r="AT136" s="200" t="s">
        <v>72</v>
      </c>
      <c r="AU136" s="200" t="s">
        <v>80</v>
      </c>
      <c r="AY136" s="199" t="s">
        <v>207</v>
      </c>
      <c r="BK136" s="201">
        <f>BK137</f>
        <v>0</v>
      </c>
    </row>
    <row r="137" spans="2:65" s="11" customFormat="1" ht="14.85" customHeight="1">
      <c r="B137" s="188"/>
      <c r="C137" s="189"/>
      <c r="D137" s="190" t="s">
        <v>72</v>
      </c>
      <c r="E137" s="202" t="s">
        <v>255</v>
      </c>
      <c r="F137" s="202" t="s">
        <v>256</v>
      </c>
      <c r="G137" s="189"/>
      <c r="H137" s="189"/>
      <c r="I137" s="192"/>
      <c r="J137" s="203">
        <f>BK137</f>
        <v>0</v>
      </c>
      <c r="K137" s="189"/>
      <c r="L137" s="194"/>
      <c r="M137" s="195"/>
      <c r="N137" s="196"/>
      <c r="O137" s="196"/>
      <c r="P137" s="197">
        <f>SUM(P138:P180)</f>
        <v>0</v>
      </c>
      <c r="Q137" s="196"/>
      <c r="R137" s="197">
        <f>SUM(R138:R180)</f>
        <v>2.1102701799999992</v>
      </c>
      <c r="S137" s="196"/>
      <c r="T137" s="198">
        <f>SUM(T138:T180)</f>
        <v>0</v>
      </c>
      <c r="AR137" s="199" t="s">
        <v>80</v>
      </c>
      <c r="AT137" s="200" t="s">
        <v>72</v>
      </c>
      <c r="AU137" s="200" t="s">
        <v>82</v>
      </c>
      <c r="AY137" s="199" t="s">
        <v>207</v>
      </c>
      <c r="BK137" s="201">
        <f>SUM(BK138:BK180)</f>
        <v>0</v>
      </c>
    </row>
    <row r="138" spans="2:65" s="1" customFormat="1" ht="22.8" customHeight="1">
      <c r="B138" s="42"/>
      <c r="C138" s="204" t="s">
        <v>257</v>
      </c>
      <c r="D138" s="204" t="s">
        <v>211</v>
      </c>
      <c r="E138" s="205" t="s">
        <v>258</v>
      </c>
      <c r="F138" s="206" t="s">
        <v>259</v>
      </c>
      <c r="G138" s="207" t="s">
        <v>214</v>
      </c>
      <c r="H138" s="208">
        <v>0.252</v>
      </c>
      <c r="I138" s="209"/>
      <c r="J138" s="210">
        <f>ROUND(I138*H138,1)</f>
        <v>0</v>
      </c>
      <c r="K138" s="206" t="s">
        <v>215</v>
      </c>
      <c r="L138" s="62"/>
      <c r="M138" s="211" t="s">
        <v>23</v>
      </c>
      <c r="N138" s="212" t="s">
        <v>44</v>
      </c>
      <c r="O138" s="43"/>
      <c r="P138" s="213">
        <f>O138*H138</f>
        <v>0</v>
      </c>
      <c r="Q138" s="213">
        <v>1.98</v>
      </c>
      <c r="R138" s="213">
        <f>Q138*H138</f>
        <v>0.49896000000000001</v>
      </c>
      <c r="S138" s="213">
        <v>0</v>
      </c>
      <c r="T138" s="214">
        <f>S138*H138</f>
        <v>0</v>
      </c>
      <c r="AR138" s="25" t="s">
        <v>216</v>
      </c>
      <c r="AT138" s="25" t="s">
        <v>211</v>
      </c>
      <c r="AU138" s="25" t="s">
        <v>90</v>
      </c>
      <c r="AY138" s="25" t="s">
        <v>207</v>
      </c>
      <c r="BE138" s="215">
        <f>IF(N138="základní",J138,0)</f>
        <v>0</v>
      </c>
      <c r="BF138" s="215">
        <f>IF(N138="snížená",J138,0)</f>
        <v>0</v>
      </c>
      <c r="BG138" s="215">
        <f>IF(N138="zákl. přenesená",J138,0)</f>
        <v>0</v>
      </c>
      <c r="BH138" s="215">
        <f>IF(N138="sníž. přenesená",J138,0)</f>
        <v>0</v>
      </c>
      <c r="BI138" s="215">
        <f>IF(N138="nulová",J138,0)</f>
        <v>0</v>
      </c>
      <c r="BJ138" s="25" t="s">
        <v>80</v>
      </c>
      <c r="BK138" s="215">
        <f>ROUND(I138*H138,1)</f>
        <v>0</v>
      </c>
      <c r="BL138" s="25" t="s">
        <v>216</v>
      </c>
      <c r="BM138" s="25" t="s">
        <v>260</v>
      </c>
    </row>
    <row r="139" spans="2:65" s="12" customFormat="1" ht="12">
      <c r="B139" s="216"/>
      <c r="C139" s="217"/>
      <c r="D139" s="218" t="s">
        <v>218</v>
      </c>
      <c r="E139" s="219" t="s">
        <v>23</v>
      </c>
      <c r="F139" s="220" t="s">
        <v>261</v>
      </c>
      <c r="G139" s="217"/>
      <c r="H139" s="221">
        <v>0.252</v>
      </c>
      <c r="I139" s="222"/>
      <c r="J139" s="217"/>
      <c r="K139" s="217"/>
      <c r="L139" s="223"/>
      <c r="M139" s="224"/>
      <c r="N139" s="225"/>
      <c r="O139" s="225"/>
      <c r="P139" s="225"/>
      <c r="Q139" s="225"/>
      <c r="R139" s="225"/>
      <c r="S139" s="225"/>
      <c r="T139" s="226"/>
      <c r="AT139" s="227" t="s">
        <v>218</v>
      </c>
      <c r="AU139" s="227" t="s">
        <v>90</v>
      </c>
      <c r="AV139" s="12" t="s">
        <v>82</v>
      </c>
      <c r="AW139" s="12" t="s">
        <v>36</v>
      </c>
      <c r="AX139" s="12" t="s">
        <v>80</v>
      </c>
      <c r="AY139" s="227" t="s">
        <v>207</v>
      </c>
    </row>
    <row r="140" spans="2:65" s="1" customFormat="1" ht="22.8" customHeight="1">
      <c r="B140" s="42"/>
      <c r="C140" s="204" t="s">
        <v>262</v>
      </c>
      <c r="D140" s="204" t="s">
        <v>211</v>
      </c>
      <c r="E140" s="205" t="s">
        <v>263</v>
      </c>
      <c r="F140" s="206" t="s">
        <v>264</v>
      </c>
      <c r="G140" s="207" t="s">
        <v>214</v>
      </c>
      <c r="H140" s="208">
        <v>0.252</v>
      </c>
      <c r="I140" s="209"/>
      <c r="J140" s="210">
        <f>ROUND(I140*H140,1)</f>
        <v>0</v>
      </c>
      <c r="K140" s="206" t="s">
        <v>215</v>
      </c>
      <c r="L140" s="62"/>
      <c r="M140" s="211" t="s">
        <v>23</v>
      </c>
      <c r="N140" s="212" t="s">
        <v>44</v>
      </c>
      <c r="O140" s="43"/>
      <c r="P140" s="213">
        <f>O140*H140</f>
        <v>0</v>
      </c>
      <c r="Q140" s="213">
        <v>2.45329</v>
      </c>
      <c r="R140" s="213">
        <f>Q140*H140</f>
        <v>0.61822907999999999</v>
      </c>
      <c r="S140" s="213">
        <v>0</v>
      </c>
      <c r="T140" s="214">
        <f>S140*H140</f>
        <v>0</v>
      </c>
      <c r="AR140" s="25" t="s">
        <v>216</v>
      </c>
      <c r="AT140" s="25" t="s">
        <v>211</v>
      </c>
      <c r="AU140" s="25" t="s">
        <v>90</v>
      </c>
      <c r="AY140" s="25" t="s">
        <v>207</v>
      </c>
      <c r="BE140" s="215">
        <f>IF(N140="základní",J140,0)</f>
        <v>0</v>
      </c>
      <c r="BF140" s="215">
        <f>IF(N140="snížená",J140,0)</f>
        <v>0</v>
      </c>
      <c r="BG140" s="215">
        <f>IF(N140="zákl. přenesená",J140,0)</f>
        <v>0</v>
      </c>
      <c r="BH140" s="215">
        <f>IF(N140="sníž. přenesená",J140,0)</f>
        <v>0</v>
      </c>
      <c r="BI140" s="215">
        <f>IF(N140="nulová",J140,0)</f>
        <v>0</v>
      </c>
      <c r="BJ140" s="25" t="s">
        <v>80</v>
      </c>
      <c r="BK140" s="215">
        <f>ROUND(I140*H140,1)</f>
        <v>0</v>
      </c>
      <c r="BL140" s="25" t="s">
        <v>216</v>
      </c>
      <c r="BM140" s="25" t="s">
        <v>265</v>
      </c>
    </row>
    <row r="141" spans="2:65" s="12" customFormat="1" ht="12">
      <c r="B141" s="216"/>
      <c r="C141" s="217"/>
      <c r="D141" s="218" t="s">
        <v>218</v>
      </c>
      <c r="E141" s="219" t="s">
        <v>23</v>
      </c>
      <c r="F141" s="220" t="s">
        <v>266</v>
      </c>
      <c r="G141" s="217"/>
      <c r="H141" s="221">
        <v>0.252</v>
      </c>
      <c r="I141" s="222"/>
      <c r="J141" s="217"/>
      <c r="K141" s="217"/>
      <c r="L141" s="223"/>
      <c r="M141" s="224"/>
      <c r="N141" s="225"/>
      <c r="O141" s="225"/>
      <c r="P141" s="225"/>
      <c r="Q141" s="225"/>
      <c r="R141" s="225"/>
      <c r="S141" s="225"/>
      <c r="T141" s="226"/>
      <c r="AT141" s="227" t="s">
        <v>218</v>
      </c>
      <c r="AU141" s="227" t="s">
        <v>90</v>
      </c>
      <c r="AV141" s="12" t="s">
        <v>82</v>
      </c>
      <c r="AW141" s="12" t="s">
        <v>36</v>
      </c>
      <c r="AX141" s="12" t="s">
        <v>80</v>
      </c>
      <c r="AY141" s="227" t="s">
        <v>207</v>
      </c>
    </row>
    <row r="142" spans="2:65" s="1" customFormat="1" ht="22.8" customHeight="1">
      <c r="B142" s="42"/>
      <c r="C142" s="204" t="s">
        <v>267</v>
      </c>
      <c r="D142" s="204" t="s">
        <v>211</v>
      </c>
      <c r="E142" s="205" t="s">
        <v>268</v>
      </c>
      <c r="F142" s="206" t="s">
        <v>269</v>
      </c>
      <c r="G142" s="207" t="s">
        <v>240</v>
      </c>
      <c r="H142" s="208">
        <v>1.2999999999999999E-2</v>
      </c>
      <c r="I142" s="209"/>
      <c r="J142" s="210">
        <f>ROUND(I142*H142,1)</f>
        <v>0</v>
      </c>
      <c r="K142" s="206" t="s">
        <v>215</v>
      </c>
      <c r="L142" s="62"/>
      <c r="M142" s="211" t="s">
        <v>23</v>
      </c>
      <c r="N142" s="212" t="s">
        <v>44</v>
      </c>
      <c r="O142" s="43"/>
      <c r="P142" s="213">
        <f>O142*H142</f>
        <v>0</v>
      </c>
      <c r="Q142" s="213">
        <v>1.0601700000000001</v>
      </c>
      <c r="R142" s="213">
        <f>Q142*H142</f>
        <v>1.378221E-2</v>
      </c>
      <c r="S142" s="213">
        <v>0</v>
      </c>
      <c r="T142" s="214">
        <f>S142*H142</f>
        <v>0</v>
      </c>
      <c r="AR142" s="25" t="s">
        <v>216</v>
      </c>
      <c r="AT142" s="25" t="s">
        <v>211</v>
      </c>
      <c r="AU142" s="25" t="s">
        <v>90</v>
      </c>
      <c r="AY142" s="25" t="s">
        <v>207</v>
      </c>
      <c r="BE142" s="215">
        <f>IF(N142="základní",J142,0)</f>
        <v>0</v>
      </c>
      <c r="BF142" s="215">
        <f>IF(N142="snížená",J142,0)</f>
        <v>0</v>
      </c>
      <c r="BG142" s="215">
        <f>IF(N142="zákl. přenesená",J142,0)</f>
        <v>0</v>
      </c>
      <c r="BH142" s="215">
        <f>IF(N142="sníž. přenesená",J142,0)</f>
        <v>0</v>
      </c>
      <c r="BI142" s="215">
        <f>IF(N142="nulová",J142,0)</f>
        <v>0</v>
      </c>
      <c r="BJ142" s="25" t="s">
        <v>80</v>
      </c>
      <c r="BK142" s="215">
        <f>ROUND(I142*H142,1)</f>
        <v>0</v>
      </c>
      <c r="BL142" s="25" t="s">
        <v>216</v>
      </c>
      <c r="BM142" s="25" t="s">
        <v>270</v>
      </c>
    </row>
    <row r="143" spans="2:65" s="12" customFormat="1" ht="12">
      <c r="B143" s="216"/>
      <c r="C143" s="217"/>
      <c r="D143" s="218" t="s">
        <v>218</v>
      </c>
      <c r="E143" s="219" t="s">
        <v>23</v>
      </c>
      <c r="F143" s="220" t="s">
        <v>271</v>
      </c>
      <c r="G143" s="217"/>
      <c r="H143" s="221">
        <v>1.2999999999999999E-2</v>
      </c>
      <c r="I143" s="222"/>
      <c r="J143" s="217"/>
      <c r="K143" s="217"/>
      <c r="L143" s="223"/>
      <c r="M143" s="224"/>
      <c r="N143" s="225"/>
      <c r="O143" s="225"/>
      <c r="P143" s="225"/>
      <c r="Q143" s="225"/>
      <c r="R143" s="225"/>
      <c r="S143" s="225"/>
      <c r="T143" s="226"/>
      <c r="AT143" s="227" t="s">
        <v>218</v>
      </c>
      <c r="AU143" s="227" t="s">
        <v>90</v>
      </c>
      <c r="AV143" s="12" t="s">
        <v>82</v>
      </c>
      <c r="AW143" s="12" t="s">
        <v>36</v>
      </c>
      <c r="AX143" s="12" t="s">
        <v>80</v>
      </c>
      <c r="AY143" s="227" t="s">
        <v>207</v>
      </c>
    </row>
    <row r="144" spans="2:65" s="1" customFormat="1" ht="22.8" customHeight="1">
      <c r="B144" s="42"/>
      <c r="C144" s="204" t="s">
        <v>272</v>
      </c>
      <c r="D144" s="204" t="s">
        <v>211</v>
      </c>
      <c r="E144" s="205" t="s">
        <v>273</v>
      </c>
      <c r="F144" s="206" t="s">
        <v>274</v>
      </c>
      <c r="G144" s="207" t="s">
        <v>214</v>
      </c>
      <c r="H144" s="208">
        <v>0.38</v>
      </c>
      <c r="I144" s="209"/>
      <c r="J144" s="210">
        <f>ROUND(I144*H144,1)</f>
        <v>0</v>
      </c>
      <c r="K144" s="206" t="s">
        <v>215</v>
      </c>
      <c r="L144" s="62"/>
      <c r="M144" s="211" t="s">
        <v>23</v>
      </c>
      <c r="N144" s="212" t="s">
        <v>44</v>
      </c>
      <c r="O144" s="43"/>
      <c r="P144" s="213">
        <f>O144*H144</f>
        <v>0</v>
      </c>
      <c r="Q144" s="213">
        <v>2.45329</v>
      </c>
      <c r="R144" s="213">
        <f>Q144*H144</f>
        <v>0.93225020000000003</v>
      </c>
      <c r="S144" s="213">
        <v>0</v>
      </c>
      <c r="T144" s="214">
        <f>S144*H144</f>
        <v>0</v>
      </c>
      <c r="AR144" s="25" t="s">
        <v>216</v>
      </c>
      <c r="AT144" s="25" t="s">
        <v>211</v>
      </c>
      <c r="AU144" s="25" t="s">
        <v>90</v>
      </c>
      <c r="AY144" s="25" t="s">
        <v>207</v>
      </c>
      <c r="BE144" s="215">
        <f>IF(N144="základní",J144,0)</f>
        <v>0</v>
      </c>
      <c r="BF144" s="215">
        <f>IF(N144="snížená",J144,0)</f>
        <v>0</v>
      </c>
      <c r="BG144" s="215">
        <f>IF(N144="zákl. přenesená",J144,0)</f>
        <v>0</v>
      </c>
      <c r="BH144" s="215">
        <f>IF(N144="sníž. přenesená",J144,0)</f>
        <v>0</v>
      </c>
      <c r="BI144" s="215">
        <f>IF(N144="nulová",J144,0)</f>
        <v>0</v>
      </c>
      <c r="BJ144" s="25" t="s">
        <v>80</v>
      </c>
      <c r="BK144" s="215">
        <f>ROUND(I144*H144,1)</f>
        <v>0</v>
      </c>
      <c r="BL144" s="25" t="s">
        <v>216</v>
      </c>
      <c r="BM144" s="25" t="s">
        <v>275</v>
      </c>
    </row>
    <row r="145" spans="2:65" s="12" customFormat="1" ht="12">
      <c r="B145" s="216"/>
      <c r="C145" s="217"/>
      <c r="D145" s="218" t="s">
        <v>218</v>
      </c>
      <c r="E145" s="219" t="s">
        <v>23</v>
      </c>
      <c r="F145" s="220" t="s">
        <v>276</v>
      </c>
      <c r="G145" s="217"/>
      <c r="H145" s="221">
        <v>0.38</v>
      </c>
      <c r="I145" s="222"/>
      <c r="J145" s="217"/>
      <c r="K145" s="217"/>
      <c r="L145" s="223"/>
      <c r="M145" s="224"/>
      <c r="N145" s="225"/>
      <c r="O145" s="225"/>
      <c r="P145" s="225"/>
      <c r="Q145" s="225"/>
      <c r="R145" s="225"/>
      <c r="S145" s="225"/>
      <c r="T145" s="226"/>
      <c r="AT145" s="227" t="s">
        <v>218</v>
      </c>
      <c r="AU145" s="227" t="s">
        <v>90</v>
      </c>
      <c r="AV145" s="12" t="s">
        <v>82</v>
      </c>
      <c r="AW145" s="12" t="s">
        <v>36</v>
      </c>
      <c r="AX145" s="12" t="s">
        <v>80</v>
      </c>
      <c r="AY145" s="227" t="s">
        <v>207</v>
      </c>
    </row>
    <row r="146" spans="2:65" s="1" customFormat="1" ht="45.6" customHeight="1">
      <c r="B146" s="42"/>
      <c r="C146" s="204" t="s">
        <v>277</v>
      </c>
      <c r="D146" s="204" t="s">
        <v>211</v>
      </c>
      <c r="E146" s="205" t="s">
        <v>278</v>
      </c>
      <c r="F146" s="206" t="s">
        <v>279</v>
      </c>
      <c r="G146" s="207" t="s">
        <v>240</v>
      </c>
      <c r="H146" s="208">
        <v>1.9E-2</v>
      </c>
      <c r="I146" s="209"/>
      <c r="J146" s="210">
        <f>ROUND(I146*H146,1)</f>
        <v>0</v>
      </c>
      <c r="K146" s="206" t="s">
        <v>215</v>
      </c>
      <c r="L146" s="62"/>
      <c r="M146" s="211" t="s">
        <v>23</v>
      </c>
      <c r="N146" s="212" t="s">
        <v>44</v>
      </c>
      <c r="O146" s="43"/>
      <c r="P146" s="213">
        <f>O146*H146</f>
        <v>0</v>
      </c>
      <c r="Q146" s="213">
        <v>1.05871</v>
      </c>
      <c r="R146" s="213">
        <f>Q146*H146</f>
        <v>2.011549E-2</v>
      </c>
      <c r="S146" s="213">
        <v>0</v>
      </c>
      <c r="T146" s="214">
        <f>S146*H146</f>
        <v>0</v>
      </c>
      <c r="AR146" s="25" t="s">
        <v>216</v>
      </c>
      <c r="AT146" s="25" t="s">
        <v>211</v>
      </c>
      <c r="AU146" s="25" t="s">
        <v>90</v>
      </c>
      <c r="AY146" s="25" t="s">
        <v>207</v>
      </c>
      <c r="BE146" s="215">
        <f>IF(N146="základní",J146,0)</f>
        <v>0</v>
      </c>
      <c r="BF146" s="215">
        <f>IF(N146="snížená",J146,0)</f>
        <v>0</v>
      </c>
      <c r="BG146" s="215">
        <f>IF(N146="zákl. přenesená",J146,0)</f>
        <v>0</v>
      </c>
      <c r="BH146" s="215">
        <f>IF(N146="sníž. přenesená",J146,0)</f>
        <v>0</v>
      </c>
      <c r="BI146" s="215">
        <f>IF(N146="nulová",J146,0)</f>
        <v>0</v>
      </c>
      <c r="BJ146" s="25" t="s">
        <v>80</v>
      </c>
      <c r="BK146" s="215">
        <f>ROUND(I146*H146,1)</f>
        <v>0</v>
      </c>
      <c r="BL146" s="25" t="s">
        <v>216</v>
      </c>
      <c r="BM146" s="25" t="s">
        <v>280</v>
      </c>
    </row>
    <row r="147" spans="2:65" s="12" customFormat="1" ht="12">
      <c r="B147" s="216"/>
      <c r="C147" s="217"/>
      <c r="D147" s="218" t="s">
        <v>218</v>
      </c>
      <c r="E147" s="219" t="s">
        <v>23</v>
      </c>
      <c r="F147" s="220" t="s">
        <v>281</v>
      </c>
      <c r="G147" s="217"/>
      <c r="H147" s="221">
        <v>1.9E-2</v>
      </c>
      <c r="I147" s="222"/>
      <c r="J147" s="217"/>
      <c r="K147" s="217"/>
      <c r="L147" s="223"/>
      <c r="M147" s="224"/>
      <c r="N147" s="225"/>
      <c r="O147" s="225"/>
      <c r="P147" s="225"/>
      <c r="Q147" s="225"/>
      <c r="R147" s="225"/>
      <c r="S147" s="225"/>
      <c r="T147" s="226"/>
      <c r="AT147" s="227" t="s">
        <v>218</v>
      </c>
      <c r="AU147" s="227" t="s">
        <v>90</v>
      </c>
      <c r="AV147" s="12" t="s">
        <v>82</v>
      </c>
      <c r="AW147" s="12" t="s">
        <v>36</v>
      </c>
      <c r="AX147" s="12" t="s">
        <v>80</v>
      </c>
      <c r="AY147" s="227" t="s">
        <v>207</v>
      </c>
    </row>
    <row r="148" spans="2:65" s="1" customFormat="1" ht="14.4" customHeight="1">
      <c r="B148" s="42"/>
      <c r="C148" s="204" t="s">
        <v>282</v>
      </c>
      <c r="D148" s="204" t="s">
        <v>211</v>
      </c>
      <c r="E148" s="205" t="s">
        <v>283</v>
      </c>
      <c r="F148" s="206" t="s">
        <v>284</v>
      </c>
      <c r="G148" s="207" t="s">
        <v>285</v>
      </c>
      <c r="H148" s="208">
        <v>0.5</v>
      </c>
      <c r="I148" s="209"/>
      <c r="J148" s="210">
        <f>ROUND(I148*H148,1)</f>
        <v>0</v>
      </c>
      <c r="K148" s="206" t="s">
        <v>215</v>
      </c>
      <c r="L148" s="62"/>
      <c r="M148" s="211" t="s">
        <v>23</v>
      </c>
      <c r="N148" s="212" t="s">
        <v>44</v>
      </c>
      <c r="O148" s="43"/>
      <c r="P148" s="213">
        <f>O148*H148</f>
        <v>0</v>
      </c>
      <c r="Q148" s="213">
        <v>3.46E-3</v>
      </c>
      <c r="R148" s="213">
        <f>Q148*H148</f>
        <v>1.73E-3</v>
      </c>
      <c r="S148" s="213">
        <v>0</v>
      </c>
      <c r="T148" s="214">
        <f>S148*H148</f>
        <v>0</v>
      </c>
      <c r="AR148" s="25" t="s">
        <v>216</v>
      </c>
      <c r="AT148" s="25" t="s">
        <v>211</v>
      </c>
      <c r="AU148" s="25" t="s">
        <v>90</v>
      </c>
      <c r="AY148" s="25" t="s">
        <v>207</v>
      </c>
      <c r="BE148" s="215">
        <f>IF(N148="základní",J148,0)</f>
        <v>0</v>
      </c>
      <c r="BF148" s="215">
        <f>IF(N148="snížená",J148,0)</f>
        <v>0</v>
      </c>
      <c r="BG148" s="215">
        <f>IF(N148="zákl. přenesená",J148,0)</f>
        <v>0</v>
      </c>
      <c r="BH148" s="215">
        <f>IF(N148="sníž. přenesená",J148,0)</f>
        <v>0</v>
      </c>
      <c r="BI148" s="215">
        <f>IF(N148="nulová",J148,0)</f>
        <v>0</v>
      </c>
      <c r="BJ148" s="25" t="s">
        <v>80</v>
      </c>
      <c r="BK148" s="215">
        <f>ROUND(I148*H148,1)</f>
        <v>0</v>
      </c>
      <c r="BL148" s="25" t="s">
        <v>216</v>
      </c>
      <c r="BM148" s="25" t="s">
        <v>286</v>
      </c>
    </row>
    <row r="149" spans="2:65" s="12" customFormat="1" ht="12">
      <c r="B149" s="216"/>
      <c r="C149" s="217"/>
      <c r="D149" s="218" t="s">
        <v>218</v>
      </c>
      <c r="E149" s="219" t="s">
        <v>23</v>
      </c>
      <c r="F149" s="220" t="s">
        <v>287</v>
      </c>
      <c r="G149" s="217"/>
      <c r="H149" s="221">
        <v>0.5</v>
      </c>
      <c r="I149" s="222"/>
      <c r="J149" s="217"/>
      <c r="K149" s="217"/>
      <c r="L149" s="223"/>
      <c r="M149" s="224"/>
      <c r="N149" s="225"/>
      <c r="O149" s="225"/>
      <c r="P149" s="225"/>
      <c r="Q149" s="225"/>
      <c r="R149" s="225"/>
      <c r="S149" s="225"/>
      <c r="T149" s="226"/>
      <c r="AT149" s="227" t="s">
        <v>218</v>
      </c>
      <c r="AU149" s="227" t="s">
        <v>90</v>
      </c>
      <c r="AV149" s="12" t="s">
        <v>82</v>
      </c>
      <c r="AW149" s="12" t="s">
        <v>36</v>
      </c>
      <c r="AX149" s="12" t="s">
        <v>80</v>
      </c>
      <c r="AY149" s="227" t="s">
        <v>207</v>
      </c>
    </row>
    <row r="150" spans="2:65" s="1" customFormat="1" ht="14.4" customHeight="1">
      <c r="B150" s="42"/>
      <c r="C150" s="204" t="s">
        <v>209</v>
      </c>
      <c r="D150" s="204" t="s">
        <v>211</v>
      </c>
      <c r="E150" s="205" t="s">
        <v>288</v>
      </c>
      <c r="F150" s="206" t="s">
        <v>289</v>
      </c>
      <c r="G150" s="207" t="s">
        <v>285</v>
      </c>
      <c r="H150" s="208">
        <v>0.5</v>
      </c>
      <c r="I150" s="209"/>
      <c r="J150" s="210">
        <f>ROUND(I150*H150,1)</f>
        <v>0</v>
      </c>
      <c r="K150" s="206" t="s">
        <v>215</v>
      </c>
      <c r="L150" s="62"/>
      <c r="M150" s="211" t="s">
        <v>23</v>
      </c>
      <c r="N150" s="212" t="s">
        <v>44</v>
      </c>
      <c r="O150" s="43"/>
      <c r="P150" s="213">
        <f>O150*H150</f>
        <v>0</v>
      </c>
      <c r="Q150" s="213">
        <v>0</v>
      </c>
      <c r="R150" s="213">
        <f>Q150*H150</f>
        <v>0</v>
      </c>
      <c r="S150" s="213">
        <v>0</v>
      </c>
      <c r="T150" s="214">
        <f>S150*H150</f>
        <v>0</v>
      </c>
      <c r="AR150" s="25" t="s">
        <v>216</v>
      </c>
      <c r="AT150" s="25" t="s">
        <v>211</v>
      </c>
      <c r="AU150" s="25" t="s">
        <v>90</v>
      </c>
      <c r="AY150" s="25" t="s">
        <v>207</v>
      </c>
      <c r="BE150" s="215">
        <f>IF(N150="základní",J150,0)</f>
        <v>0</v>
      </c>
      <c r="BF150" s="215">
        <f>IF(N150="snížená",J150,0)</f>
        <v>0</v>
      </c>
      <c r="BG150" s="215">
        <f>IF(N150="zákl. přenesená",J150,0)</f>
        <v>0</v>
      </c>
      <c r="BH150" s="215">
        <f>IF(N150="sníž. přenesená",J150,0)</f>
        <v>0</v>
      </c>
      <c r="BI150" s="215">
        <f>IF(N150="nulová",J150,0)</f>
        <v>0</v>
      </c>
      <c r="BJ150" s="25" t="s">
        <v>80</v>
      </c>
      <c r="BK150" s="215">
        <f>ROUND(I150*H150,1)</f>
        <v>0</v>
      </c>
      <c r="BL150" s="25" t="s">
        <v>216</v>
      </c>
      <c r="BM150" s="25" t="s">
        <v>290</v>
      </c>
    </row>
    <row r="151" spans="2:65" s="1" customFormat="1" ht="34.200000000000003" customHeight="1">
      <c r="B151" s="42"/>
      <c r="C151" s="204" t="s">
        <v>291</v>
      </c>
      <c r="D151" s="204" t="s">
        <v>211</v>
      </c>
      <c r="E151" s="205" t="s">
        <v>292</v>
      </c>
      <c r="F151" s="206" t="s">
        <v>293</v>
      </c>
      <c r="G151" s="207" t="s">
        <v>285</v>
      </c>
      <c r="H151" s="208">
        <v>2</v>
      </c>
      <c r="I151" s="209"/>
      <c r="J151" s="210">
        <f>ROUND(I151*H151,1)</f>
        <v>0</v>
      </c>
      <c r="K151" s="206" t="s">
        <v>23</v>
      </c>
      <c r="L151" s="62"/>
      <c r="M151" s="211" t="s">
        <v>23</v>
      </c>
      <c r="N151" s="212" t="s">
        <v>44</v>
      </c>
      <c r="O151" s="43"/>
      <c r="P151" s="213">
        <f>O151*H151</f>
        <v>0</v>
      </c>
      <c r="Q151" s="213">
        <v>0</v>
      </c>
      <c r="R151" s="213">
        <f>Q151*H151</f>
        <v>0</v>
      </c>
      <c r="S151" s="213">
        <v>0</v>
      </c>
      <c r="T151" s="214">
        <f>S151*H151</f>
        <v>0</v>
      </c>
      <c r="AR151" s="25" t="s">
        <v>216</v>
      </c>
      <c r="AT151" s="25" t="s">
        <v>211</v>
      </c>
      <c r="AU151" s="25" t="s">
        <v>90</v>
      </c>
      <c r="AY151" s="25" t="s">
        <v>207</v>
      </c>
      <c r="BE151" s="215">
        <f>IF(N151="základní",J151,0)</f>
        <v>0</v>
      </c>
      <c r="BF151" s="215">
        <f>IF(N151="snížená",J151,0)</f>
        <v>0</v>
      </c>
      <c r="BG151" s="215">
        <f>IF(N151="zákl. přenesená",J151,0)</f>
        <v>0</v>
      </c>
      <c r="BH151" s="215">
        <f>IF(N151="sníž. přenesená",J151,0)</f>
        <v>0</v>
      </c>
      <c r="BI151" s="215">
        <f>IF(N151="nulová",J151,0)</f>
        <v>0</v>
      </c>
      <c r="BJ151" s="25" t="s">
        <v>80</v>
      </c>
      <c r="BK151" s="215">
        <f>ROUND(I151*H151,1)</f>
        <v>0</v>
      </c>
      <c r="BL151" s="25" t="s">
        <v>216</v>
      </c>
      <c r="BM151" s="25" t="s">
        <v>294</v>
      </c>
    </row>
    <row r="152" spans="2:65" s="12" customFormat="1" ht="12">
      <c r="B152" s="216"/>
      <c r="C152" s="217"/>
      <c r="D152" s="218" t="s">
        <v>218</v>
      </c>
      <c r="E152" s="219" t="s">
        <v>23</v>
      </c>
      <c r="F152" s="220" t="s">
        <v>295</v>
      </c>
      <c r="G152" s="217"/>
      <c r="H152" s="221">
        <v>0.5</v>
      </c>
      <c r="I152" s="222"/>
      <c r="J152" s="217"/>
      <c r="K152" s="217"/>
      <c r="L152" s="223"/>
      <c r="M152" s="224"/>
      <c r="N152" s="225"/>
      <c r="O152" s="225"/>
      <c r="P152" s="225"/>
      <c r="Q152" s="225"/>
      <c r="R152" s="225"/>
      <c r="S152" s="225"/>
      <c r="T152" s="226"/>
      <c r="AT152" s="227" t="s">
        <v>218</v>
      </c>
      <c r="AU152" s="227" t="s">
        <v>90</v>
      </c>
      <c r="AV152" s="12" t="s">
        <v>82</v>
      </c>
      <c r="AW152" s="12" t="s">
        <v>36</v>
      </c>
      <c r="AX152" s="12" t="s">
        <v>73</v>
      </c>
      <c r="AY152" s="227" t="s">
        <v>207</v>
      </c>
    </row>
    <row r="153" spans="2:65" s="12" customFormat="1" ht="12">
      <c r="B153" s="216"/>
      <c r="C153" s="217"/>
      <c r="D153" s="218" t="s">
        <v>218</v>
      </c>
      <c r="E153" s="219" t="s">
        <v>23</v>
      </c>
      <c r="F153" s="220" t="s">
        <v>296</v>
      </c>
      <c r="G153" s="217"/>
      <c r="H153" s="221">
        <v>1.5</v>
      </c>
      <c r="I153" s="222"/>
      <c r="J153" s="217"/>
      <c r="K153" s="217"/>
      <c r="L153" s="223"/>
      <c r="M153" s="224"/>
      <c r="N153" s="225"/>
      <c r="O153" s="225"/>
      <c r="P153" s="225"/>
      <c r="Q153" s="225"/>
      <c r="R153" s="225"/>
      <c r="S153" s="225"/>
      <c r="T153" s="226"/>
      <c r="AT153" s="227" t="s">
        <v>218</v>
      </c>
      <c r="AU153" s="227" t="s">
        <v>90</v>
      </c>
      <c r="AV153" s="12" t="s">
        <v>82</v>
      </c>
      <c r="AW153" s="12" t="s">
        <v>36</v>
      </c>
      <c r="AX153" s="12" t="s">
        <v>73</v>
      </c>
      <c r="AY153" s="227" t="s">
        <v>207</v>
      </c>
    </row>
    <row r="154" spans="2:65" s="13" customFormat="1" ht="12">
      <c r="B154" s="228"/>
      <c r="C154" s="229"/>
      <c r="D154" s="218" t="s">
        <v>218</v>
      </c>
      <c r="E154" s="230" t="s">
        <v>23</v>
      </c>
      <c r="F154" s="231" t="s">
        <v>236</v>
      </c>
      <c r="G154" s="229"/>
      <c r="H154" s="232">
        <v>2</v>
      </c>
      <c r="I154" s="233"/>
      <c r="J154" s="229"/>
      <c r="K154" s="229"/>
      <c r="L154" s="234"/>
      <c r="M154" s="235"/>
      <c r="N154" s="236"/>
      <c r="O154" s="236"/>
      <c r="P154" s="236"/>
      <c r="Q154" s="236"/>
      <c r="R154" s="236"/>
      <c r="S154" s="236"/>
      <c r="T154" s="237"/>
      <c r="AT154" s="238" t="s">
        <v>218</v>
      </c>
      <c r="AU154" s="238" t="s">
        <v>90</v>
      </c>
      <c r="AV154" s="13" t="s">
        <v>216</v>
      </c>
      <c r="AW154" s="13" t="s">
        <v>36</v>
      </c>
      <c r="AX154" s="13" t="s">
        <v>80</v>
      </c>
      <c r="AY154" s="238" t="s">
        <v>207</v>
      </c>
    </row>
    <row r="155" spans="2:65" s="1" customFormat="1" ht="34.200000000000003" customHeight="1">
      <c r="B155" s="42"/>
      <c r="C155" s="204" t="s">
        <v>10</v>
      </c>
      <c r="D155" s="204" t="s">
        <v>211</v>
      </c>
      <c r="E155" s="205" t="s">
        <v>297</v>
      </c>
      <c r="F155" s="206" t="s">
        <v>298</v>
      </c>
      <c r="G155" s="207" t="s">
        <v>285</v>
      </c>
      <c r="H155" s="208">
        <v>2</v>
      </c>
      <c r="I155" s="209"/>
      <c r="J155" s="210">
        <f>ROUND(I155*H155,1)</f>
        <v>0</v>
      </c>
      <c r="K155" s="206" t="s">
        <v>23</v>
      </c>
      <c r="L155" s="62"/>
      <c r="M155" s="211" t="s">
        <v>23</v>
      </c>
      <c r="N155" s="212" t="s">
        <v>44</v>
      </c>
      <c r="O155" s="43"/>
      <c r="P155" s="213">
        <f>O155*H155</f>
        <v>0</v>
      </c>
      <c r="Q155" s="213">
        <v>3.0000000000000001E-3</v>
      </c>
      <c r="R155" s="213">
        <f>Q155*H155</f>
        <v>6.0000000000000001E-3</v>
      </c>
      <c r="S155" s="213">
        <v>0</v>
      </c>
      <c r="T155" s="214">
        <f>S155*H155</f>
        <v>0</v>
      </c>
      <c r="AR155" s="25" t="s">
        <v>216</v>
      </c>
      <c r="AT155" s="25" t="s">
        <v>211</v>
      </c>
      <c r="AU155" s="25" t="s">
        <v>90</v>
      </c>
      <c r="AY155" s="25" t="s">
        <v>207</v>
      </c>
      <c r="BE155" s="215">
        <f>IF(N155="základní",J155,0)</f>
        <v>0</v>
      </c>
      <c r="BF155" s="215">
        <f>IF(N155="snížená",J155,0)</f>
        <v>0</v>
      </c>
      <c r="BG155" s="215">
        <f>IF(N155="zákl. přenesená",J155,0)</f>
        <v>0</v>
      </c>
      <c r="BH155" s="215">
        <f>IF(N155="sníž. přenesená",J155,0)</f>
        <v>0</v>
      </c>
      <c r="BI155" s="215">
        <f>IF(N155="nulová",J155,0)</f>
        <v>0</v>
      </c>
      <c r="BJ155" s="25" t="s">
        <v>80</v>
      </c>
      <c r="BK155" s="215">
        <f>ROUND(I155*H155,1)</f>
        <v>0</v>
      </c>
      <c r="BL155" s="25" t="s">
        <v>216</v>
      </c>
      <c r="BM155" s="25" t="s">
        <v>299</v>
      </c>
    </row>
    <row r="156" spans="2:65" s="15" customFormat="1" ht="12">
      <c r="B156" s="250"/>
      <c r="C156" s="251"/>
      <c r="D156" s="218" t="s">
        <v>218</v>
      </c>
      <c r="E156" s="252" t="s">
        <v>23</v>
      </c>
      <c r="F156" s="253" t="s">
        <v>300</v>
      </c>
      <c r="G156" s="251"/>
      <c r="H156" s="252" t="s">
        <v>23</v>
      </c>
      <c r="I156" s="254"/>
      <c r="J156" s="251"/>
      <c r="K156" s="251"/>
      <c r="L156" s="255"/>
      <c r="M156" s="256"/>
      <c r="N156" s="257"/>
      <c r="O156" s="257"/>
      <c r="P156" s="257"/>
      <c r="Q156" s="257"/>
      <c r="R156" s="257"/>
      <c r="S156" s="257"/>
      <c r="T156" s="258"/>
      <c r="AT156" s="259" t="s">
        <v>218</v>
      </c>
      <c r="AU156" s="259" t="s">
        <v>90</v>
      </c>
      <c r="AV156" s="15" t="s">
        <v>80</v>
      </c>
      <c r="AW156" s="15" t="s">
        <v>36</v>
      </c>
      <c r="AX156" s="15" t="s">
        <v>73</v>
      </c>
      <c r="AY156" s="259" t="s">
        <v>207</v>
      </c>
    </row>
    <row r="157" spans="2:65" s="12" customFormat="1" ht="12">
      <c r="B157" s="216"/>
      <c r="C157" s="217"/>
      <c r="D157" s="218" t="s">
        <v>218</v>
      </c>
      <c r="E157" s="219" t="s">
        <v>23</v>
      </c>
      <c r="F157" s="220" t="s">
        <v>23</v>
      </c>
      <c r="G157" s="217"/>
      <c r="H157" s="221">
        <v>0</v>
      </c>
      <c r="I157" s="222"/>
      <c r="J157" s="217"/>
      <c r="K157" s="217"/>
      <c r="L157" s="223"/>
      <c r="M157" s="224"/>
      <c r="N157" s="225"/>
      <c r="O157" s="225"/>
      <c r="P157" s="225"/>
      <c r="Q157" s="225"/>
      <c r="R157" s="225"/>
      <c r="S157" s="225"/>
      <c r="T157" s="226"/>
      <c r="AT157" s="227" t="s">
        <v>218</v>
      </c>
      <c r="AU157" s="227" t="s">
        <v>90</v>
      </c>
      <c r="AV157" s="12" t="s">
        <v>82</v>
      </c>
      <c r="AW157" s="12" t="s">
        <v>36</v>
      </c>
      <c r="AX157" s="12" t="s">
        <v>73</v>
      </c>
      <c r="AY157" s="227" t="s">
        <v>207</v>
      </c>
    </row>
    <row r="158" spans="2:65" s="12" customFormat="1" ht="12">
      <c r="B158" s="216"/>
      <c r="C158" s="217"/>
      <c r="D158" s="218" t="s">
        <v>218</v>
      </c>
      <c r="E158" s="219" t="s">
        <v>23</v>
      </c>
      <c r="F158" s="220" t="s">
        <v>295</v>
      </c>
      <c r="G158" s="217"/>
      <c r="H158" s="221">
        <v>0.5</v>
      </c>
      <c r="I158" s="222"/>
      <c r="J158" s="217"/>
      <c r="K158" s="217"/>
      <c r="L158" s="223"/>
      <c r="M158" s="224"/>
      <c r="N158" s="225"/>
      <c r="O158" s="225"/>
      <c r="P158" s="225"/>
      <c r="Q158" s="225"/>
      <c r="R158" s="225"/>
      <c r="S158" s="225"/>
      <c r="T158" s="226"/>
      <c r="AT158" s="227" t="s">
        <v>218</v>
      </c>
      <c r="AU158" s="227" t="s">
        <v>90</v>
      </c>
      <c r="AV158" s="12" t="s">
        <v>82</v>
      </c>
      <c r="AW158" s="12" t="s">
        <v>36</v>
      </c>
      <c r="AX158" s="12" t="s">
        <v>73</v>
      </c>
      <c r="AY158" s="227" t="s">
        <v>207</v>
      </c>
    </row>
    <row r="159" spans="2:65" s="12" customFormat="1" ht="12">
      <c r="B159" s="216"/>
      <c r="C159" s="217"/>
      <c r="D159" s="218" t="s">
        <v>218</v>
      </c>
      <c r="E159" s="219" t="s">
        <v>23</v>
      </c>
      <c r="F159" s="220" t="s">
        <v>296</v>
      </c>
      <c r="G159" s="217"/>
      <c r="H159" s="221">
        <v>1.5</v>
      </c>
      <c r="I159" s="222"/>
      <c r="J159" s="217"/>
      <c r="K159" s="217"/>
      <c r="L159" s="223"/>
      <c r="M159" s="224"/>
      <c r="N159" s="225"/>
      <c r="O159" s="225"/>
      <c r="P159" s="225"/>
      <c r="Q159" s="225"/>
      <c r="R159" s="225"/>
      <c r="S159" s="225"/>
      <c r="T159" s="226"/>
      <c r="AT159" s="227" t="s">
        <v>218</v>
      </c>
      <c r="AU159" s="227" t="s">
        <v>90</v>
      </c>
      <c r="AV159" s="12" t="s">
        <v>82</v>
      </c>
      <c r="AW159" s="12" t="s">
        <v>36</v>
      </c>
      <c r="AX159" s="12" t="s">
        <v>73</v>
      </c>
      <c r="AY159" s="227" t="s">
        <v>207</v>
      </c>
    </row>
    <row r="160" spans="2:65" s="13" customFormat="1" ht="12">
      <c r="B160" s="228"/>
      <c r="C160" s="229"/>
      <c r="D160" s="218" t="s">
        <v>218</v>
      </c>
      <c r="E160" s="230" t="s">
        <v>23</v>
      </c>
      <c r="F160" s="231" t="s">
        <v>236</v>
      </c>
      <c r="G160" s="229"/>
      <c r="H160" s="232">
        <v>2</v>
      </c>
      <c r="I160" s="233"/>
      <c r="J160" s="229"/>
      <c r="K160" s="229"/>
      <c r="L160" s="234"/>
      <c r="M160" s="235"/>
      <c r="N160" s="236"/>
      <c r="O160" s="236"/>
      <c r="P160" s="236"/>
      <c r="Q160" s="236"/>
      <c r="R160" s="236"/>
      <c r="S160" s="236"/>
      <c r="T160" s="237"/>
      <c r="AT160" s="238" t="s">
        <v>218</v>
      </c>
      <c r="AU160" s="238" t="s">
        <v>90</v>
      </c>
      <c r="AV160" s="13" t="s">
        <v>216</v>
      </c>
      <c r="AW160" s="13" t="s">
        <v>36</v>
      </c>
      <c r="AX160" s="13" t="s">
        <v>80</v>
      </c>
      <c r="AY160" s="238" t="s">
        <v>207</v>
      </c>
    </row>
    <row r="161" spans="2:65" s="1" customFormat="1" ht="22.8" customHeight="1">
      <c r="B161" s="42"/>
      <c r="C161" s="204" t="s">
        <v>226</v>
      </c>
      <c r="D161" s="204" t="s">
        <v>211</v>
      </c>
      <c r="E161" s="205" t="s">
        <v>301</v>
      </c>
      <c r="F161" s="206" t="s">
        <v>302</v>
      </c>
      <c r="G161" s="207" t="s">
        <v>285</v>
      </c>
      <c r="H161" s="208">
        <v>2</v>
      </c>
      <c r="I161" s="209"/>
      <c r="J161" s="210">
        <f>ROUND(I161*H161,1)</f>
        <v>0</v>
      </c>
      <c r="K161" s="206" t="s">
        <v>23</v>
      </c>
      <c r="L161" s="62"/>
      <c r="M161" s="211" t="s">
        <v>23</v>
      </c>
      <c r="N161" s="212" t="s">
        <v>44</v>
      </c>
      <c r="O161" s="43"/>
      <c r="P161" s="213">
        <f>O161*H161</f>
        <v>0</v>
      </c>
      <c r="Q161" s="213">
        <v>4.5300000000000001E-4</v>
      </c>
      <c r="R161" s="213">
        <f>Q161*H161</f>
        <v>9.0600000000000001E-4</v>
      </c>
      <c r="S161" s="213">
        <v>0</v>
      </c>
      <c r="T161" s="214">
        <f>S161*H161</f>
        <v>0</v>
      </c>
      <c r="AR161" s="25" t="s">
        <v>216</v>
      </c>
      <c r="AT161" s="25" t="s">
        <v>211</v>
      </c>
      <c r="AU161" s="25" t="s">
        <v>90</v>
      </c>
      <c r="AY161" s="25" t="s">
        <v>207</v>
      </c>
      <c r="BE161" s="215">
        <f>IF(N161="základní",J161,0)</f>
        <v>0</v>
      </c>
      <c r="BF161" s="215">
        <f>IF(N161="snížená",J161,0)</f>
        <v>0</v>
      </c>
      <c r="BG161" s="215">
        <f>IF(N161="zákl. přenesená",J161,0)</f>
        <v>0</v>
      </c>
      <c r="BH161" s="215">
        <f>IF(N161="sníž. přenesená",J161,0)</f>
        <v>0</v>
      </c>
      <c r="BI161" s="215">
        <f>IF(N161="nulová",J161,0)</f>
        <v>0</v>
      </c>
      <c r="BJ161" s="25" t="s">
        <v>80</v>
      </c>
      <c r="BK161" s="215">
        <f>ROUND(I161*H161,1)</f>
        <v>0</v>
      </c>
      <c r="BL161" s="25" t="s">
        <v>216</v>
      </c>
      <c r="BM161" s="25" t="s">
        <v>303</v>
      </c>
    </row>
    <row r="162" spans="2:65" s="12" customFormat="1" ht="12">
      <c r="B162" s="216"/>
      <c r="C162" s="217"/>
      <c r="D162" s="218" t="s">
        <v>218</v>
      </c>
      <c r="E162" s="219" t="s">
        <v>23</v>
      </c>
      <c r="F162" s="220" t="s">
        <v>295</v>
      </c>
      <c r="G162" s="217"/>
      <c r="H162" s="221">
        <v>0.5</v>
      </c>
      <c r="I162" s="222"/>
      <c r="J162" s="217"/>
      <c r="K162" s="217"/>
      <c r="L162" s="223"/>
      <c r="M162" s="224"/>
      <c r="N162" s="225"/>
      <c r="O162" s="225"/>
      <c r="P162" s="225"/>
      <c r="Q162" s="225"/>
      <c r="R162" s="225"/>
      <c r="S162" s="225"/>
      <c r="T162" s="226"/>
      <c r="AT162" s="227" t="s">
        <v>218</v>
      </c>
      <c r="AU162" s="227" t="s">
        <v>90</v>
      </c>
      <c r="AV162" s="12" t="s">
        <v>82</v>
      </c>
      <c r="AW162" s="12" t="s">
        <v>36</v>
      </c>
      <c r="AX162" s="12" t="s">
        <v>73</v>
      </c>
      <c r="AY162" s="227" t="s">
        <v>207</v>
      </c>
    </row>
    <row r="163" spans="2:65" s="12" customFormat="1" ht="12">
      <c r="B163" s="216"/>
      <c r="C163" s="217"/>
      <c r="D163" s="218" t="s">
        <v>218</v>
      </c>
      <c r="E163" s="219" t="s">
        <v>23</v>
      </c>
      <c r="F163" s="220" t="s">
        <v>296</v>
      </c>
      <c r="G163" s="217"/>
      <c r="H163" s="221">
        <v>1.5</v>
      </c>
      <c r="I163" s="222"/>
      <c r="J163" s="217"/>
      <c r="K163" s="217"/>
      <c r="L163" s="223"/>
      <c r="M163" s="224"/>
      <c r="N163" s="225"/>
      <c r="O163" s="225"/>
      <c r="P163" s="225"/>
      <c r="Q163" s="225"/>
      <c r="R163" s="225"/>
      <c r="S163" s="225"/>
      <c r="T163" s="226"/>
      <c r="AT163" s="227" t="s">
        <v>218</v>
      </c>
      <c r="AU163" s="227" t="s">
        <v>90</v>
      </c>
      <c r="AV163" s="12" t="s">
        <v>82</v>
      </c>
      <c r="AW163" s="12" t="s">
        <v>36</v>
      </c>
      <c r="AX163" s="12" t="s">
        <v>73</v>
      </c>
      <c r="AY163" s="227" t="s">
        <v>207</v>
      </c>
    </row>
    <row r="164" spans="2:65" s="13" customFormat="1" ht="12">
      <c r="B164" s="228"/>
      <c r="C164" s="229"/>
      <c r="D164" s="218" t="s">
        <v>218</v>
      </c>
      <c r="E164" s="230" t="s">
        <v>23</v>
      </c>
      <c r="F164" s="231" t="s">
        <v>236</v>
      </c>
      <c r="G164" s="229"/>
      <c r="H164" s="232">
        <v>2</v>
      </c>
      <c r="I164" s="233"/>
      <c r="J164" s="229"/>
      <c r="K164" s="229"/>
      <c r="L164" s="234"/>
      <c r="M164" s="235"/>
      <c r="N164" s="236"/>
      <c r="O164" s="236"/>
      <c r="P164" s="236"/>
      <c r="Q164" s="236"/>
      <c r="R164" s="236"/>
      <c r="S164" s="236"/>
      <c r="T164" s="237"/>
      <c r="AT164" s="238" t="s">
        <v>218</v>
      </c>
      <c r="AU164" s="238" t="s">
        <v>90</v>
      </c>
      <c r="AV164" s="13" t="s">
        <v>216</v>
      </c>
      <c r="AW164" s="13" t="s">
        <v>36</v>
      </c>
      <c r="AX164" s="13" t="s">
        <v>80</v>
      </c>
      <c r="AY164" s="238" t="s">
        <v>207</v>
      </c>
    </row>
    <row r="165" spans="2:65" s="1" customFormat="1" ht="14.4" customHeight="1">
      <c r="B165" s="42"/>
      <c r="C165" s="204" t="s">
        <v>243</v>
      </c>
      <c r="D165" s="204" t="s">
        <v>211</v>
      </c>
      <c r="E165" s="205" t="s">
        <v>304</v>
      </c>
      <c r="F165" s="206" t="s">
        <v>305</v>
      </c>
      <c r="G165" s="207" t="s">
        <v>285</v>
      </c>
      <c r="H165" s="208">
        <v>0.57799999999999996</v>
      </c>
      <c r="I165" s="209"/>
      <c r="J165" s="210">
        <f>ROUND(I165*H165,1)</f>
        <v>0</v>
      </c>
      <c r="K165" s="206" t="s">
        <v>215</v>
      </c>
      <c r="L165" s="62"/>
      <c r="M165" s="211" t="s">
        <v>23</v>
      </c>
      <c r="N165" s="212" t="s">
        <v>44</v>
      </c>
      <c r="O165" s="43"/>
      <c r="P165" s="213">
        <f>O165*H165</f>
        <v>0</v>
      </c>
      <c r="Q165" s="213">
        <v>0</v>
      </c>
      <c r="R165" s="213">
        <f>Q165*H165</f>
        <v>0</v>
      </c>
      <c r="S165" s="213">
        <v>0</v>
      </c>
      <c r="T165" s="214">
        <f>S165*H165</f>
        <v>0</v>
      </c>
      <c r="AR165" s="25" t="s">
        <v>216</v>
      </c>
      <c r="AT165" s="25" t="s">
        <v>211</v>
      </c>
      <c r="AU165" s="25" t="s">
        <v>90</v>
      </c>
      <c r="AY165" s="25" t="s">
        <v>207</v>
      </c>
      <c r="BE165" s="215">
        <f>IF(N165="základní",J165,0)</f>
        <v>0</v>
      </c>
      <c r="BF165" s="215">
        <f>IF(N165="snížená",J165,0)</f>
        <v>0</v>
      </c>
      <c r="BG165" s="215">
        <f>IF(N165="zákl. přenesená",J165,0)</f>
        <v>0</v>
      </c>
      <c r="BH165" s="215">
        <f>IF(N165="sníž. přenesená",J165,0)</f>
        <v>0</v>
      </c>
      <c r="BI165" s="215">
        <f>IF(N165="nulová",J165,0)</f>
        <v>0</v>
      </c>
      <c r="BJ165" s="25" t="s">
        <v>80</v>
      </c>
      <c r="BK165" s="215">
        <f>ROUND(I165*H165,1)</f>
        <v>0</v>
      </c>
      <c r="BL165" s="25" t="s">
        <v>216</v>
      </c>
      <c r="BM165" s="25" t="s">
        <v>306</v>
      </c>
    </row>
    <row r="166" spans="2:65" s="12" customFormat="1" ht="12">
      <c r="B166" s="216"/>
      <c r="C166" s="217"/>
      <c r="D166" s="218" t="s">
        <v>218</v>
      </c>
      <c r="E166" s="219" t="s">
        <v>23</v>
      </c>
      <c r="F166" s="220" t="s">
        <v>307</v>
      </c>
      <c r="G166" s="217"/>
      <c r="H166" s="221">
        <v>0.57799999999999996</v>
      </c>
      <c r="I166" s="222"/>
      <c r="J166" s="217"/>
      <c r="K166" s="217"/>
      <c r="L166" s="223"/>
      <c r="M166" s="224"/>
      <c r="N166" s="225"/>
      <c r="O166" s="225"/>
      <c r="P166" s="225"/>
      <c r="Q166" s="225"/>
      <c r="R166" s="225"/>
      <c r="S166" s="225"/>
      <c r="T166" s="226"/>
      <c r="AT166" s="227" t="s">
        <v>218</v>
      </c>
      <c r="AU166" s="227" t="s">
        <v>90</v>
      </c>
      <c r="AV166" s="12" t="s">
        <v>82</v>
      </c>
      <c r="AW166" s="12" t="s">
        <v>36</v>
      </c>
      <c r="AX166" s="12" t="s">
        <v>80</v>
      </c>
      <c r="AY166" s="227" t="s">
        <v>207</v>
      </c>
    </row>
    <row r="167" spans="2:65" s="1" customFormat="1" ht="22.8" customHeight="1">
      <c r="B167" s="42"/>
      <c r="C167" s="204" t="s">
        <v>308</v>
      </c>
      <c r="D167" s="204" t="s">
        <v>211</v>
      </c>
      <c r="E167" s="205" t="s">
        <v>309</v>
      </c>
      <c r="F167" s="206" t="s">
        <v>310</v>
      </c>
      <c r="G167" s="207" t="s">
        <v>311</v>
      </c>
      <c r="H167" s="208">
        <v>13</v>
      </c>
      <c r="I167" s="209"/>
      <c r="J167" s="210">
        <f>ROUND(I167*H167,1)</f>
        <v>0</v>
      </c>
      <c r="K167" s="206" t="s">
        <v>215</v>
      </c>
      <c r="L167" s="62"/>
      <c r="M167" s="211" t="s">
        <v>23</v>
      </c>
      <c r="N167" s="212" t="s">
        <v>44</v>
      </c>
      <c r="O167" s="43"/>
      <c r="P167" s="213">
        <f>O167*H167</f>
        <v>0</v>
      </c>
      <c r="Q167" s="213">
        <v>5.0000000000000002E-5</v>
      </c>
      <c r="R167" s="213">
        <f>Q167*H167</f>
        <v>6.5000000000000008E-4</v>
      </c>
      <c r="S167" s="213">
        <v>0</v>
      </c>
      <c r="T167" s="214">
        <f>S167*H167</f>
        <v>0</v>
      </c>
      <c r="AR167" s="25" t="s">
        <v>216</v>
      </c>
      <c r="AT167" s="25" t="s">
        <v>211</v>
      </c>
      <c r="AU167" s="25" t="s">
        <v>90</v>
      </c>
      <c r="AY167" s="25" t="s">
        <v>207</v>
      </c>
      <c r="BE167" s="215">
        <f>IF(N167="základní",J167,0)</f>
        <v>0</v>
      </c>
      <c r="BF167" s="215">
        <f>IF(N167="snížená",J167,0)</f>
        <v>0</v>
      </c>
      <c r="BG167" s="215">
        <f>IF(N167="zákl. přenesená",J167,0)</f>
        <v>0</v>
      </c>
      <c r="BH167" s="215">
        <f>IF(N167="sníž. přenesená",J167,0)</f>
        <v>0</v>
      </c>
      <c r="BI167" s="215">
        <f>IF(N167="nulová",J167,0)</f>
        <v>0</v>
      </c>
      <c r="BJ167" s="25" t="s">
        <v>80</v>
      </c>
      <c r="BK167" s="215">
        <f>ROUND(I167*H167,1)</f>
        <v>0</v>
      </c>
      <c r="BL167" s="25" t="s">
        <v>216</v>
      </c>
      <c r="BM167" s="25" t="s">
        <v>312</v>
      </c>
    </row>
    <row r="168" spans="2:65" s="1" customFormat="1" ht="22.8" customHeight="1">
      <c r="B168" s="42"/>
      <c r="C168" s="260" t="s">
        <v>313</v>
      </c>
      <c r="D168" s="260" t="s">
        <v>314</v>
      </c>
      <c r="E168" s="261" t="s">
        <v>315</v>
      </c>
      <c r="F168" s="262" t="s">
        <v>316</v>
      </c>
      <c r="G168" s="263" t="s">
        <v>317</v>
      </c>
      <c r="H168" s="264">
        <v>1</v>
      </c>
      <c r="I168" s="265"/>
      <c r="J168" s="266">
        <f>ROUND(I168*H168,1)</f>
        <v>0</v>
      </c>
      <c r="K168" s="262" t="s">
        <v>23</v>
      </c>
      <c r="L168" s="267"/>
      <c r="M168" s="268" t="s">
        <v>23</v>
      </c>
      <c r="N168" s="269" t="s">
        <v>44</v>
      </c>
      <c r="O168" s="43"/>
      <c r="P168" s="213">
        <f>O168*H168</f>
        <v>0</v>
      </c>
      <c r="Q168" s="213">
        <v>1.2699999999999999E-2</v>
      </c>
      <c r="R168" s="213">
        <f>Q168*H168</f>
        <v>1.2699999999999999E-2</v>
      </c>
      <c r="S168" s="213">
        <v>0</v>
      </c>
      <c r="T168" s="214">
        <f>S168*H168</f>
        <v>0</v>
      </c>
      <c r="AR168" s="25" t="s">
        <v>262</v>
      </c>
      <c r="AT168" s="25" t="s">
        <v>314</v>
      </c>
      <c r="AU168" s="25" t="s">
        <v>90</v>
      </c>
      <c r="AY168" s="25" t="s">
        <v>207</v>
      </c>
      <c r="BE168" s="215">
        <f>IF(N168="základní",J168,0)</f>
        <v>0</v>
      </c>
      <c r="BF168" s="215">
        <f>IF(N168="snížená",J168,0)</f>
        <v>0</v>
      </c>
      <c r="BG168" s="215">
        <f>IF(N168="zákl. přenesená",J168,0)</f>
        <v>0</v>
      </c>
      <c r="BH168" s="215">
        <f>IF(N168="sníž. přenesená",J168,0)</f>
        <v>0</v>
      </c>
      <c r="BI168" s="215">
        <f>IF(N168="nulová",J168,0)</f>
        <v>0</v>
      </c>
      <c r="BJ168" s="25" t="s">
        <v>80</v>
      </c>
      <c r="BK168" s="215">
        <f>ROUND(I168*H168,1)</f>
        <v>0</v>
      </c>
      <c r="BL168" s="25" t="s">
        <v>216</v>
      </c>
      <c r="BM168" s="25" t="s">
        <v>318</v>
      </c>
    </row>
    <row r="169" spans="2:65" s="1" customFormat="1" ht="14.4" customHeight="1">
      <c r="B169" s="42"/>
      <c r="C169" s="204" t="s">
        <v>319</v>
      </c>
      <c r="D169" s="204" t="s">
        <v>211</v>
      </c>
      <c r="E169" s="205" t="s">
        <v>320</v>
      </c>
      <c r="F169" s="206" t="s">
        <v>321</v>
      </c>
      <c r="G169" s="207" t="s">
        <v>322</v>
      </c>
      <c r="H169" s="208">
        <v>3.2</v>
      </c>
      <c r="I169" s="209"/>
      <c r="J169" s="210">
        <f>ROUND(I169*H169,1)</f>
        <v>0</v>
      </c>
      <c r="K169" s="206" t="s">
        <v>23</v>
      </c>
      <c r="L169" s="62"/>
      <c r="M169" s="211" t="s">
        <v>23</v>
      </c>
      <c r="N169" s="212" t="s">
        <v>44</v>
      </c>
      <c r="O169" s="43"/>
      <c r="P169" s="213">
        <f>O169*H169</f>
        <v>0</v>
      </c>
      <c r="Q169" s="213">
        <v>0</v>
      </c>
      <c r="R169" s="213">
        <f>Q169*H169</f>
        <v>0</v>
      </c>
      <c r="S169" s="213">
        <v>0</v>
      </c>
      <c r="T169" s="214">
        <f>S169*H169</f>
        <v>0</v>
      </c>
      <c r="AR169" s="25" t="s">
        <v>216</v>
      </c>
      <c r="AT169" s="25" t="s">
        <v>211</v>
      </c>
      <c r="AU169" s="25" t="s">
        <v>90</v>
      </c>
      <c r="AY169" s="25" t="s">
        <v>207</v>
      </c>
      <c r="BE169" s="215">
        <f>IF(N169="základní",J169,0)</f>
        <v>0</v>
      </c>
      <c r="BF169" s="215">
        <f>IF(N169="snížená",J169,0)</f>
        <v>0</v>
      </c>
      <c r="BG169" s="215">
        <f>IF(N169="zákl. přenesená",J169,0)</f>
        <v>0</v>
      </c>
      <c r="BH169" s="215">
        <f>IF(N169="sníž. přenesená",J169,0)</f>
        <v>0</v>
      </c>
      <c r="BI169" s="215">
        <f>IF(N169="nulová",J169,0)</f>
        <v>0</v>
      </c>
      <c r="BJ169" s="25" t="s">
        <v>80</v>
      </c>
      <c r="BK169" s="215">
        <f>ROUND(I169*H169,1)</f>
        <v>0</v>
      </c>
      <c r="BL169" s="25" t="s">
        <v>216</v>
      </c>
      <c r="BM169" s="25" t="s">
        <v>323</v>
      </c>
    </row>
    <row r="170" spans="2:65" s="12" customFormat="1" ht="12">
      <c r="B170" s="216"/>
      <c r="C170" s="217"/>
      <c r="D170" s="218" t="s">
        <v>218</v>
      </c>
      <c r="E170" s="219" t="s">
        <v>23</v>
      </c>
      <c r="F170" s="220" t="s">
        <v>324</v>
      </c>
      <c r="G170" s="217"/>
      <c r="H170" s="221">
        <v>3.2</v>
      </c>
      <c r="I170" s="222"/>
      <c r="J170" s="217"/>
      <c r="K170" s="217"/>
      <c r="L170" s="223"/>
      <c r="M170" s="224"/>
      <c r="N170" s="225"/>
      <c r="O170" s="225"/>
      <c r="P170" s="225"/>
      <c r="Q170" s="225"/>
      <c r="R170" s="225"/>
      <c r="S170" s="225"/>
      <c r="T170" s="226"/>
      <c r="AT170" s="227" t="s">
        <v>218</v>
      </c>
      <c r="AU170" s="227" t="s">
        <v>90</v>
      </c>
      <c r="AV170" s="12" t="s">
        <v>82</v>
      </c>
      <c r="AW170" s="12" t="s">
        <v>36</v>
      </c>
      <c r="AX170" s="12" t="s">
        <v>80</v>
      </c>
      <c r="AY170" s="227" t="s">
        <v>207</v>
      </c>
    </row>
    <row r="171" spans="2:65" s="1" customFormat="1" ht="14.4" customHeight="1">
      <c r="B171" s="42"/>
      <c r="C171" s="260" t="s">
        <v>9</v>
      </c>
      <c r="D171" s="260" t="s">
        <v>314</v>
      </c>
      <c r="E171" s="261" t="s">
        <v>325</v>
      </c>
      <c r="F171" s="262" t="s">
        <v>326</v>
      </c>
      <c r="G171" s="263" t="s">
        <v>322</v>
      </c>
      <c r="H171" s="264">
        <v>3.456</v>
      </c>
      <c r="I171" s="265"/>
      <c r="J171" s="266">
        <f>ROUND(I171*H171,1)</f>
        <v>0</v>
      </c>
      <c r="K171" s="262" t="s">
        <v>23</v>
      </c>
      <c r="L171" s="267"/>
      <c r="M171" s="268" t="s">
        <v>23</v>
      </c>
      <c r="N171" s="269" t="s">
        <v>44</v>
      </c>
      <c r="O171" s="43"/>
      <c r="P171" s="213">
        <f>O171*H171</f>
        <v>0</v>
      </c>
      <c r="Q171" s="213">
        <v>1.1999999999999999E-3</v>
      </c>
      <c r="R171" s="213">
        <f>Q171*H171</f>
        <v>4.1471999999999993E-3</v>
      </c>
      <c r="S171" s="213">
        <v>0</v>
      </c>
      <c r="T171" s="214">
        <f>S171*H171</f>
        <v>0</v>
      </c>
      <c r="AR171" s="25" t="s">
        <v>262</v>
      </c>
      <c r="AT171" s="25" t="s">
        <v>314</v>
      </c>
      <c r="AU171" s="25" t="s">
        <v>90</v>
      </c>
      <c r="AY171" s="25" t="s">
        <v>207</v>
      </c>
      <c r="BE171" s="215">
        <f>IF(N171="základní",J171,0)</f>
        <v>0</v>
      </c>
      <c r="BF171" s="215">
        <f>IF(N171="snížená",J171,0)</f>
        <v>0</v>
      </c>
      <c r="BG171" s="215">
        <f>IF(N171="zákl. přenesená",J171,0)</f>
        <v>0</v>
      </c>
      <c r="BH171" s="215">
        <f>IF(N171="sníž. přenesená",J171,0)</f>
        <v>0</v>
      </c>
      <c r="BI171" s="215">
        <f>IF(N171="nulová",J171,0)</f>
        <v>0</v>
      </c>
      <c r="BJ171" s="25" t="s">
        <v>80</v>
      </c>
      <c r="BK171" s="215">
        <f>ROUND(I171*H171,1)</f>
        <v>0</v>
      </c>
      <c r="BL171" s="25" t="s">
        <v>216</v>
      </c>
      <c r="BM171" s="25" t="s">
        <v>327</v>
      </c>
    </row>
    <row r="172" spans="2:65" s="12" customFormat="1" ht="12">
      <c r="B172" s="216"/>
      <c r="C172" s="217"/>
      <c r="D172" s="218" t="s">
        <v>218</v>
      </c>
      <c r="E172" s="219" t="s">
        <v>23</v>
      </c>
      <c r="F172" s="220" t="s">
        <v>328</v>
      </c>
      <c r="G172" s="217"/>
      <c r="H172" s="221">
        <v>3.456</v>
      </c>
      <c r="I172" s="222"/>
      <c r="J172" s="217"/>
      <c r="K172" s="217"/>
      <c r="L172" s="223"/>
      <c r="M172" s="224"/>
      <c r="N172" s="225"/>
      <c r="O172" s="225"/>
      <c r="P172" s="225"/>
      <c r="Q172" s="225"/>
      <c r="R172" s="225"/>
      <c r="S172" s="225"/>
      <c r="T172" s="226"/>
      <c r="AT172" s="227" t="s">
        <v>218</v>
      </c>
      <c r="AU172" s="227" t="s">
        <v>90</v>
      </c>
      <c r="AV172" s="12" t="s">
        <v>82</v>
      </c>
      <c r="AW172" s="12" t="s">
        <v>36</v>
      </c>
      <c r="AX172" s="12" t="s">
        <v>80</v>
      </c>
      <c r="AY172" s="227" t="s">
        <v>207</v>
      </c>
    </row>
    <row r="173" spans="2:65" s="1" customFormat="1" ht="34.200000000000003" customHeight="1">
      <c r="B173" s="42"/>
      <c r="C173" s="204" t="s">
        <v>329</v>
      </c>
      <c r="D173" s="204" t="s">
        <v>211</v>
      </c>
      <c r="E173" s="205" t="s">
        <v>330</v>
      </c>
      <c r="F173" s="206" t="s">
        <v>331</v>
      </c>
      <c r="G173" s="207" t="s">
        <v>317</v>
      </c>
      <c r="H173" s="208">
        <v>8</v>
      </c>
      <c r="I173" s="209"/>
      <c r="J173" s="210">
        <f>ROUND(I173*H173,1)</f>
        <v>0</v>
      </c>
      <c r="K173" s="206" t="s">
        <v>215</v>
      </c>
      <c r="L173" s="62"/>
      <c r="M173" s="211" t="s">
        <v>23</v>
      </c>
      <c r="N173" s="212" t="s">
        <v>44</v>
      </c>
      <c r="O173" s="43"/>
      <c r="P173" s="213">
        <f>O173*H173</f>
        <v>0</v>
      </c>
      <c r="Q173" s="213">
        <v>0</v>
      </c>
      <c r="R173" s="213">
        <f>Q173*H173</f>
        <v>0</v>
      </c>
      <c r="S173" s="213">
        <v>0</v>
      </c>
      <c r="T173" s="214">
        <f>S173*H173</f>
        <v>0</v>
      </c>
      <c r="AR173" s="25" t="s">
        <v>216</v>
      </c>
      <c r="AT173" s="25" t="s">
        <v>211</v>
      </c>
      <c r="AU173" s="25" t="s">
        <v>90</v>
      </c>
      <c r="AY173" s="25" t="s">
        <v>207</v>
      </c>
      <c r="BE173" s="215">
        <f>IF(N173="základní",J173,0)</f>
        <v>0</v>
      </c>
      <c r="BF173" s="215">
        <f>IF(N173="snížená",J173,0)</f>
        <v>0</v>
      </c>
      <c r="BG173" s="215">
        <f>IF(N173="zákl. přenesená",J173,0)</f>
        <v>0</v>
      </c>
      <c r="BH173" s="215">
        <f>IF(N173="sníž. přenesená",J173,0)</f>
        <v>0</v>
      </c>
      <c r="BI173" s="215">
        <f>IF(N173="nulová",J173,0)</f>
        <v>0</v>
      </c>
      <c r="BJ173" s="25" t="s">
        <v>80</v>
      </c>
      <c r="BK173" s="215">
        <f>ROUND(I173*H173,1)</f>
        <v>0</v>
      </c>
      <c r="BL173" s="25" t="s">
        <v>216</v>
      </c>
      <c r="BM173" s="25" t="s">
        <v>332</v>
      </c>
    </row>
    <row r="174" spans="2:65" s="15" customFormat="1" ht="12">
      <c r="B174" s="250"/>
      <c r="C174" s="251"/>
      <c r="D174" s="218" t="s">
        <v>218</v>
      </c>
      <c r="E174" s="252" t="s">
        <v>23</v>
      </c>
      <c r="F174" s="253" t="s">
        <v>333</v>
      </c>
      <c r="G174" s="251"/>
      <c r="H174" s="252" t="s">
        <v>23</v>
      </c>
      <c r="I174" s="254"/>
      <c r="J174" s="251"/>
      <c r="K174" s="251"/>
      <c r="L174" s="255"/>
      <c r="M174" s="256"/>
      <c r="N174" s="257"/>
      <c r="O174" s="257"/>
      <c r="P174" s="257"/>
      <c r="Q174" s="257"/>
      <c r="R174" s="257"/>
      <c r="S174" s="257"/>
      <c r="T174" s="258"/>
      <c r="AT174" s="259" t="s">
        <v>218</v>
      </c>
      <c r="AU174" s="259" t="s">
        <v>90</v>
      </c>
      <c r="AV174" s="15" t="s">
        <v>80</v>
      </c>
      <c r="AW174" s="15" t="s">
        <v>36</v>
      </c>
      <c r="AX174" s="15" t="s">
        <v>73</v>
      </c>
      <c r="AY174" s="259" t="s">
        <v>207</v>
      </c>
    </row>
    <row r="175" spans="2:65" s="12" customFormat="1" ht="12">
      <c r="B175" s="216"/>
      <c r="C175" s="217"/>
      <c r="D175" s="218" t="s">
        <v>218</v>
      </c>
      <c r="E175" s="219" t="s">
        <v>23</v>
      </c>
      <c r="F175" s="220" t="s">
        <v>23</v>
      </c>
      <c r="G175" s="217"/>
      <c r="H175" s="221">
        <v>0</v>
      </c>
      <c r="I175" s="222"/>
      <c r="J175" s="217"/>
      <c r="K175" s="217"/>
      <c r="L175" s="223"/>
      <c r="M175" s="224"/>
      <c r="N175" s="225"/>
      <c r="O175" s="225"/>
      <c r="P175" s="225"/>
      <c r="Q175" s="225"/>
      <c r="R175" s="225"/>
      <c r="S175" s="225"/>
      <c r="T175" s="226"/>
      <c r="AT175" s="227" t="s">
        <v>218</v>
      </c>
      <c r="AU175" s="227" t="s">
        <v>90</v>
      </c>
      <c r="AV175" s="12" t="s">
        <v>82</v>
      </c>
      <c r="AW175" s="12" t="s">
        <v>36</v>
      </c>
      <c r="AX175" s="12" t="s">
        <v>73</v>
      </c>
      <c r="AY175" s="227" t="s">
        <v>207</v>
      </c>
    </row>
    <row r="176" spans="2:65" s="12" customFormat="1" ht="12">
      <c r="B176" s="216"/>
      <c r="C176" s="217"/>
      <c r="D176" s="218" t="s">
        <v>218</v>
      </c>
      <c r="E176" s="219" t="s">
        <v>23</v>
      </c>
      <c r="F176" s="220" t="s">
        <v>334</v>
      </c>
      <c r="G176" s="217"/>
      <c r="H176" s="221">
        <v>8</v>
      </c>
      <c r="I176" s="222"/>
      <c r="J176" s="217"/>
      <c r="K176" s="217"/>
      <c r="L176" s="223"/>
      <c r="M176" s="224"/>
      <c r="N176" s="225"/>
      <c r="O176" s="225"/>
      <c r="P176" s="225"/>
      <c r="Q176" s="225"/>
      <c r="R176" s="225"/>
      <c r="S176" s="225"/>
      <c r="T176" s="226"/>
      <c r="AT176" s="227" t="s">
        <v>218</v>
      </c>
      <c r="AU176" s="227" t="s">
        <v>90</v>
      </c>
      <c r="AV176" s="12" t="s">
        <v>82</v>
      </c>
      <c r="AW176" s="12" t="s">
        <v>36</v>
      </c>
      <c r="AX176" s="12" t="s">
        <v>80</v>
      </c>
      <c r="AY176" s="227" t="s">
        <v>207</v>
      </c>
    </row>
    <row r="177" spans="2:65" s="1" customFormat="1" ht="22.8" customHeight="1">
      <c r="B177" s="42"/>
      <c r="C177" s="204" t="s">
        <v>335</v>
      </c>
      <c r="D177" s="204" t="s">
        <v>211</v>
      </c>
      <c r="E177" s="205" t="s">
        <v>336</v>
      </c>
      <c r="F177" s="206" t="s">
        <v>337</v>
      </c>
      <c r="G177" s="207" t="s">
        <v>317</v>
      </c>
      <c r="H177" s="208">
        <v>8</v>
      </c>
      <c r="I177" s="209"/>
      <c r="J177" s="210">
        <f>ROUND(I177*H177,1)</f>
        <v>0</v>
      </c>
      <c r="K177" s="206" t="s">
        <v>215</v>
      </c>
      <c r="L177" s="62"/>
      <c r="M177" s="211" t="s">
        <v>23</v>
      </c>
      <c r="N177" s="212" t="s">
        <v>44</v>
      </c>
      <c r="O177" s="43"/>
      <c r="P177" s="213">
        <f>O177*H177</f>
        <v>0</v>
      </c>
      <c r="Q177" s="213">
        <v>1E-4</v>
      </c>
      <c r="R177" s="213">
        <f>Q177*H177</f>
        <v>8.0000000000000004E-4</v>
      </c>
      <c r="S177" s="213">
        <v>0</v>
      </c>
      <c r="T177" s="214">
        <f>S177*H177</f>
        <v>0</v>
      </c>
      <c r="AR177" s="25" t="s">
        <v>216</v>
      </c>
      <c r="AT177" s="25" t="s">
        <v>211</v>
      </c>
      <c r="AU177" s="25" t="s">
        <v>90</v>
      </c>
      <c r="AY177" s="25" t="s">
        <v>207</v>
      </c>
      <c r="BE177" s="215">
        <f>IF(N177="základní",J177,0)</f>
        <v>0</v>
      </c>
      <c r="BF177" s="215">
        <f>IF(N177="snížená",J177,0)</f>
        <v>0</v>
      </c>
      <c r="BG177" s="215">
        <f>IF(N177="zákl. přenesená",J177,0)</f>
        <v>0</v>
      </c>
      <c r="BH177" s="215">
        <f>IF(N177="sníž. přenesená",J177,0)</f>
        <v>0</v>
      </c>
      <c r="BI177" s="215">
        <f>IF(N177="nulová",J177,0)</f>
        <v>0</v>
      </c>
      <c r="BJ177" s="25" t="s">
        <v>80</v>
      </c>
      <c r="BK177" s="215">
        <f>ROUND(I177*H177,1)</f>
        <v>0</v>
      </c>
      <c r="BL177" s="25" t="s">
        <v>216</v>
      </c>
      <c r="BM177" s="25" t="s">
        <v>338</v>
      </c>
    </row>
    <row r="178" spans="2:65" s="15" customFormat="1" ht="12">
      <c r="B178" s="250"/>
      <c r="C178" s="251"/>
      <c r="D178" s="218" t="s">
        <v>218</v>
      </c>
      <c r="E178" s="252" t="s">
        <v>23</v>
      </c>
      <c r="F178" s="253" t="s">
        <v>333</v>
      </c>
      <c r="G178" s="251"/>
      <c r="H178" s="252" t="s">
        <v>23</v>
      </c>
      <c r="I178" s="254"/>
      <c r="J178" s="251"/>
      <c r="K178" s="251"/>
      <c r="L178" s="255"/>
      <c r="M178" s="256"/>
      <c r="N178" s="257"/>
      <c r="O178" s="257"/>
      <c r="P178" s="257"/>
      <c r="Q178" s="257"/>
      <c r="R178" s="257"/>
      <c r="S178" s="257"/>
      <c r="T178" s="258"/>
      <c r="AT178" s="259" t="s">
        <v>218</v>
      </c>
      <c r="AU178" s="259" t="s">
        <v>90</v>
      </c>
      <c r="AV178" s="15" t="s">
        <v>80</v>
      </c>
      <c r="AW178" s="15" t="s">
        <v>36</v>
      </c>
      <c r="AX178" s="15" t="s">
        <v>73</v>
      </c>
      <c r="AY178" s="259" t="s">
        <v>207</v>
      </c>
    </row>
    <row r="179" spans="2:65" s="12" customFormat="1" ht="12">
      <c r="B179" s="216"/>
      <c r="C179" s="217"/>
      <c r="D179" s="218" t="s">
        <v>218</v>
      </c>
      <c r="E179" s="219" t="s">
        <v>23</v>
      </c>
      <c r="F179" s="220" t="s">
        <v>23</v>
      </c>
      <c r="G179" s="217"/>
      <c r="H179" s="221">
        <v>0</v>
      </c>
      <c r="I179" s="222"/>
      <c r="J179" s="217"/>
      <c r="K179" s="217"/>
      <c r="L179" s="223"/>
      <c r="M179" s="224"/>
      <c r="N179" s="225"/>
      <c r="O179" s="225"/>
      <c r="P179" s="225"/>
      <c r="Q179" s="225"/>
      <c r="R179" s="225"/>
      <c r="S179" s="225"/>
      <c r="T179" s="226"/>
      <c r="AT179" s="227" t="s">
        <v>218</v>
      </c>
      <c r="AU179" s="227" t="s">
        <v>90</v>
      </c>
      <c r="AV179" s="12" t="s">
        <v>82</v>
      </c>
      <c r="AW179" s="12" t="s">
        <v>36</v>
      </c>
      <c r="AX179" s="12" t="s">
        <v>73</v>
      </c>
      <c r="AY179" s="227" t="s">
        <v>207</v>
      </c>
    </row>
    <row r="180" spans="2:65" s="12" customFormat="1" ht="12">
      <c r="B180" s="216"/>
      <c r="C180" s="217"/>
      <c r="D180" s="218" t="s">
        <v>218</v>
      </c>
      <c r="E180" s="219" t="s">
        <v>23</v>
      </c>
      <c r="F180" s="220" t="s">
        <v>334</v>
      </c>
      <c r="G180" s="217"/>
      <c r="H180" s="221">
        <v>8</v>
      </c>
      <c r="I180" s="222"/>
      <c r="J180" s="217"/>
      <c r="K180" s="217"/>
      <c r="L180" s="223"/>
      <c r="M180" s="224"/>
      <c r="N180" s="225"/>
      <c r="O180" s="225"/>
      <c r="P180" s="225"/>
      <c r="Q180" s="225"/>
      <c r="R180" s="225"/>
      <c r="S180" s="225"/>
      <c r="T180" s="226"/>
      <c r="AT180" s="227" t="s">
        <v>218</v>
      </c>
      <c r="AU180" s="227" t="s">
        <v>90</v>
      </c>
      <c r="AV180" s="12" t="s">
        <v>82</v>
      </c>
      <c r="AW180" s="12" t="s">
        <v>36</v>
      </c>
      <c r="AX180" s="12" t="s">
        <v>80</v>
      </c>
      <c r="AY180" s="227" t="s">
        <v>207</v>
      </c>
    </row>
    <row r="181" spans="2:65" s="11" customFormat="1" ht="29.85" customHeight="1">
      <c r="B181" s="188"/>
      <c r="C181" s="189"/>
      <c r="D181" s="190" t="s">
        <v>72</v>
      </c>
      <c r="E181" s="202" t="s">
        <v>245</v>
      </c>
      <c r="F181" s="202" t="s">
        <v>339</v>
      </c>
      <c r="G181" s="189"/>
      <c r="H181" s="189"/>
      <c r="I181" s="192"/>
      <c r="J181" s="203">
        <f>BK181</f>
        <v>0</v>
      </c>
      <c r="K181" s="189"/>
      <c r="L181" s="194"/>
      <c r="M181" s="195"/>
      <c r="N181" s="196"/>
      <c r="O181" s="196"/>
      <c r="P181" s="197">
        <f>P182+P258+P280</f>
        <v>0</v>
      </c>
      <c r="Q181" s="196"/>
      <c r="R181" s="197">
        <f>R182+R258+R280</f>
        <v>8.9822457870000001</v>
      </c>
      <c r="S181" s="196"/>
      <c r="T181" s="198">
        <f>T182+T258+T280</f>
        <v>6.5009759999999996</v>
      </c>
      <c r="AR181" s="199" t="s">
        <v>80</v>
      </c>
      <c r="AT181" s="200" t="s">
        <v>72</v>
      </c>
      <c r="AU181" s="200" t="s">
        <v>80</v>
      </c>
      <c r="AY181" s="199" t="s">
        <v>207</v>
      </c>
      <c r="BK181" s="201">
        <f>BK182+BK258+BK280</f>
        <v>0</v>
      </c>
    </row>
    <row r="182" spans="2:65" s="11" customFormat="1" ht="14.85" customHeight="1">
      <c r="B182" s="188"/>
      <c r="C182" s="189"/>
      <c r="D182" s="190" t="s">
        <v>72</v>
      </c>
      <c r="E182" s="202" t="s">
        <v>340</v>
      </c>
      <c r="F182" s="202" t="s">
        <v>341</v>
      </c>
      <c r="G182" s="189"/>
      <c r="H182" s="189"/>
      <c r="I182" s="192"/>
      <c r="J182" s="203">
        <f>BK182</f>
        <v>0</v>
      </c>
      <c r="K182" s="189"/>
      <c r="L182" s="194"/>
      <c r="M182" s="195"/>
      <c r="N182" s="196"/>
      <c r="O182" s="196"/>
      <c r="P182" s="197">
        <f>SUM(P183:P257)</f>
        <v>0</v>
      </c>
      <c r="Q182" s="196"/>
      <c r="R182" s="197">
        <f>SUM(R183:R257)</f>
        <v>6.5175424200000007</v>
      </c>
      <c r="S182" s="196"/>
      <c r="T182" s="198">
        <f>SUM(T183:T257)</f>
        <v>5.9461919999999999</v>
      </c>
      <c r="AR182" s="199" t="s">
        <v>80</v>
      </c>
      <c r="AT182" s="200" t="s">
        <v>72</v>
      </c>
      <c r="AU182" s="200" t="s">
        <v>82</v>
      </c>
      <c r="AY182" s="199" t="s">
        <v>207</v>
      </c>
      <c r="BK182" s="201">
        <f>SUM(BK183:BK257)</f>
        <v>0</v>
      </c>
    </row>
    <row r="183" spans="2:65" s="1" customFormat="1" ht="22.8" customHeight="1">
      <c r="B183" s="42"/>
      <c r="C183" s="204" t="s">
        <v>342</v>
      </c>
      <c r="D183" s="204" t="s">
        <v>211</v>
      </c>
      <c r="E183" s="205" t="s">
        <v>343</v>
      </c>
      <c r="F183" s="206" t="s">
        <v>344</v>
      </c>
      <c r="G183" s="207" t="s">
        <v>285</v>
      </c>
      <c r="H183" s="208">
        <v>123.879</v>
      </c>
      <c r="I183" s="209"/>
      <c r="J183" s="210">
        <f>ROUND(I183*H183,1)</f>
        <v>0</v>
      </c>
      <c r="K183" s="206" t="s">
        <v>215</v>
      </c>
      <c r="L183" s="62"/>
      <c r="M183" s="211" t="s">
        <v>23</v>
      </c>
      <c r="N183" s="212" t="s">
        <v>44</v>
      </c>
      <c r="O183" s="43"/>
      <c r="P183" s="213">
        <f>O183*H183</f>
        <v>0</v>
      </c>
      <c r="Q183" s="213">
        <v>0</v>
      </c>
      <c r="R183" s="213">
        <f>Q183*H183</f>
        <v>0</v>
      </c>
      <c r="S183" s="213">
        <v>0</v>
      </c>
      <c r="T183" s="214">
        <f>S183*H183</f>
        <v>0</v>
      </c>
      <c r="AR183" s="25" t="s">
        <v>216</v>
      </c>
      <c r="AT183" s="25" t="s">
        <v>211</v>
      </c>
      <c r="AU183" s="25" t="s">
        <v>90</v>
      </c>
      <c r="AY183" s="25" t="s">
        <v>207</v>
      </c>
      <c r="BE183" s="215">
        <f>IF(N183="základní",J183,0)</f>
        <v>0</v>
      </c>
      <c r="BF183" s="215">
        <f>IF(N183="snížená",J183,0)</f>
        <v>0</v>
      </c>
      <c r="BG183" s="215">
        <f>IF(N183="zákl. přenesená",J183,0)</f>
        <v>0</v>
      </c>
      <c r="BH183" s="215">
        <f>IF(N183="sníž. přenesená",J183,0)</f>
        <v>0</v>
      </c>
      <c r="BI183" s="215">
        <f>IF(N183="nulová",J183,0)</f>
        <v>0</v>
      </c>
      <c r="BJ183" s="25" t="s">
        <v>80</v>
      </c>
      <c r="BK183" s="215">
        <f>ROUND(I183*H183,1)</f>
        <v>0</v>
      </c>
      <c r="BL183" s="25" t="s">
        <v>216</v>
      </c>
      <c r="BM183" s="25" t="s">
        <v>345</v>
      </c>
    </row>
    <row r="184" spans="2:65" s="12" customFormat="1" ht="12">
      <c r="B184" s="216"/>
      <c r="C184" s="217"/>
      <c r="D184" s="218" t="s">
        <v>218</v>
      </c>
      <c r="E184" s="219" t="s">
        <v>23</v>
      </c>
      <c r="F184" s="220" t="s">
        <v>346</v>
      </c>
      <c r="G184" s="217"/>
      <c r="H184" s="221">
        <v>67.513999999999996</v>
      </c>
      <c r="I184" s="222"/>
      <c r="J184" s="217"/>
      <c r="K184" s="217"/>
      <c r="L184" s="223"/>
      <c r="M184" s="224"/>
      <c r="N184" s="225"/>
      <c r="O184" s="225"/>
      <c r="P184" s="225"/>
      <c r="Q184" s="225"/>
      <c r="R184" s="225"/>
      <c r="S184" s="225"/>
      <c r="T184" s="226"/>
      <c r="AT184" s="227" t="s">
        <v>218</v>
      </c>
      <c r="AU184" s="227" t="s">
        <v>90</v>
      </c>
      <c r="AV184" s="12" t="s">
        <v>82</v>
      </c>
      <c r="AW184" s="12" t="s">
        <v>36</v>
      </c>
      <c r="AX184" s="12" t="s">
        <v>73</v>
      </c>
      <c r="AY184" s="227" t="s">
        <v>207</v>
      </c>
    </row>
    <row r="185" spans="2:65" s="12" customFormat="1" ht="12">
      <c r="B185" s="216"/>
      <c r="C185" s="217"/>
      <c r="D185" s="218" t="s">
        <v>218</v>
      </c>
      <c r="E185" s="219" t="s">
        <v>23</v>
      </c>
      <c r="F185" s="220" t="s">
        <v>347</v>
      </c>
      <c r="G185" s="217"/>
      <c r="H185" s="221">
        <v>56.365000000000002</v>
      </c>
      <c r="I185" s="222"/>
      <c r="J185" s="217"/>
      <c r="K185" s="217"/>
      <c r="L185" s="223"/>
      <c r="M185" s="224"/>
      <c r="N185" s="225"/>
      <c r="O185" s="225"/>
      <c r="P185" s="225"/>
      <c r="Q185" s="225"/>
      <c r="R185" s="225"/>
      <c r="S185" s="225"/>
      <c r="T185" s="226"/>
      <c r="AT185" s="227" t="s">
        <v>218</v>
      </c>
      <c r="AU185" s="227" t="s">
        <v>90</v>
      </c>
      <c r="AV185" s="12" t="s">
        <v>82</v>
      </c>
      <c r="AW185" s="12" t="s">
        <v>36</v>
      </c>
      <c r="AX185" s="12" t="s">
        <v>73</v>
      </c>
      <c r="AY185" s="227" t="s">
        <v>207</v>
      </c>
    </row>
    <row r="186" spans="2:65" s="13" customFormat="1" ht="12">
      <c r="B186" s="228"/>
      <c r="C186" s="229"/>
      <c r="D186" s="218" t="s">
        <v>218</v>
      </c>
      <c r="E186" s="230" t="s">
        <v>23</v>
      </c>
      <c r="F186" s="231" t="s">
        <v>236</v>
      </c>
      <c r="G186" s="229"/>
      <c r="H186" s="232">
        <v>123.879</v>
      </c>
      <c r="I186" s="233"/>
      <c r="J186" s="229"/>
      <c r="K186" s="229"/>
      <c r="L186" s="234"/>
      <c r="M186" s="235"/>
      <c r="N186" s="236"/>
      <c r="O186" s="236"/>
      <c r="P186" s="236"/>
      <c r="Q186" s="236"/>
      <c r="R186" s="236"/>
      <c r="S186" s="236"/>
      <c r="T186" s="237"/>
      <c r="AT186" s="238" t="s">
        <v>218</v>
      </c>
      <c r="AU186" s="238" t="s">
        <v>90</v>
      </c>
      <c r="AV186" s="13" t="s">
        <v>216</v>
      </c>
      <c r="AW186" s="13" t="s">
        <v>36</v>
      </c>
      <c r="AX186" s="13" t="s">
        <v>80</v>
      </c>
      <c r="AY186" s="238" t="s">
        <v>207</v>
      </c>
    </row>
    <row r="187" spans="2:65" s="1" customFormat="1" ht="22.8" customHeight="1">
      <c r="B187" s="42"/>
      <c r="C187" s="204" t="s">
        <v>348</v>
      </c>
      <c r="D187" s="204" t="s">
        <v>211</v>
      </c>
      <c r="E187" s="205" t="s">
        <v>349</v>
      </c>
      <c r="F187" s="206" t="s">
        <v>350</v>
      </c>
      <c r="G187" s="207" t="s">
        <v>285</v>
      </c>
      <c r="H187" s="208">
        <v>123.879</v>
      </c>
      <c r="I187" s="209"/>
      <c r="J187" s="210">
        <f>ROUND(I187*H187,1)</f>
        <v>0</v>
      </c>
      <c r="K187" s="206" t="s">
        <v>215</v>
      </c>
      <c r="L187" s="62"/>
      <c r="M187" s="211" t="s">
        <v>23</v>
      </c>
      <c r="N187" s="212" t="s">
        <v>44</v>
      </c>
      <c r="O187" s="43"/>
      <c r="P187" s="213">
        <f>O187*H187</f>
        <v>0</v>
      </c>
      <c r="Q187" s="213">
        <v>4.8000000000000001E-2</v>
      </c>
      <c r="R187" s="213">
        <f>Q187*H187</f>
        <v>5.9461919999999999</v>
      </c>
      <c r="S187" s="213">
        <v>4.8000000000000001E-2</v>
      </c>
      <c r="T187" s="214">
        <f>S187*H187</f>
        <v>5.9461919999999999</v>
      </c>
      <c r="AR187" s="25" t="s">
        <v>216</v>
      </c>
      <c r="AT187" s="25" t="s">
        <v>211</v>
      </c>
      <c r="AU187" s="25" t="s">
        <v>90</v>
      </c>
      <c r="AY187" s="25" t="s">
        <v>207</v>
      </c>
      <c r="BE187" s="215">
        <f>IF(N187="základní",J187,0)</f>
        <v>0</v>
      </c>
      <c r="BF187" s="215">
        <f>IF(N187="snížená",J187,0)</f>
        <v>0</v>
      </c>
      <c r="BG187" s="215">
        <f>IF(N187="zákl. přenesená",J187,0)</f>
        <v>0</v>
      </c>
      <c r="BH187" s="215">
        <f>IF(N187="sníž. přenesená",J187,0)</f>
        <v>0</v>
      </c>
      <c r="BI187" s="215">
        <f>IF(N187="nulová",J187,0)</f>
        <v>0</v>
      </c>
      <c r="BJ187" s="25" t="s">
        <v>80</v>
      </c>
      <c r="BK187" s="215">
        <f>ROUND(I187*H187,1)</f>
        <v>0</v>
      </c>
      <c r="BL187" s="25" t="s">
        <v>216</v>
      </c>
      <c r="BM187" s="25" t="s">
        <v>351</v>
      </c>
    </row>
    <row r="188" spans="2:65" s="12" customFormat="1" ht="12">
      <c r="B188" s="216"/>
      <c r="C188" s="217"/>
      <c r="D188" s="218" t="s">
        <v>218</v>
      </c>
      <c r="E188" s="219" t="s">
        <v>23</v>
      </c>
      <c r="F188" s="220" t="s">
        <v>346</v>
      </c>
      <c r="G188" s="217"/>
      <c r="H188" s="221">
        <v>67.513999999999996</v>
      </c>
      <c r="I188" s="222"/>
      <c r="J188" s="217"/>
      <c r="K188" s="217"/>
      <c r="L188" s="223"/>
      <c r="M188" s="224"/>
      <c r="N188" s="225"/>
      <c r="O188" s="225"/>
      <c r="P188" s="225"/>
      <c r="Q188" s="225"/>
      <c r="R188" s="225"/>
      <c r="S188" s="225"/>
      <c r="T188" s="226"/>
      <c r="AT188" s="227" t="s">
        <v>218</v>
      </c>
      <c r="AU188" s="227" t="s">
        <v>90</v>
      </c>
      <c r="AV188" s="12" t="s">
        <v>82</v>
      </c>
      <c r="AW188" s="12" t="s">
        <v>36</v>
      </c>
      <c r="AX188" s="12" t="s">
        <v>73</v>
      </c>
      <c r="AY188" s="227" t="s">
        <v>207</v>
      </c>
    </row>
    <row r="189" spans="2:65" s="12" customFormat="1" ht="12">
      <c r="B189" s="216"/>
      <c r="C189" s="217"/>
      <c r="D189" s="218" t="s">
        <v>218</v>
      </c>
      <c r="E189" s="219" t="s">
        <v>23</v>
      </c>
      <c r="F189" s="220" t="s">
        <v>347</v>
      </c>
      <c r="G189" s="217"/>
      <c r="H189" s="221">
        <v>56.365000000000002</v>
      </c>
      <c r="I189" s="222"/>
      <c r="J189" s="217"/>
      <c r="K189" s="217"/>
      <c r="L189" s="223"/>
      <c r="M189" s="224"/>
      <c r="N189" s="225"/>
      <c r="O189" s="225"/>
      <c r="P189" s="225"/>
      <c r="Q189" s="225"/>
      <c r="R189" s="225"/>
      <c r="S189" s="225"/>
      <c r="T189" s="226"/>
      <c r="AT189" s="227" t="s">
        <v>218</v>
      </c>
      <c r="AU189" s="227" t="s">
        <v>90</v>
      </c>
      <c r="AV189" s="12" t="s">
        <v>82</v>
      </c>
      <c r="AW189" s="12" t="s">
        <v>36</v>
      </c>
      <c r="AX189" s="12" t="s">
        <v>73</v>
      </c>
      <c r="AY189" s="227" t="s">
        <v>207</v>
      </c>
    </row>
    <row r="190" spans="2:65" s="13" customFormat="1" ht="12">
      <c r="B190" s="228"/>
      <c r="C190" s="229"/>
      <c r="D190" s="218" t="s">
        <v>218</v>
      </c>
      <c r="E190" s="230" t="s">
        <v>23</v>
      </c>
      <c r="F190" s="231" t="s">
        <v>236</v>
      </c>
      <c r="G190" s="229"/>
      <c r="H190" s="232">
        <v>123.879</v>
      </c>
      <c r="I190" s="233"/>
      <c r="J190" s="229"/>
      <c r="K190" s="229"/>
      <c r="L190" s="234"/>
      <c r="M190" s="235"/>
      <c r="N190" s="236"/>
      <c r="O190" s="236"/>
      <c r="P190" s="236"/>
      <c r="Q190" s="236"/>
      <c r="R190" s="236"/>
      <c r="S190" s="236"/>
      <c r="T190" s="237"/>
      <c r="AT190" s="238" t="s">
        <v>218</v>
      </c>
      <c r="AU190" s="238" t="s">
        <v>90</v>
      </c>
      <c r="AV190" s="13" t="s">
        <v>216</v>
      </c>
      <c r="AW190" s="13" t="s">
        <v>36</v>
      </c>
      <c r="AX190" s="13" t="s">
        <v>80</v>
      </c>
      <c r="AY190" s="238" t="s">
        <v>207</v>
      </c>
    </row>
    <row r="191" spans="2:65" s="1" customFormat="1" ht="57" customHeight="1">
      <c r="B191" s="42"/>
      <c r="C191" s="204" t="s">
        <v>352</v>
      </c>
      <c r="D191" s="204" t="s">
        <v>211</v>
      </c>
      <c r="E191" s="205" t="s">
        <v>353</v>
      </c>
      <c r="F191" s="206" t="s">
        <v>354</v>
      </c>
      <c r="G191" s="207" t="s">
        <v>322</v>
      </c>
      <c r="H191" s="208">
        <v>5</v>
      </c>
      <c r="I191" s="209"/>
      <c r="J191" s="210">
        <f>ROUND(I191*H191,1)</f>
        <v>0</v>
      </c>
      <c r="K191" s="206" t="s">
        <v>215</v>
      </c>
      <c r="L191" s="62"/>
      <c r="M191" s="211" t="s">
        <v>23</v>
      </c>
      <c r="N191" s="212" t="s">
        <v>44</v>
      </c>
      <c r="O191" s="43"/>
      <c r="P191" s="213">
        <f>O191*H191</f>
        <v>0</v>
      </c>
      <c r="Q191" s="213">
        <v>3.7100000000000002E-3</v>
      </c>
      <c r="R191" s="213">
        <f>Q191*H191</f>
        <v>1.8550000000000001E-2</v>
      </c>
      <c r="S191" s="213">
        <v>0</v>
      </c>
      <c r="T191" s="214">
        <f>S191*H191</f>
        <v>0</v>
      </c>
      <c r="AR191" s="25" t="s">
        <v>216</v>
      </c>
      <c r="AT191" s="25" t="s">
        <v>211</v>
      </c>
      <c r="AU191" s="25" t="s">
        <v>90</v>
      </c>
      <c r="AY191" s="25" t="s">
        <v>207</v>
      </c>
      <c r="BE191" s="215">
        <f>IF(N191="základní",J191,0)</f>
        <v>0</v>
      </c>
      <c r="BF191" s="215">
        <f>IF(N191="snížená",J191,0)</f>
        <v>0</v>
      </c>
      <c r="BG191" s="215">
        <f>IF(N191="zákl. přenesená",J191,0)</f>
        <v>0</v>
      </c>
      <c r="BH191" s="215">
        <f>IF(N191="sníž. přenesená",J191,0)</f>
        <v>0</v>
      </c>
      <c r="BI191" s="215">
        <f>IF(N191="nulová",J191,0)</f>
        <v>0</v>
      </c>
      <c r="BJ191" s="25" t="s">
        <v>80</v>
      </c>
      <c r="BK191" s="215">
        <f>ROUND(I191*H191,1)</f>
        <v>0</v>
      </c>
      <c r="BL191" s="25" t="s">
        <v>216</v>
      </c>
      <c r="BM191" s="25" t="s">
        <v>355</v>
      </c>
    </row>
    <row r="192" spans="2:65" s="15" customFormat="1" ht="12">
      <c r="B192" s="250"/>
      <c r="C192" s="251"/>
      <c r="D192" s="218" t="s">
        <v>218</v>
      </c>
      <c r="E192" s="252" t="s">
        <v>23</v>
      </c>
      <c r="F192" s="253" t="s">
        <v>356</v>
      </c>
      <c r="G192" s="251"/>
      <c r="H192" s="252" t="s">
        <v>23</v>
      </c>
      <c r="I192" s="254"/>
      <c r="J192" s="251"/>
      <c r="K192" s="251"/>
      <c r="L192" s="255"/>
      <c r="M192" s="256"/>
      <c r="N192" s="257"/>
      <c r="O192" s="257"/>
      <c r="P192" s="257"/>
      <c r="Q192" s="257"/>
      <c r="R192" s="257"/>
      <c r="S192" s="257"/>
      <c r="T192" s="258"/>
      <c r="AT192" s="259" t="s">
        <v>218</v>
      </c>
      <c r="AU192" s="259" t="s">
        <v>90</v>
      </c>
      <c r="AV192" s="15" t="s">
        <v>80</v>
      </c>
      <c r="AW192" s="15" t="s">
        <v>36</v>
      </c>
      <c r="AX192" s="15" t="s">
        <v>73</v>
      </c>
      <c r="AY192" s="259" t="s">
        <v>207</v>
      </c>
    </row>
    <row r="193" spans="2:65" s="15" customFormat="1" ht="12">
      <c r="B193" s="250"/>
      <c r="C193" s="251"/>
      <c r="D193" s="218" t="s">
        <v>218</v>
      </c>
      <c r="E193" s="252" t="s">
        <v>23</v>
      </c>
      <c r="F193" s="253" t="s">
        <v>357</v>
      </c>
      <c r="G193" s="251"/>
      <c r="H193" s="252" t="s">
        <v>23</v>
      </c>
      <c r="I193" s="254"/>
      <c r="J193" s="251"/>
      <c r="K193" s="251"/>
      <c r="L193" s="255"/>
      <c r="M193" s="256"/>
      <c r="N193" s="257"/>
      <c r="O193" s="257"/>
      <c r="P193" s="257"/>
      <c r="Q193" s="257"/>
      <c r="R193" s="257"/>
      <c r="S193" s="257"/>
      <c r="T193" s="258"/>
      <c r="AT193" s="259" t="s">
        <v>218</v>
      </c>
      <c r="AU193" s="259" t="s">
        <v>90</v>
      </c>
      <c r="AV193" s="15" t="s">
        <v>80</v>
      </c>
      <c r="AW193" s="15" t="s">
        <v>36</v>
      </c>
      <c r="AX193" s="15" t="s">
        <v>73</v>
      </c>
      <c r="AY193" s="259" t="s">
        <v>207</v>
      </c>
    </row>
    <row r="194" spans="2:65" s="15" customFormat="1" ht="12">
      <c r="B194" s="250"/>
      <c r="C194" s="251"/>
      <c r="D194" s="218" t="s">
        <v>218</v>
      </c>
      <c r="E194" s="252" t="s">
        <v>23</v>
      </c>
      <c r="F194" s="253" t="s">
        <v>358</v>
      </c>
      <c r="G194" s="251"/>
      <c r="H194" s="252" t="s">
        <v>23</v>
      </c>
      <c r="I194" s="254"/>
      <c r="J194" s="251"/>
      <c r="K194" s="251"/>
      <c r="L194" s="255"/>
      <c r="M194" s="256"/>
      <c r="N194" s="257"/>
      <c r="O194" s="257"/>
      <c r="P194" s="257"/>
      <c r="Q194" s="257"/>
      <c r="R194" s="257"/>
      <c r="S194" s="257"/>
      <c r="T194" s="258"/>
      <c r="AT194" s="259" t="s">
        <v>218</v>
      </c>
      <c r="AU194" s="259" t="s">
        <v>90</v>
      </c>
      <c r="AV194" s="15" t="s">
        <v>80</v>
      </c>
      <c r="AW194" s="15" t="s">
        <v>36</v>
      </c>
      <c r="AX194" s="15" t="s">
        <v>73</v>
      </c>
      <c r="AY194" s="259" t="s">
        <v>207</v>
      </c>
    </row>
    <row r="195" spans="2:65" s="12" customFormat="1" ht="12">
      <c r="B195" s="216"/>
      <c r="C195" s="217"/>
      <c r="D195" s="218" t="s">
        <v>218</v>
      </c>
      <c r="E195" s="219" t="s">
        <v>23</v>
      </c>
      <c r="F195" s="220" t="s">
        <v>23</v>
      </c>
      <c r="G195" s="217"/>
      <c r="H195" s="221">
        <v>0</v>
      </c>
      <c r="I195" s="222"/>
      <c r="J195" s="217"/>
      <c r="K195" s="217"/>
      <c r="L195" s="223"/>
      <c r="M195" s="224"/>
      <c r="N195" s="225"/>
      <c r="O195" s="225"/>
      <c r="P195" s="225"/>
      <c r="Q195" s="225"/>
      <c r="R195" s="225"/>
      <c r="S195" s="225"/>
      <c r="T195" s="226"/>
      <c r="AT195" s="227" t="s">
        <v>218</v>
      </c>
      <c r="AU195" s="227" t="s">
        <v>90</v>
      </c>
      <c r="AV195" s="12" t="s">
        <v>82</v>
      </c>
      <c r="AW195" s="12" t="s">
        <v>36</v>
      </c>
      <c r="AX195" s="12" t="s">
        <v>73</v>
      </c>
      <c r="AY195" s="227" t="s">
        <v>207</v>
      </c>
    </row>
    <row r="196" spans="2:65" s="12" customFormat="1" ht="12">
      <c r="B196" s="216"/>
      <c r="C196" s="217"/>
      <c r="D196" s="218" t="s">
        <v>218</v>
      </c>
      <c r="E196" s="219" t="s">
        <v>23</v>
      </c>
      <c r="F196" s="220" t="s">
        <v>359</v>
      </c>
      <c r="G196" s="217"/>
      <c r="H196" s="221">
        <v>5</v>
      </c>
      <c r="I196" s="222"/>
      <c r="J196" s="217"/>
      <c r="K196" s="217"/>
      <c r="L196" s="223"/>
      <c r="M196" s="224"/>
      <c r="N196" s="225"/>
      <c r="O196" s="225"/>
      <c r="P196" s="225"/>
      <c r="Q196" s="225"/>
      <c r="R196" s="225"/>
      <c r="S196" s="225"/>
      <c r="T196" s="226"/>
      <c r="AT196" s="227" t="s">
        <v>218</v>
      </c>
      <c r="AU196" s="227" t="s">
        <v>90</v>
      </c>
      <c r="AV196" s="12" t="s">
        <v>82</v>
      </c>
      <c r="AW196" s="12" t="s">
        <v>36</v>
      </c>
      <c r="AX196" s="12" t="s">
        <v>80</v>
      </c>
      <c r="AY196" s="227" t="s">
        <v>207</v>
      </c>
    </row>
    <row r="197" spans="2:65" s="1" customFormat="1" ht="22.8" customHeight="1">
      <c r="B197" s="42"/>
      <c r="C197" s="204" t="s">
        <v>360</v>
      </c>
      <c r="D197" s="204" t="s">
        <v>211</v>
      </c>
      <c r="E197" s="205" t="s">
        <v>361</v>
      </c>
      <c r="F197" s="206" t="s">
        <v>362</v>
      </c>
      <c r="G197" s="207" t="s">
        <v>322</v>
      </c>
      <c r="H197" s="208">
        <v>15</v>
      </c>
      <c r="I197" s="209"/>
      <c r="J197" s="210">
        <f>ROUND(I197*H197,1)</f>
        <v>0</v>
      </c>
      <c r="K197" s="206" t="s">
        <v>215</v>
      </c>
      <c r="L197" s="62"/>
      <c r="M197" s="211" t="s">
        <v>23</v>
      </c>
      <c r="N197" s="212" t="s">
        <v>44</v>
      </c>
      <c r="O197" s="43"/>
      <c r="P197" s="213">
        <f>O197*H197</f>
        <v>0</v>
      </c>
      <c r="Q197" s="213">
        <v>0</v>
      </c>
      <c r="R197" s="213">
        <f>Q197*H197</f>
        <v>0</v>
      </c>
      <c r="S197" s="213">
        <v>0</v>
      </c>
      <c r="T197" s="214">
        <f>S197*H197</f>
        <v>0</v>
      </c>
      <c r="AR197" s="25" t="s">
        <v>216</v>
      </c>
      <c r="AT197" s="25" t="s">
        <v>211</v>
      </c>
      <c r="AU197" s="25" t="s">
        <v>90</v>
      </c>
      <c r="AY197" s="25" t="s">
        <v>207</v>
      </c>
      <c r="BE197" s="215">
        <f>IF(N197="základní",J197,0)</f>
        <v>0</v>
      </c>
      <c r="BF197" s="215">
        <f>IF(N197="snížená",J197,0)</f>
        <v>0</v>
      </c>
      <c r="BG197" s="215">
        <f>IF(N197="zákl. přenesená",J197,0)</f>
        <v>0</v>
      </c>
      <c r="BH197" s="215">
        <f>IF(N197="sníž. přenesená",J197,0)</f>
        <v>0</v>
      </c>
      <c r="BI197" s="215">
        <f>IF(N197="nulová",J197,0)</f>
        <v>0</v>
      </c>
      <c r="BJ197" s="25" t="s">
        <v>80</v>
      </c>
      <c r="BK197" s="215">
        <f>ROUND(I197*H197,1)</f>
        <v>0</v>
      </c>
      <c r="BL197" s="25" t="s">
        <v>216</v>
      </c>
      <c r="BM197" s="25" t="s">
        <v>363</v>
      </c>
    </row>
    <row r="198" spans="2:65" s="15" customFormat="1" ht="12">
      <c r="B198" s="250"/>
      <c r="C198" s="251"/>
      <c r="D198" s="218" t="s">
        <v>218</v>
      </c>
      <c r="E198" s="252" t="s">
        <v>23</v>
      </c>
      <c r="F198" s="253" t="s">
        <v>358</v>
      </c>
      <c r="G198" s="251"/>
      <c r="H198" s="252" t="s">
        <v>23</v>
      </c>
      <c r="I198" s="254"/>
      <c r="J198" s="251"/>
      <c r="K198" s="251"/>
      <c r="L198" s="255"/>
      <c r="M198" s="256"/>
      <c r="N198" s="257"/>
      <c r="O198" s="257"/>
      <c r="P198" s="257"/>
      <c r="Q198" s="257"/>
      <c r="R198" s="257"/>
      <c r="S198" s="257"/>
      <c r="T198" s="258"/>
      <c r="AT198" s="259" t="s">
        <v>218</v>
      </c>
      <c r="AU198" s="259" t="s">
        <v>90</v>
      </c>
      <c r="AV198" s="15" t="s">
        <v>80</v>
      </c>
      <c r="AW198" s="15" t="s">
        <v>36</v>
      </c>
      <c r="AX198" s="15" t="s">
        <v>73</v>
      </c>
      <c r="AY198" s="259" t="s">
        <v>207</v>
      </c>
    </row>
    <row r="199" spans="2:65" s="12" customFormat="1" ht="12">
      <c r="B199" s="216"/>
      <c r="C199" s="217"/>
      <c r="D199" s="218" t="s">
        <v>218</v>
      </c>
      <c r="E199" s="219" t="s">
        <v>23</v>
      </c>
      <c r="F199" s="220" t="s">
        <v>23</v>
      </c>
      <c r="G199" s="217"/>
      <c r="H199" s="221">
        <v>0</v>
      </c>
      <c r="I199" s="222"/>
      <c r="J199" s="217"/>
      <c r="K199" s="217"/>
      <c r="L199" s="223"/>
      <c r="M199" s="224"/>
      <c r="N199" s="225"/>
      <c r="O199" s="225"/>
      <c r="P199" s="225"/>
      <c r="Q199" s="225"/>
      <c r="R199" s="225"/>
      <c r="S199" s="225"/>
      <c r="T199" s="226"/>
      <c r="AT199" s="227" t="s">
        <v>218</v>
      </c>
      <c r="AU199" s="227" t="s">
        <v>90</v>
      </c>
      <c r="AV199" s="12" t="s">
        <v>82</v>
      </c>
      <c r="AW199" s="12" t="s">
        <v>36</v>
      </c>
      <c r="AX199" s="12" t="s">
        <v>73</v>
      </c>
      <c r="AY199" s="227" t="s">
        <v>207</v>
      </c>
    </row>
    <row r="200" spans="2:65" s="12" customFormat="1" ht="12">
      <c r="B200" s="216"/>
      <c r="C200" s="217"/>
      <c r="D200" s="218" t="s">
        <v>218</v>
      </c>
      <c r="E200" s="219" t="s">
        <v>23</v>
      </c>
      <c r="F200" s="220" t="s">
        <v>364</v>
      </c>
      <c r="G200" s="217"/>
      <c r="H200" s="221">
        <v>15</v>
      </c>
      <c r="I200" s="222"/>
      <c r="J200" s="217"/>
      <c r="K200" s="217"/>
      <c r="L200" s="223"/>
      <c r="M200" s="224"/>
      <c r="N200" s="225"/>
      <c r="O200" s="225"/>
      <c r="P200" s="225"/>
      <c r="Q200" s="225"/>
      <c r="R200" s="225"/>
      <c r="S200" s="225"/>
      <c r="T200" s="226"/>
      <c r="AT200" s="227" t="s">
        <v>218</v>
      </c>
      <c r="AU200" s="227" t="s">
        <v>90</v>
      </c>
      <c r="AV200" s="12" t="s">
        <v>82</v>
      </c>
      <c r="AW200" s="12" t="s">
        <v>36</v>
      </c>
      <c r="AX200" s="12" t="s">
        <v>80</v>
      </c>
      <c r="AY200" s="227" t="s">
        <v>207</v>
      </c>
    </row>
    <row r="201" spans="2:65" s="1" customFormat="1" ht="22.8" customHeight="1">
      <c r="B201" s="42"/>
      <c r="C201" s="204" t="s">
        <v>365</v>
      </c>
      <c r="D201" s="204" t="s">
        <v>211</v>
      </c>
      <c r="E201" s="205" t="s">
        <v>366</v>
      </c>
      <c r="F201" s="206" t="s">
        <v>367</v>
      </c>
      <c r="G201" s="207" t="s">
        <v>322</v>
      </c>
      <c r="H201" s="208">
        <v>15</v>
      </c>
      <c r="I201" s="209"/>
      <c r="J201" s="210">
        <f>ROUND(I201*H201,1)</f>
        <v>0</v>
      </c>
      <c r="K201" s="206" t="s">
        <v>215</v>
      </c>
      <c r="L201" s="62"/>
      <c r="M201" s="211" t="s">
        <v>23</v>
      </c>
      <c r="N201" s="212" t="s">
        <v>44</v>
      </c>
      <c r="O201" s="43"/>
      <c r="P201" s="213">
        <f>O201*H201</f>
        <v>0</v>
      </c>
      <c r="Q201" s="213">
        <v>1.3699999999999999E-3</v>
      </c>
      <c r="R201" s="213">
        <f>Q201*H201</f>
        <v>2.0549999999999999E-2</v>
      </c>
      <c r="S201" s="213">
        <v>0</v>
      </c>
      <c r="T201" s="214">
        <f>S201*H201</f>
        <v>0</v>
      </c>
      <c r="AR201" s="25" t="s">
        <v>216</v>
      </c>
      <c r="AT201" s="25" t="s">
        <v>211</v>
      </c>
      <c r="AU201" s="25" t="s">
        <v>90</v>
      </c>
      <c r="AY201" s="25" t="s">
        <v>207</v>
      </c>
      <c r="BE201" s="215">
        <f>IF(N201="základní",J201,0)</f>
        <v>0</v>
      </c>
      <c r="BF201" s="215">
        <f>IF(N201="snížená",J201,0)</f>
        <v>0</v>
      </c>
      <c r="BG201" s="215">
        <f>IF(N201="zákl. přenesená",J201,0)</f>
        <v>0</v>
      </c>
      <c r="BH201" s="215">
        <f>IF(N201="sníž. přenesená",J201,0)</f>
        <v>0</v>
      </c>
      <c r="BI201" s="215">
        <f>IF(N201="nulová",J201,0)</f>
        <v>0</v>
      </c>
      <c r="BJ201" s="25" t="s">
        <v>80</v>
      </c>
      <c r="BK201" s="215">
        <f>ROUND(I201*H201,1)</f>
        <v>0</v>
      </c>
      <c r="BL201" s="25" t="s">
        <v>216</v>
      </c>
      <c r="BM201" s="25" t="s">
        <v>368</v>
      </c>
    </row>
    <row r="202" spans="2:65" s="15" customFormat="1" ht="12">
      <c r="B202" s="250"/>
      <c r="C202" s="251"/>
      <c r="D202" s="218" t="s">
        <v>218</v>
      </c>
      <c r="E202" s="252" t="s">
        <v>23</v>
      </c>
      <c r="F202" s="253" t="s">
        <v>358</v>
      </c>
      <c r="G202" s="251"/>
      <c r="H202" s="252" t="s">
        <v>23</v>
      </c>
      <c r="I202" s="254"/>
      <c r="J202" s="251"/>
      <c r="K202" s="251"/>
      <c r="L202" s="255"/>
      <c r="M202" s="256"/>
      <c r="N202" s="257"/>
      <c r="O202" s="257"/>
      <c r="P202" s="257"/>
      <c r="Q202" s="257"/>
      <c r="R202" s="257"/>
      <c r="S202" s="257"/>
      <c r="T202" s="258"/>
      <c r="AT202" s="259" t="s">
        <v>218</v>
      </c>
      <c r="AU202" s="259" t="s">
        <v>90</v>
      </c>
      <c r="AV202" s="15" t="s">
        <v>80</v>
      </c>
      <c r="AW202" s="15" t="s">
        <v>36</v>
      </c>
      <c r="AX202" s="15" t="s">
        <v>73</v>
      </c>
      <c r="AY202" s="259" t="s">
        <v>207</v>
      </c>
    </row>
    <row r="203" spans="2:65" s="12" customFormat="1" ht="12">
      <c r="B203" s="216"/>
      <c r="C203" s="217"/>
      <c r="D203" s="218" t="s">
        <v>218</v>
      </c>
      <c r="E203" s="219" t="s">
        <v>23</v>
      </c>
      <c r="F203" s="220" t="s">
        <v>23</v>
      </c>
      <c r="G203" s="217"/>
      <c r="H203" s="221">
        <v>0</v>
      </c>
      <c r="I203" s="222"/>
      <c r="J203" s="217"/>
      <c r="K203" s="217"/>
      <c r="L203" s="223"/>
      <c r="M203" s="224"/>
      <c r="N203" s="225"/>
      <c r="O203" s="225"/>
      <c r="P203" s="225"/>
      <c r="Q203" s="225"/>
      <c r="R203" s="225"/>
      <c r="S203" s="225"/>
      <c r="T203" s="226"/>
      <c r="AT203" s="227" t="s">
        <v>218</v>
      </c>
      <c r="AU203" s="227" t="s">
        <v>90</v>
      </c>
      <c r="AV203" s="12" t="s">
        <v>82</v>
      </c>
      <c r="AW203" s="12" t="s">
        <v>36</v>
      </c>
      <c r="AX203" s="12" t="s">
        <v>73</v>
      </c>
      <c r="AY203" s="227" t="s">
        <v>207</v>
      </c>
    </row>
    <row r="204" spans="2:65" s="12" customFormat="1" ht="12">
      <c r="B204" s="216"/>
      <c r="C204" s="217"/>
      <c r="D204" s="218" t="s">
        <v>218</v>
      </c>
      <c r="E204" s="219" t="s">
        <v>23</v>
      </c>
      <c r="F204" s="220" t="s">
        <v>364</v>
      </c>
      <c r="G204" s="217"/>
      <c r="H204" s="221">
        <v>15</v>
      </c>
      <c r="I204" s="222"/>
      <c r="J204" s="217"/>
      <c r="K204" s="217"/>
      <c r="L204" s="223"/>
      <c r="M204" s="224"/>
      <c r="N204" s="225"/>
      <c r="O204" s="225"/>
      <c r="P204" s="225"/>
      <c r="Q204" s="225"/>
      <c r="R204" s="225"/>
      <c r="S204" s="225"/>
      <c r="T204" s="226"/>
      <c r="AT204" s="227" t="s">
        <v>218</v>
      </c>
      <c r="AU204" s="227" t="s">
        <v>90</v>
      </c>
      <c r="AV204" s="12" t="s">
        <v>82</v>
      </c>
      <c r="AW204" s="12" t="s">
        <v>36</v>
      </c>
      <c r="AX204" s="12" t="s">
        <v>80</v>
      </c>
      <c r="AY204" s="227" t="s">
        <v>207</v>
      </c>
    </row>
    <row r="205" spans="2:65" s="1" customFormat="1" ht="22.8" customHeight="1">
      <c r="B205" s="42"/>
      <c r="C205" s="204" t="s">
        <v>369</v>
      </c>
      <c r="D205" s="204" t="s">
        <v>211</v>
      </c>
      <c r="E205" s="205" t="s">
        <v>370</v>
      </c>
      <c r="F205" s="206" t="s">
        <v>371</v>
      </c>
      <c r="G205" s="207" t="s">
        <v>285</v>
      </c>
      <c r="H205" s="208">
        <v>2.8180000000000001</v>
      </c>
      <c r="I205" s="209"/>
      <c r="J205" s="210">
        <f>ROUND(I205*H205,1)</f>
        <v>0</v>
      </c>
      <c r="K205" s="206" t="s">
        <v>215</v>
      </c>
      <c r="L205" s="62"/>
      <c r="M205" s="211" t="s">
        <v>23</v>
      </c>
      <c r="N205" s="212" t="s">
        <v>44</v>
      </c>
      <c r="O205" s="43"/>
      <c r="P205" s="213">
        <f>O205*H205</f>
        <v>0</v>
      </c>
      <c r="Q205" s="213">
        <v>7.9799999999999996E-2</v>
      </c>
      <c r="R205" s="213">
        <f>Q205*H205</f>
        <v>0.2248764</v>
      </c>
      <c r="S205" s="213">
        <v>0</v>
      </c>
      <c r="T205" s="214">
        <f>S205*H205</f>
        <v>0</v>
      </c>
      <c r="AR205" s="25" t="s">
        <v>216</v>
      </c>
      <c r="AT205" s="25" t="s">
        <v>211</v>
      </c>
      <c r="AU205" s="25" t="s">
        <v>90</v>
      </c>
      <c r="AY205" s="25" t="s">
        <v>207</v>
      </c>
      <c r="BE205" s="215">
        <f>IF(N205="základní",J205,0)</f>
        <v>0</v>
      </c>
      <c r="BF205" s="215">
        <f>IF(N205="snížená",J205,0)</f>
        <v>0</v>
      </c>
      <c r="BG205" s="215">
        <f>IF(N205="zákl. přenesená",J205,0)</f>
        <v>0</v>
      </c>
      <c r="BH205" s="215">
        <f>IF(N205="sníž. přenesená",J205,0)</f>
        <v>0</v>
      </c>
      <c r="BI205" s="215">
        <f>IF(N205="nulová",J205,0)</f>
        <v>0</v>
      </c>
      <c r="BJ205" s="25" t="s">
        <v>80</v>
      </c>
      <c r="BK205" s="215">
        <f>ROUND(I205*H205,1)</f>
        <v>0</v>
      </c>
      <c r="BL205" s="25" t="s">
        <v>216</v>
      </c>
      <c r="BM205" s="25" t="s">
        <v>372</v>
      </c>
    </row>
    <row r="206" spans="2:65" s="15" customFormat="1" ht="12">
      <c r="B206" s="250"/>
      <c r="C206" s="251"/>
      <c r="D206" s="218" t="s">
        <v>218</v>
      </c>
      <c r="E206" s="252" t="s">
        <v>23</v>
      </c>
      <c r="F206" s="253" t="s">
        <v>358</v>
      </c>
      <c r="G206" s="251"/>
      <c r="H206" s="252" t="s">
        <v>23</v>
      </c>
      <c r="I206" s="254"/>
      <c r="J206" s="251"/>
      <c r="K206" s="251"/>
      <c r="L206" s="255"/>
      <c r="M206" s="256"/>
      <c r="N206" s="257"/>
      <c r="O206" s="257"/>
      <c r="P206" s="257"/>
      <c r="Q206" s="257"/>
      <c r="R206" s="257"/>
      <c r="S206" s="257"/>
      <c r="T206" s="258"/>
      <c r="AT206" s="259" t="s">
        <v>218</v>
      </c>
      <c r="AU206" s="259" t="s">
        <v>90</v>
      </c>
      <c r="AV206" s="15" t="s">
        <v>80</v>
      </c>
      <c r="AW206" s="15" t="s">
        <v>36</v>
      </c>
      <c r="AX206" s="15" t="s">
        <v>73</v>
      </c>
      <c r="AY206" s="259" t="s">
        <v>207</v>
      </c>
    </row>
    <row r="207" spans="2:65" s="15" customFormat="1" ht="12">
      <c r="B207" s="250"/>
      <c r="C207" s="251"/>
      <c r="D207" s="218" t="s">
        <v>218</v>
      </c>
      <c r="E207" s="252" t="s">
        <v>23</v>
      </c>
      <c r="F207" s="253" t="s">
        <v>373</v>
      </c>
      <c r="G207" s="251"/>
      <c r="H207" s="252" t="s">
        <v>23</v>
      </c>
      <c r="I207" s="254"/>
      <c r="J207" s="251"/>
      <c r="K207" s="251"/>
      <c r="L207" s="255"/>
      <c r="M207" s="256"/>
      <c r="N207" s="257"/>
      <c r="O207" s="257"/>
      <c r="P207" s="257"/>
      <c r="Q207" s="257"/>
      <c r="R207" s="257"/>
      <c r="S207" s="257"/>
      <c r="T207" s="258"/>
      <c r="AT207" s="259" t="s">
        <v>218</v>
      </c>
      <c r="AU207" s="259" t="s">
        <v>90</v>
      </c>
      <c r="AV207" s="15" t="s">
        <v>80</v>
      </c>
      <c r="AW207" s="15" t="s">
        <v>36</v>
      </c>
      <c r="AX207" s="15" t="s">
        <v>73</v>
      </c>
      <c r="AY207" s="259" t="s">
        <v>207</v>
      </c>
    </row>
    <row r="208" spans="2:65" s="12" customFormat="1" ht="12">
      <c r="B208" s="216"/>
      <c r="C208" s="217"/>
      <c r="D208" s="218" t="s">
        <v>218</v>
      </c>
      <c r="E208" s="219" t="s">
        <v>23</v>
      </c>
      <c r="F208" s="220" t="s">
        <v>23</v>
      </c>
      <c r="G208" s="217"/>
      <c r="H208" s="221">
        <v>0</v>
      </c>
      <c r="I208" s="222"/>
      <c r="J208" s="217"/>
      <c r="K208" s="217"/>
      <c r="L208" s="223"/>
      <c r="M208" s="224"/>
      <c r="N208" s="225"/>
      <c r="O208" s="225"/>
      <c r="P208" s="225"/>
      <c r="Q208" s="225"/>
      <c r="R208" s="225"/>
      <c r="S208" s="225"/>
      <c r="T208" s="226"/>
      <c r="AT208" s="227" t="s">
        <v>218</v>
      </c>
      <c r="AU208" s="227" t="s">
        <v>90</v>
      </c>
      <c r="AV208" s="12" t="s">
        <v>82</v>
      </c>
      <c r="AW208" s="12" t="s">
        <v>36</v>
      </c>
      <c r="AX208" s="12" t="s">
        <v>73</v>
      </c>
      <c r="AY208" s="227" t="s">
        <v>207</v>
      </c>
    </row>
    <row r="209" spans="2:65" s="12" customFormat="1" ht="12">
      <c r="B209" s="216"/>
      <c r="C209" s="217"/>
      <c r="D209" s="218" t="s">
        <v>218</v>
      </c>
      <c r="E209" s="219" t="s">
        <v>23</v>
      </c>
      <c r="F209" s="220" t="s">
        <v>374</v>
      </c>
      <c r="G209" s="217"/>
      <c r="H209" s="221">
        <v>2.8180000000000001</v>
      </c>
      <c r="I209" s="222"/>
      <c r="J209" s="217"/>
      <c r="K209" s="217"/>
      <c r="L209" s="223"/>
      <c r="M209" s="224"/>
      <c r="N209" s="225"/>
      <c r="O209" s="225"/>
      <c r="P209" s="225"/>
      <c r="Q209" s="225"/>
      <c r="R209" s="225"/>
      <c r="S209" s="225"/>
      <c r="T209" s="226"/>
      <c r="AT209" s="227" t="s">
        <v>218</v>
      </c>
      <c r="AU209" s="227" t="s">
        <v>90</v>
      </c>
      <c r="AV209" s="12" t="s">
        <v>82</v>
      </c>
      <c r="AW209" s="12" t="s">
        <v>36</v>
      </c>
      <c r="AX209" s="12" t="s">
        <v>80</v>
      </c>
      <c r="AY209" s="227" t="s">
        <v>207</v>
      </c>
    </row>
    <row r="210" spans="2:65" s="1" customFormat="1" ht="22.8" customHeight="1">
      <c r="B210" s="42"/>
      <c r="C210" s="204" t="s">
        <v>375</v>
      </c>
      <c r="D210" s="204" t="s">
        <v>211</v>
      </c>
      <c r="E210" s="205" t="s">
        <v>376</v>
      </c>
      <c r="F210" s="206" t="s">
        <v>377</v>
      </c>
      <c r="G210" s="207" t="s">
        <v>285</v>
      </c>
      <c r="H210" s="208">
        <v>3.3759999999999999</v>
      </c>
      <c r="I210" s="209"/>
      <c r="J210" s="210">
        <f>ROUND(I210*H210,1)</f>
        <v>0</v>
      </c>
      <c r="K210" s="206" t="s">
        <v>215</v>
      </c>
      <c r="L210" s="62"/>
      <c r="M210" s="211" t="s">
        <v>23</v>
      </c>
      <c r="N210" s="212" t="s">
        <v>44</v>
      </c>
      <c r="O210" s="43"/>
      <c r="P210" s="213">
        <f>O210*H210</f>
        <v>0</v>
      </c>
      <c r="Q210" s="213">
        <v>7.9799999999999996E-2</v>
      </c>
      <c r="R210" s="213">
        <f>Q210*H210</f>
        <v>0.2694048</v>
      </c>
      <c r="S210" s="213">
        <v>0</v>
      </c>
      <c r="T210" s="214">
        <f>S210*H210</f>
        <v>0</v>
      </c>
      <c r="AR210" s="25" t="s">
        <v>216</v>
      </c>
      <c r="AT210" s="25" t="s">
        <v>211</v>
      </c>
      <c r="AU210" s="25" t="s">
        <v>90</v>
      </c>
      <c r="AY210" s="25" t="s">
        <v>207</v>
      </c>
      <c r="BE210" s="215">
        <f>IF(N210="základní",J210,0)</f>
        <v>0</v>
      </c>
      <c r="BF210" s="215">
        <f>IF(N210="snížená",J210,0)</f>
        <v>0</v>
      </c>
      <c r="BG210" s="215">
        <f>IF(N210="zákl. přenesená",J210,0)</f>
        <v>0</v>
      </c>
      <c r="BH210" s="215">
        <f>IF(N210="sníž. přenesená",J210,0)</f>
        <v>0</v>
      </c>
      <c r="BI210" s="215">
        <f>IF(N210="nulová",J210,0)</f>
        <v>0</v>
      </c>
      <c r="BJ210" s="25" t="s">
        <v>80</v>
      </c>
      <c r="BK210" s="215">
        <f>ROUND(I210*H210,1)</f>
        <v>0</v>
      </c>
      <c r="BL210" s="25" t="s">
        <v>216</v>
      </c>
      <c r="BM210" s="25" t="s">
        <v>378</v>
      </c>
    </row>
    <row r="211" spans="2:65" s="15" customFormat="1" ht="12">
      <c r="B211" s="250"/>
      <c r="C211" s="251"/>
      <c r="D211" s="218" t="s">
        <v>218</v>
      </c>
      <c r="E211" s="252" t="s">
        <v>23</v>
      </c>
      <c r="F211" s="253" t="s">
        <v>358</v>
      </c>
      <c r="G211" s="251"/>
      <c r="H211" s="252" t="s">
        <v>23</v>
      </c>
      <c r="I211" s="254"/>
      <c r="J211" s="251"/>
      <c r="K211" s="251"/>
      <c r="L211" s="255"/>
      <c r="M211" s="256"/>
      <c r="N211" s="257"/>
      <c r="O211" s="257"/>
      <c r="P211" s="257"/>
      <c r="Q211" s="257"/>
      <c r="R211" s="257"/>
      <c r="S211" s="257"/>
      <c r="T211" s="258"/>
      <c r="AT211" s="259" t="s">
        <v>218</v>
      </c>
      <c r="AU211" s="259" t="s">
        <v>90</v>
      </c>
      <c r="AV211" s="15" t="s">
        <v>80</v>
      </c>
      <c r="AW211" s="15" t="s">
        <v>36</v>
      </c>
      <c r="AX211" s="15" t="s">
        <v>73</v>
      </c>
      <c r="AY211" s="259" t="s">
        <v>207</v>
      </c>
    </row>
    <row r="212" spans="2:65" s="15" customFormat="1" ht="12">
      <c r="B212" s="250"/>
      <c r="C212" s="251"/>
      <c r="D212" s="218" t="s">
        <v>218</v>
      </c>
      <c r="E212" s="252" t="s">
        <v>23</v>
      </c>
      <c r="F212" s="253" t="s">
        <v>373</v>
      </c>
      <c r="G212" s="251"/>
      <c r="H212" s="252" t="s">
        <v>23</v>
      </c>
      <c r="I212" s="254"/>
      <c r="J212" s="251"/>
      <c r="K212" s="251"/>
      <c r="L212" s="255"/>
      <c r="M212" s="256"/>
      <c r="N212" s="257"/>
      <c r="O212" s="257"/>
      <c r="P212" s="257"/>
      <c r="Q212" s="257"/>
      <c r="R212" s="257"/>
      <c r="S212" s="257"/>
      <c r="T212" s="258"/>
      <c r="AT212" s="259" t="s">
        <v>218</v>
      </c>
      <c r="AU212" s="259" t="s">
        <v>90</v>
      </c>
      <c r="AV212" s="15" t="s">
        <v>80</v>
      </c>
      <c r="AW212" s="15" t="s">
        <v>36</v>
      </c>
      <c r="AX212" s="15" t="s">
        <v>73</v>
      </c>
      <c r="AY212" s="259" t="s">
        <v>207</v>
      </c>
    </row>
    <row r="213" spans="2:65" s="12" customFormat="1" ht="12">
      <c r="B213" s="216"/>
      <c r="C213" s="217"/>
      <c r="D213" s="218" t="s">
        <v>218</v>
      </c>
      <c r="E213" s="219" t="s">
        <v>23</v>
      </c>
      <c r="F213" s="220" t="s">
        <v>23</v>
      </c>
      <c r="G213" s="217"/>
      <c r="H213" s="221">
        <v>0</v>
      </c>
      <c r="I213" s="222"/>
      <c r="J213" s="217"/>
      <c r="K213" s="217"/>
      <c r="L213" s="223"/>
      <c r="M213" s="224"/>
      <c r="N213" s="225"/>
      <c r="O213" s="225"/>
      <c r="P213" s="225"/>
      <c r="Q213" s="225"/>
      <c r="R213" s="225"/>
      <c r="S213" s="225"/>
      <c r="T213" s="226"/>
      <c r="AT213" s="227" t="s">
        <v>218</v>
      </c>
      <c r="AU213" s="227" t="s">
        <v>90</v>
      </c>
      <c r="AV213" s="12" t="s">
        <v>82</v>
      </c>
      <c r="AW213" s="12" t="s">
        <v>36</v>
      </c>
      <c r="AX213" s="12" t="s">
        <v>73</v>
      </c>
      <c r="AY213" s="227" t="s">
        <v>207</v>
      </c>
    </row>
    <row r="214" spans="2:65" s="12" customFormat="1" ht="12">
      <c r="B214" s="216"/>
      <c r="C214" s="217"/>
      <c r="D214" s="218" t="s">
        <v>218</v>
      </c>
      <c r="E214" s="219" t="s">
        <v>23</v>
      </c>
      <c r="F214" s="220" t="s">
        <v>379</v>
      </c>
      <c r="G214" s="217"/>
      <c r="H214" s="221">
        <v>3.3759999999999999</v>
      </c>
      <c r="I214" s="222"/>
      <c r="J214" s="217"/>
      <c r="K214" s="217"/>
      <c r="L214" s="223"/>
      <c r="M214" s="224"/>
      <c r="N214" s="225"/>
      <c r="O214" s="225"/>
      <c r="P214" s="225"/>
      <c r="Q214" s="225"/>
      <c r="R214" s="225"/>
      <c r="S214" s="225"/>
      <c r="T214" s="226"/>
      <c r="AT214" s="227" t="s">
        <v>218</v>
      </c>
      <c r="AU214" s="227" t="s">
        <v>90</v>
      </c>
      <c r="AV214" s="12" t="s">
        <v>82</v>
      </c>
      <c r="AW214" s="12" t="s">
        <v>36</v>
      </c>
      <c r="AX214" s="12" t="s">
        <v>80</v>
      </c>
      <c r="AY214" s="227" t="s">
        <v>207</v>
      </c>
    </row>
    <row r="215" spans="2:65" s="1" customFormat="1" ht="22.8" customHeight="1">
      <c r="B215" s="42"/>
      <c r="C215" s="204" t="s">
        <v>380</v>
      </c>
      <c r="D215" s="204" t="s">
        <v>211</v>
      </c>
      <c r="E215" s="205" t="s">
        <v>381</v>
      </c>
      <c r="F215" s="206" t="s">
        <v>382</v>
      </c>
      <c r="G215" s="207" t="s">
        <v>285</v>
      </c>
      <c r="H215" s="208">
        <v>6.194</v>
      </c>
      <c r="I215" s="209"/>
      <c r="J215" s="210">
        <f>ROUND(I215*H215,1)</f>
        <v>0</v>
      </c>
      <c r="K215" s="206" t="s">
        <v>215</v>
      </c>
      <c r="L215" s="62"/>
      <c r="M215" s="211" t="s">
        <v>23</v>
      </c>
      <c r="N215" s="212" t="s">
        <v>44</v>
      </c>
      <c r="O215" s="43"/>
      <c r="P215" s="213">
        <f>O215*H215</f>
        <v>0</v>
      </c>
      <c r="Q215" s="213">
        <v>0</v>
      </c>
      <c r="R215" s="213">
        <f>Q215*H215</f>
        <v>0</v>
      </c>
      <c r="S215" s="213">
        <v>0</v>
      </c>
      <c r="T215" s="214">
        <f>S215*H215</f>
        <v>0</v>
      </c>
      <c r="AR215" s="25" t="s">
        <v>216</v>
      </c>
      <c r="AT215" s="25" t="s">
        <v>211</v>
      </c>
      <c r="AU215" s="25" t="s">
        <v>90</v>
      </c>
      <c r="AY215" s="25" t="s">
        <v>207</v>
      </c>
      <c r="BE215" s="215">
        <f>IF(N215="základní",J215,0)</f>
        <v>0</v>
      </c>
      <c r="BF215" s="215">
        <f>IF(N215="snížená",J215,0)</f>
        <v>0</v>
      </c>
      <c r="BG215" s="215">
        <f>IF(N215="zákl. přenesená",J215,0)</f>
        <v>0</v>
      </c>
      <c r="BH215" s="215">
        <f>IF(N215="sníž. přenesená",J215,0)</f>
        <v>0</v>
      </c>
      <c r="BI215" s="215">
        <f>IF(N215="nulová",J215,0)</f>
        <v>0</v>
      </c>
      <c r="BJ215" s="25" t="s">
        <v>80</v>
      </c>
      <c r="BK215" s="215">
        <f>ROUND(I215*H215,1)</f>
        <v>0</v>
      </c>
      <c r="BL215" s="25" t="s">
        <v>216</v>
      </c>
      <c r="BM215" s="25" t="s">
        <v>383</v>
      </c>
    </row>
    <row r="216" spans="2:65" s="12" customFormat="1" ht="12">
      <c r="B216" s="216"/>
      <c r="C216" s="217"/>
      <c r="D216" s="218" t="s">
        <v>218</v>
      </c>
      <c r="E216" s="219" t="s">
        <v>23</v>
      </c>
      <c r="F216" s="220" t="s">
        <v>374</v>
      </c>
      <c r="G216" s="217"/>
      <c r="H216" s="221">
        <v>2.8180000000000001</v>
      </c>
      <c r="I216" s="222"/>
      <c r="J216" s="217"/>
      <c r="K216" s="217"/>
      <c r="L216" s="223"/>
      <c r="M216" s="224"/>
      <c r="N216" s="225"/>
      <c r="O216" s="225"/>
      <c r="P216" s="225"/>
      <c r="Q216" s="225"/>
      <c r="R216" s="225"/>
      <c r="S216" s="225"/>
      <c r="T216" s="226"/>
      <c r="AT216" s="227" t="s">
        <v>218</v>
      </c>
      <c r="AU216" s="227" t="s">
        <v>90</v>
      </c>
      <c r="AV216" s="12" t="s">
        <v>82</v>
      </c>
      <c r="AW216" s="12" t="s">
        <v>36</v>
      </c>
      <c r="AX216" s="12" t="s">
        <v>73</v>
      </c>
      <c r="AY216" s="227" t="s">
        <v>207</v>
      </c>
    </row>
    <row r="217" spans="2:65" s="12" customFormat="1" ht="12">
      <c r="B217" s="216"/>
      <c r="C217" s="217"/>
      <c r="D217" s="218" t="s">
        <v>218</v>
      </c>
      <c r="E217" s="219" t="s">
        <v>23</v>
      </c>
      <c r="F217" s="220" t="s">
        <v>379</v>
      </c>
      <c r="G217" s="217"/>
      <c r="H217" s="221">
        <v>3.3759999999999999</v>
      </c>
      <c r="I217" s="222"/>
      <c r="J217" s="217"/>
      <c r="K217" s="217"/>
      <c r="L217" s="223"/>
      <c r="M217" s="224"/>
      <c r="N217" s="225"/>
      <c r="O217" s="225"/>
      <c r="P217" s="225"/>
      <c r="Q217" s="225"/>
      <c r="R217" s="225"/>
      <c r="S217" s="225"/>
      <c r="T217" s="226"/>
      <c r="AT217" s="227" t="s">
        <v>218</v>
      </c>
      <c r="AU217" s="227" t="s">
        <v>90</v>
      </c>
      <c r="AV217" s="12" t="s">
        <v>82</v>
      </c>
      <c r="AW217" s="12" t="s">
        <v>36</v>
      </c>
      <c r="AX217" s="12" t="s">
        <v>73</v>
      </c>
      <c r="AY217" s="227" t="s">
        <v>207</v>
      </c>
    </row>
    <row r="218" spans="2:65" s="13" customFormat="1" ht="12">
      <c r="B218" s="228"/>
      <c r="C218" s="229"/>
      <c r="D218" s="218" t="s">
        <v>218</v>
      </c>
      <c r="E218" s="230" t="s">
        <v>23</v>
      </c>
      <c r="F218" s="231" t="s">
        <v>236</v>
      </c>
      <c r="G218" s="229"/>
      <c r="H218" s="232">
        <v>6.194</v>
      </c>
      <c r="I218" s="233"/>
      <c r="J218" s="229"/>
      <c r="K218" s="229"/>
      <c r="L218" s="234"/>
      <c r="M218" s="235"/>
      <c r="N218" s="236"/>
      <c r="O218" s="236"/>
      <c r="P218" s="236"/>
      <c r="Q218" s="236"/>
      <c r="R218" s="236"/>
      <c r="S218" s="236"/>
      <c r="T218" s="237"/>
      <c r="AT218" s="238" t="s">
        <v>218</v>
      </c>
      <c r="AU218" s="238" t="s">
        <v>90</v>
      </c>
      <c r="AV218" s="13" t="s">
        <v>216</v>
      </c>
      <c r="AW218" s="13" t="s">
        <v>36</v>
      </c>
      <c r="AX218" s="13" t="s">
        <v>80</v>
      </c>
      <c r="AY218" s="238" t="s">
        <v>207</v>
      </c>
    </row>
    <row r="219" spans="2:65" s="1" customFormat="1" ht="22.8" customHeight="1">
      <c r="B219" s="42"/>
      <c r="C219" s="204" t="s">
        <v>384</v>
      </c>
      <c r="D219" s="204" t="s">
        <v>211</v>
      </c>
      <c r="E219" s="205" t="s">
        <v>385</v>
      </c>
      <c r="F219" s="206" t="s">
        <v>386</v>
      </c>
      <c r="G219" s="207" t="s">
        <v>285</v>
      </c>
      <c r="H219" s="208">
        <v>2.8180000000000001</v>
      </c>
      <c r="I219" s="209"/>
      <c r="J219" s="210">
        <f>ROUND(I219*H219,1)</f>
        <v>0</v>
      </c>
      <c r="K219" s="206" t="s">
        <v>215</v>
      </c>
      <c r="L219" s="62"/>
      <c r="M219" s="211" t="s">
        <v>23</v>
      </c>
      <c r="N219" s="212" t="s">
        <v>44</v>
      </c>
      <c r="O219" s="43"/>
      <c r="P219" s="213">
        <f>O219*H219</f>
        <v>0</v>
      </c>
      <c r="Q219" s="213">
        <v>3.5599999999999998E-3</v>
      </c>
      <c r="R219" s="213">
        <f>Q219*H219</f>
        <v>1.0032079999999999E-2</v>
      </c>
      <c r="S219" s="213">
        <v>0</v>
      </c>
      <c r="T219" s="214">
        <f>S219*H219</f>
        <v>0</v>
      </c>
      <c r="AR219" s="25" t="s">
        <v>216</v>
      </c>
      <c r="AT219" s="25" t="s">
        <v>211</v>
      </c>
      <c r="AU219" s="25" t="s">
        <v>90</v>
      </c>
      <c r="AY219" s="25" t="s">
        <v>207</v>
      </c>
      <c r="BE219" s="215">
        <f>IF(N219="základní",J219,0)</f>
        <v>0</v>
      </c>
      <c r="BF219" s="215">
        <f>IF(N219="snížená",J219,0)</f>
        <v>0</v>
      </c>
      <c r="BG219" s="215">
        <f>IF(N219="zákl. přenesená",J219,0)</f>
        <v>0</v>
      </c>
      <c r="BH219" s="215">
        <f>IF(N219="sníž. přenesená",J219,0)</f>
        <v>0</v>
      </c>
      <c r="BI219" s="215">
        <f>IF(N219="nulová",J219,0)</f>
        <v>0</v>
      </c>
      <c r="BJ219" s="25" t="s">
        <v>80</v>
      </c>
      <c r="BK219" s="215">
        <f>ROUND(I219*H219,1)</f>
        <v>0</v>
      </c>
      <c r="BL219" s="25" t="s">
        <v>216</v>
      </c>
      <c r="BM219" s="25" t="s">
        <v>387</v>
      </c>
    </row>
    <row r="220" spans="2:65" s="15" customFormat="1" ht="12">
      <c r="B220" s="250"/>
      <c r="C220" s="251"/>
      <c r="D220" s="218" t="s">
        <v>218</v>
      </c>
      <c r="E220" s="252" t="s">
        <v>23</v>
      </c>
      <c r="F220" s="253" t="s">
        <v>358</v>
      </c>
      <c r="G220" s="251"/>
      <c r="H220" s="252" t="s">
        <v>23</v>
      </c>
      <c r="I220" s="254"/>
      <c r="J220" s="251"/>
      <c r="K220" s="251"/>
      <c r="L220" s="255"/>
      <c r="M220" s="256"/>
      <c r="N220" s="257"/>
      <c r="O220" s="257"/>
      <c r="P220" s="257"/>
      <c r="Q220" s="257"/>
      <c r="R220" s="257"/>
      <c r="S220" s="257"/>
      <c r="T220" s="258"/>
      <c r="AT220" s="259" t="s">
        <v>218</v>
      </c>
      <c r="AU220" s="259" t="s">
        <v>90</v>
      </c>
      <c r="AV220" s="15" t="s">
        <v>80</v>
      </c>
      <c r="AW220" s="15" t="s">
        <v>36</v>
      </c>
      <c r="AX220" s="15" t="s">
        <v>73</v>
      </c>
      <c r="AY220" s="259" t="s">
        <v>207</v>
      </c>
    </row>
    <row r="221" spans="2:65" s="15" customFormat="1" ht="12">
      <c r="B221" s="250"/>
      <c r="C221" s="251"/>
      <c r="D221" s="218" t="s">
        <v>218</v>
      </c>
      <c r="E221" s="252" t="s">
        <v>23</v>
      </c>
      <c r="F221" s="253" t="s">
        <v>373</v>
      </c>
      <c r="G221" s="251"/>
      <c r="H221" s="252" t="s">
        <v>23</v>
      </c>
      <c r="I221" s="254"/>
      <c r="J221" s="251"/>
      <c r="K221" s="251"/>
      <c r="L221" s="255"/>
      <c r="M221" s="256"/>
      <c r="N221" s="257"/>
      <c r="O221" s="257"/>
      <c r="P221" s="257"/>
      <c r="Q221" s="257"/>
      <c r="R221" s="257"/>
      <c r="S221" s="257"/>
      <c r="T221" s="258"/>
      <c r="AT221" s="259" t="s">
        <v>218</v>
      </c>
      <c r="AU221" s="259" t="s">
        <v>90</v>
      </c>
      <c r="AV221" s="15" t="s">
        <v>80</v>
      </c>
      <c r="AW221" s="15" t="s">
        <v>36</v>
      </c>
      <c r="AX221" s="15" t="s">
        <v>73</v>
      </c>
      <c r="AY221" s="259" t="s">
        <v>207</v>
      </c>
    </row>
    <row r="222" spans="2:65" s="12" customFormat="1" ht="12">
      <c r="B222" s="216"/>
      <c r="C222" s="217"/>
      <c r="D222" s="218" t="s">
        <v>218</v>
      </c>
      <c r="E222" s="219" t="s">
        <v>23</v>
      </c>
      <c r="F222" s="220" t="s">
        <v>23</v>
      </c>
      <c r="G222" s="217"/>
      <c r="H222" s="221">
        <v>0</v>
      </c>
      <c r="I222" s="222"/>
      <c r="J222" s="217"/>
      <c r="K222" s="217"/>
      <c r="L222" s="223"/>
      <c r="M222" s="224"/>
      <c r="N222" s="225"/>
      <c r="O222" s="225"/>
      <c r="P222" s="225"/>
      <c r="Q222" s="225"/>
      <c r="R222" s="225"/>
      <c r="S222" s="225"/>
      <c r="T222" s="226"/>
      <c r="AT222" s="227" t="s">
        <v>218</v>
      </c>
      <c r="AU222" s="227" t="s">
        <v>90</v>
      </c>
      <c r="AV222" s="12" t="s">
        <v>82</v>
      </c>
      <c r="AW222" s="12" t="s">
        <v>36</v>
      </c>
      <c r="AX222" s="12" t="s">
        <v>73</v>
      </c>
      <c r="AY222" s="227" t="s">
        <v>207</v>
      </c>
    </row>
    <row r="223" spans="2:65" s="12" customFormat="1" ht="12">
      <c r="B223" s="216"/>
      <c r="C223" s="217"/>
      <c r="D223" s="218" t="s">
        <v>218</v>
      </c>
      <c r="E223" s="219" t="s">
        <v>23</v>
      </c>
      <c r="F223" s="220" t="s">
        <v>374</v>
      </c>
      <c r="G223" s="217"/>
      <c r="H223" s="221">
        <v>2.8180000000000001</v>
      </c>
      <c r="I223" s="222"/>
      <c r="J223" s="217"/>
      <c r="K223" s="217"/>
      <c r="L223" s="223"/>
      <c r="M223" s="224"/>
      <c r="N223" s="225"/>
      <c r="O223" s="225"/>
      <c r="P223" s="225"/>
      <c r="Q223" s="225"/>
      <c r="R223" s="225"/>
      <c r="S223" s="225"/>
      <c r="T223" s="226"/>
      <c r="AT223" s="227" t="s">
        <v>218</v>
      </c>
      <c r="AU223" s="227" t="s">
        <v>90</v>
      </c>
      <c r="AV223" s="12" t="s">
        <v>82</v>
      </c>
      <c r="AW223" s="12" t="s">
        <v>36</v>
      </c>
      <c r="AX223" s="12" t="s">
        <v>80</v>
      </c>
      <c r="AY223" s="227" t="s">
        <v>207</v>
      </c>
    </row>
    <row r="224" spans="2:65" s="1" customFormat="1" ht="22.8" customHeight="1">
      <c r="B224" s="42"/>
      <c r="C224" s="204" t="s">
        <v>388</v>
      </c>
      <c r="D224" s="204" t="s">
        <v>211</v>
      </c>
      <c r="E224" s="205" t="s">
        <v>389</v>
      </c>
      <c r="F224" s="206" t="s">
        <v>390</v>
      </c>
      <c r="G224" s="207" t="s">
        <v>285</v>
      </c>
      <c r="H224" s="208">
        <v>3.3759999999999999</v>
      </c>
      <c r="I224" s="209"/>
      <c r="J224" s="210">
        <f>ROUND(I224*H224,1)</f>
        <v>0</v>
      </c>
      <c r="K224" s="206" t="s">
        <v>215</v>
      </c>
      <c r="L224" s="62"/>
      <c r="M224" s="211" t="s">
        <v>23</v>
      </c>
      <c r="N224" s="212" t="s">
        <v>44</v>
      </c>
      <c r="O224" s="43"/>
      <c r="P224" s="213">
        <f>O224*H224</f>
        <v>0</v>
      </c>
      <c r="Q224" s="213">
        <v>3.5599999999999998E-3</v>
      </c>
      <c r="R224" s="213">
        <f>Q224*H224</f>
        <v>1.2018559999999999E-2</v>
      </c>
      <c r="S224" s="213">
        <v>0</v>
      </c>
      <c r="T224" s="214">
        <f>S224*H224</f>
        <v>0</v>
      </c>
      <c r="AR224" s="25" t="s">
        <v>216</v>
      </c>
      <c r="AT224" s="25" t="s">
        <v>211</v>
      </c>
      <c r="AU224" s="25" t="s">
        <v>90</v>
      </c>
      <c r="AY224" s="25" t="s">
        <v>207</v>
      </c>
      <c r="BE224" s="215">
        <f>IF(N224="základní",J224,0)</f>
        <v>0</v>
      </c>
      <c r="BF224" s="215">
        <f>IF(N224="snížená",J224,0)</f>
        <v>0</v>
      </c>
      <c r="BG224" s="215">
        <f>IF(N224="zákl. přenesená",J224,0)</f>
        <v>0</v>
      </c>
      <c r="BH224" s="215">
        <f>IF(N224="sníž. přenesená",J224,0)</f>
        <v>0</v>
      </c>
      <c r="BI224" s="215">
        <f>IF(N224="nulová",J224,0)</f>
        <v>0</v>
      </c>
      <c r="BJ224" s="25" t="s">
        <v>80</v>
      </c>
      <c r="BK224" s="215">
        <f>ROUND(I224*H224,1)</f>
        <v>0</v>
      </c>
      <c r="BL224" s="25" t="s">
        <v>216</v>
      </c>
      <c r="BM224" s="25" t="s">
        <v>391</v>
      </c>
    </row>
    <row r="225" spans="2:65" s="15" customFormat="1" ht="12">
      <c r="B225" s="250"/>
      <c r="C225" s="251"/>
      <c r="D225" s="218" t="s">
        <v>218</v>
      </c>
      <c r="E225" s="252" t="s">
        <v>23</v>
      </c>
      <c r="F225" s="253" t="s">
        <v>358</v>
      </c>
      <c r="G225" s="251"/>
      <c r="H225" s="252" t="s">
        <v>23</v>
      </c>
      <c r="I225" s="254"/>
      <c r="J225" s="251"/>
      <c r="K225" s="251"/>
      <c r="L225" s="255"/>
      <c r="M225" s="256"/>
      <c r="N225" s="257"/>
      <c r="O225" s="257"/>
      <c r="P225" s="257"/>
      <c r="Q225" s="257"/>
      <c r="R225" s="257"/>
      <c r="S225" s="257"/>
      <c r="T225" s="258"/>
      <c r="AT225" s="259" t="s">
        <v>218</v>
      </c>
      <c r="AU225" s="259" t="s">
        <v>90</v>
      </c>
      <c r="AV225" s="15" t="s">
        <v>80</v>
      </c>
      <c r="AW225" s="15" t="s">
        <v>36</v>
      </c>
      <c r="AX225" s="15" t="s">
        <v>73</v>
      </c>
      <c r="AY225" s="259" t="s">
        <v>207</v>
      </c>
    </row>
    <row r="226" spans="2:65" s="15" customFormat="1" ht="12">
      <c r="B226" s="250"/>
      <c r="C226" s="251"/>
      <c r="D226" s="218" t="s">
        <v>218</v>
      </c>
      <c r="E226" s="252" t="s">
        <v>23</v>
      </c>
      <c r="F226" s="253" t="s">
        <v>373</v>
      </c>
      <c r="G226" s="251"/>
      <c r="H226" s="252" t="s">
        <v>23</v>
      </c>
      <c r="I226" s="254"/>
      <c r="J226" s="251"/>
      <c r="K226" s="251"/>
      <c r="L226" s="255"/>
      <c r="M226" s="256"/>
      <c r="N226" s="257"/>
      <c r="O226" s="257"/>
      <c r="P226" s="257"/>
      <c r="Q226" s="257"/>
      <c r="R226" s="257"/>
      <c r="S226" s="257"/>
      <c r="T226" s="258"/>
      <c r="AT226" s="259" t="s">
        <v>218</v>
      </c>
      <c r="AU226" s="259" t="s">
        <v>90</v>
      </c>
      <c r="AV226" s="15" t="s">
        <v>80</v>
      </c>
      <c r="AW226" s="15" t="s">
        <v>36</v>
      </c>
      <c r="AX226" s="15" t="s">
        <v>73</v>
      </c>
      <c r="AY226" s="259" t="s">
        <v>207</v>
      </c>
    </row>
    <row r="227" spans="2:65" s="12" customFormat="1" ht="12">
      <c r="B227" s="216"/>
      <c r="C227" s="217"/>
      <c r="D227" s="218" t="s">
        <v>218</v>
      </c>
      <c r="E227" s="219" t="s">
        <v>23</v>
      </c>
      <c r="F227" s="220" t="s">
        <v>23</v>
      </c>
      <c r="G227" s="217"/>
      <c r="H227" s="221">
        <v>0</v>
      </c>
      <c r="I227" s="222"/>
      <c r="J227" s="217"/>
      <c r="K227" s="217"/>
      <c r="L227" s="223"/>
      <c r="M227" s="224"/>
      <c r="N227" s="225"/>
      <c r="O227" s="225"/>
      <c r="P227" s="225"/>
      <c r="Q227" s="225"/>
      <c r="R227" s="225"/>
      <c r="S227" s="225"/>
      <c r="T227" s="226"/>
      <c r="AT227" s="227" t="s">
        <v>218</v>
      </c>
      <c r="AU227" s="227" t="s">
        <v>90</v>
      </c>
      <c r="AV227" s="12" t="s">
        <v>82</v>
      </c>
      <c r="AW227" s="12" t="s">
        <v>36</v>
      </c>
      <c r="AX227" s="12" t="s">
        <v>73</v>
      </c>
      <c r="AY227" s="227" t="s">
        <v>207</v>
      </c>
    </row>
    <row r="228" spans="2:65" s="12" customFormat="1" ht="12">
      <c r="B228" s="216"/>
      <c r="C228" s="217"/>
      <c r="D228" s="218" t="s">
        <v>218</v>
      </c>
      <c r="E228" s="219" t="s">
        <v>23</v>
      </c>
      <c r="F228" s="220" t="s">
        <v>379</v>
      </c>
      <c r="G228" s="217"/>
      <c r="H228" s="221">
        <v>3.3759999999999999</v>
      </c>
      <c r="I228" s="222"/>
      <c r="J228" s="217"/>
      <c r="K228" s="217"/>
      <c r="L228" s="223"/>
      <c r="M228" s="224"/>
      <c r="N228" s="225"/>
      <c r="O228" s="225"/>
      <c r="P228" s="225"/>
      <c r="Q228" s="225"/>
      <c r="R228" s="225"/>
      <c r="S228" s="225"/>
      <c r="T228" s="226"/>
      <c r="AT228" s="227" t="s">
        <v>218</v>
      </c>
      <c r="AU228" s="227" t="s">
        <v>90</v>
      </c>
      <c r="AV228" s="12" t="s">
        <v>82</v>
      </c>
      <c r="AW228" s="12" t="s">
        <v>36</v>
      </c>
      <c r="AX228" s="12" t="s">
        <v>80</v>
      </c>
      <c r="AY228" s="227" t="s">
        <v>207</v>
      </c>
    </row>
    <row r="229" spans="2:65" s="1" customFormat="1" ht="22.8" customHeight="1">
      <c r="B229" s="42"/>
      <c r="C229" s="204" t="s">
        <v>392</v>
      </c>
      <c r="D229" s="204" t="s">
        <v>211</v>
      </c>
      <c r="E229" s="205" t="s">
        <v>393</v>
      </c>
      <c r="F229" s="206" t="s">
        <v>394</v>
      </c>
      <c r="G229" s="207" t="s">
        <v>285</v>
      </c>
      <c r="H229" s="208">
        <v>6.194</v>
      </c>
      <c r="I229" s="209"/>
      <c r="J229" s="210">
        <f>ROUND(I229*H229,1)</f>
        <v>0</v>
      </c>
      <c r="K229" s="206" t="s">
        <v>215</v>
      </c>
      <c r="L229" s="62"/>
      <c r="M229" s="211" t="s">
        <v>23</v>
      </c>
      <c r="N229" s="212" t="s">
        <v>44</v>
      </c>
      <c r="O229" s="43"/>
      <c r="P229" s="213">
        <f>O229*H229</f>
        <v>0</v>
      </c>
      <c r="Q229" s="213">
        <v>0</v>
      </c>
      <c r="R229" s="213">
        <f>Q229*H229</f>
        <v>0</v>
      </c>
      <c r="S229" s="213">
        <v>0</v>
      </c>
      <c r="T229" s="214">
        <f>S229*H229</f>
        <v>0</v>
      </c>
      <c r="AR229" s="25" t="s">
        <v>216</v>
      </c>
      <c r="AT229" s="25" t="s">
        <v>211</v>
      </c>
      <c r="AU229" s="25" t="s">
        <v>90</v>
      </c>
      <c r="AY229" s="25" t="s">
        <v>207</v>
      </c>
      <c r="BE229" s="215">
        <f>IF(N229="základní",J229,0)</f>
        <v>0</v>
      </c>
      <c r="BF229" s="215">
        <f>IF(N229="snížená",J229,0)</f>
        <v>0</v>
      </c>
      <c r="BG229" s="215">
        <f>IF(N229="zákl. přenesená",J229,0)</f>
        <v>0</v>
      </c>
      <c r="BH229" s="215">
        <f>IF(N229="sníž. přenesená",J229,0)</f>
        <v>0</v>
      </c>
      <c r="BI229" s="215">
        <f>IF(N229="nulová",J229,0)</f>
        <v>0</v>
      </c>
      <c r="BJ229" s="25" t="s">
        <v>80</v>
      </c>
      <c r="BK229" s="215">
        <f>ROUND(I229*H229,1)</f>
        <v>0</v>
      </c>
      <c r="BL229" s="25" t="s">
        <v>216</v>
      </c>
      <c r="BM229" s="25" t="s">
        <v>395</v>
      </c>
    </row>
    <row r="230" spans="2:65" s="12" customFormat="1" ht="12">
      <c r="B230" s="216"/>
      <c r="C230" s="217"/>
      <c r="D230" s="218" t="s">
        <v>218</v>
      </c>
      <c r="E230" s="219" t="s">
        <v>23</v>
      </c>
      <c r="F230" s="220" t="s">
        <v>374</v>
      </c>
      <c r="G230" s="217"/>
      <c r="H230" s="221">
        <v>2.8180000000000001</v>
      </c>
      <c r="I230" s="222"/>
      <c r="J230" s="217"/>
      <c r="K230" s="217"/>
      <c r="L230" s="223"/>
      <c r="M230" s="224"/>
      <c r="N230" s="225"/>
      <c r="O230" s="225"/>
      <c r="P230" s="225"/>
      <c r="Q230" s="225"/>
      <c r="R230" s="225"/>
      <c r="S230" s="225"/>
      <c r="T230" s="226"/>
      <c r="AT230" s="227" t="s">
        <v>218</v>
      </c>
      <c r="AU230" s="227" t="s">
        <v>90</v>
      </c>
      <c r="AV230" s="12" t="s">
        <v>82</v>
      </c>
      <c r="AW230" s="12" t="s">
        <v>36</v>
      </c>
      <c r="AX230" s="12" t="s">
        <v>73</v>
      </c>
      <c r="AY230" s="227" t="s">
        <v>207</v>
      </c>
    </row>
    <row r="231" spans="2:65" s="12" customFormat="1" ht="12">
      <c r="B231" s="216"/>
      <c r="C231" s="217"/>
      <c r="D231" s="218" t="s">
        <v>218</v>
      </c>
      <c r="E231" s="219" t="s">
        <v>23</v>
      </c>
      <c r="F231" s="220" t="s">
        <v>379</v>
      </c>
      <c r="G231" s="217"/>
      <c r="H231" s="221">
        <v>3.3759999999999999</v>
      </c>
      <c r="I231" s="222"/>
      <c r="J231" s="217"/>
      <c r="K231" s="217"/>
      <c r="L231" s="223"/>
      <c r="M231" s="224"/>
      <c r="N231" s="225"/>
      <c r="O231" s="225"/>
      <c r="P231" s="225"/>
      <c r="Q231" s="225"/>
      <c r="R231" s="225"/>
      <c r="S231" s="225"/>
      <c r="T231" s="226"/>
      <c r="AT231" s="227" t="s">
        <v>218</v>
      </c>
      <c r="AU231" s="227" t="s">
        <v>90</v>
      </c>
      <c r="AV231" s="12" t="s">
        <v>82</v>
      </c>
      <c r="AW231" s="12" t="s">
        <v>36</v>
      </c>
      <c r="AX231" s="12" t="s">
        <v>73</v>
      </c>
      <c r="AY231" s="227" t="s">
        <v>207</v>
      </c>
    </row>
    <row r="232" spans="2:65" s="13" customFormat="1" ht="12">
      <c r="B232" s="228"/>
      <c r="C232" s="229"/>
      <c r="D232" s="218" t="s">
        <v>218</v>
      </c>
      <c r="E232" s="230" t="s">
        <v>23</v>
      </c>
      <c r="F232" s="231" t="s">
        <v>236</v>
      </c>
      <c r="G232" s="229"/>
      <c r="H232" s="232">
        <v>6.194</v>
      </c>
      <c r="I232" s="233"/>
      <c r="J232" s="229"/>
      <c r="K232" s="229"/>
      <c r="L232" s="234"/>
      <c r="M232" s="235"/>
      <c r="N232" s="236"/>
      <c r="O232" s="236"/>
      <c r="P232" s="236"/>
      <c r="Q232" s="236"/>
      <c r="R232" s="236"/>
      <c r="S232" s="236"/>
      <c r="T232" s="237"/>
      <c r="AT232" s="238" t="s">
        <v>218</v>
      </c>
      <c r="AU232" s="238" t="s">
        <v>90</v>
      </c>
      <c r="AV232" s="13" t="s">
        <v>216</v>
      </c>
      <c r="AW232" s="13" t="s">
        <v>36</v>
      </c>
      <c r="AX232" s="13" t="s">
        <v>80</v>
      </c>
      <c r="AY232" s="238" t="s">
        <v>207</v>
      </c>
    </row>
    <row r="233" spans="2:65" s="1" customFormat="1" ht="22.8" customHeight="1">
      <c r="B233" s="42"/>
      <c r="C233" s="204" t="s">
        <v>396</v>
      </c>
      <c r="D233" s="204" t="s">
        <v>211</v>
      </c>
      <c r="E233" s="205" t="s">
        <v>397</v>
      </c>
      <c r="F233" s="206" t="s">
        <v>398</v>
      </c>
      <c r="G233" s="207" t="s">
        <v>285</v>
      </c>
      <c r="H233" s="208">
        <v>2.8180000000000001</v>
      </c>
      <c r="I233" s="209"/>
      <c r="J233" s="210">
        <f>ROUND(I233*H233,1)</f>
        <v>0</v>
      </c>
      <c r="K233" s="206" t="s">
        <v>215</v>
      </c>
      <c r="L233" s="62"/>
      <c r="M233" s="211" t="s">
        <v>23</v>
      </c>
      <c r="N233" s="212" t="s">
        <v>44</v>
      </c>
      <c r="O233" s="43"/>
      <c r="P233" s="213">
        <f>O233*H233</f>
        <v>0</v>
      </c>
      <c r="Q233" s="213">
        <v>9.8999999999999999E-4</v>
      </c>
      <c r="R233" s="213">
        <f>Q233*H233</f>
        <v>2.7898200000000001E-3</v>
      </c>
      <c r="S233" s="213">
        <v>0</v>
      </c>
      <c r="T233" s="214">
        <f>S233*H233</f>
        <v>0</v>
      </c>
      <c r="AR233" s="25" t="s">
        <v>216</v>
      </c>
      <c r="AT233" s="25" t="s">
        <v>211</v>
      </c>
      <c r="AU233" s="25" t="s">
        <v>90</v>
      </c>
      <c r="AY233" s="25" t="s">
        <v>207</v>
      </c>
      <c r="BE233" s="215">
        <f>IF(N233="základní",J233,0)</f>
        <v>0</v>
      </c>
      <c r="BF233" s="215">
        <f>IF(N233="snížená",J233,0)</f>
        <v>0</v>
      </c>
      <c r="BG233" s="215">
        <f>IF(N233="zákl. přenesená",J233,0)</f>
        <v>0</v>
      </c>
      <c r="BH233" s="215">
        <f>IF(N233="sníž. přenesená",J233,0)</f>
        <v>0</v>
      </c>
      <c r="BI233" s="215">
        <f>IF(N233="nulová",J233,0)</f>
        <v>0</v>
      </c>
      <c r="BJ233" s="25" t="s">
        <v>80</v>
      </c>
      <c r="BK233" s="215">
        <f>ROUND(I233*H233,1)</f>
        <v>0</v>
      </c>
      <c r="BL233" s="25" t="s">
        <v>216</v>
      </c>
      <c r="BM233" s="25" t="s">
        <v>399</v>
      </c>
    </row>
    <row r="234" spans="2:65" s="15" customFormat="1" ht="12">
      <c r="B234" s="250"/>
      <c r="C234" s="251"/>
      <c r="D234" s="218" t="s">
        <v>218</v>
      </c>
      <c r="E234" s="252" t="s">
        <v>23</v>
      </c>
      <c r="F234" s="253" t="s">
        <v>358</v>
      </c>
      <c r="G234" s="251"/>
      <c r="H234" s="252" t="s">
        <v>23</v>
      </c>
      <c r="I234" s="254"/>
      <c r="J234" s="251"/>
      <c r="K234" s="251"/>
      <c r="L234" s="255"/>
      <c r="M234" s="256"/>
      <c r="N234" s="257"/>
      <c r="O234" s="257"/>
      <c r="P234" s="257"/>
      <c r="Q234" s="257"/>
      <c r="R234" s="257"/>
      <c r="S234" s="257"/>
      <c r="T234" s="258"/>
      <c r="AT234" s="259" t="s">
        <v>218</v>
      </c>
      <c r="AU234" s="259" t="s">
        <v>90</v>
      </c>
      <c r="AV234" s="15" t="s">
        <v>80</v>
      </c>
      <c r="AW234" s="15" t="s">
        <v>36</v>
      </c>
      <c r="AX234" s="15" t="s">
        <v>73</v>
      </c>
      <c r="AY234" s="259" t="s">
        <v>207</v>
      </c>
    </row>
    <row r="235" spans="2:65" s="15" customFormat="1" ht="12">
      <c r="B235" s="250"/>
      <c r="C235" s="251"/>
      <c r="D235" s="218" t="s">
        <v>218</v>
      </c>
      <c r="E235" s="252" t="s">
        <v>23</v>
      </c>
      <c r="F235" s="253" t="s">
        <v>373</v>
      </c>
      <c r="G235" s="251"/>
      <c r="H235" s="252" t="s">
        <v>23</v>
      </c>
      <c r="I235" s="254"/>
      <c r="J235" s="251"/>
      <c r="K235" s="251"/>
      <c r="L235" s="255"/>
      <c r="M235" s="256"/>
      <c r="N235" s="257"/>
      <c r="O235" s="257"/>
      <c r="P235" s="257"/>
      <c r="Q235" s="257"/>
      <c r="R235" s="257"/>
      <c r="S235" s="257"/>
      <c r="T235" s="258"/>
      <c r="AT235" s="259" t="s">
        <v>218</v>
      </c>
      <c r="AU235" s="259" t="s">
        <v>90</v>
      </c>
      <c r="AV235" s="15" t="s">
        <v>80</v>
      </c>
      <c r="AW235" s="15" t="s">
        <v>36</v>
      </c>
      <c r="AX235" s="15" t="s">
        <v>73</v>
      </c>
      <c r="AY235" s="259" t="s">
        <v>207</v>
      </c>
    </row>
    <row r="236" spans="2:65" s="12" customFormat="1" ht="12">
      <c r="B236" s="216"/>
      <c r="C236" s="217"/>
      <c r="D236" s="218" t="s">
        <v>218</v>
      </c>
      <c r="E236" s="219" t="s">
        <v>23</v>
      </c>
      <c r="F236" s="220" t="s">
        <v>23</v>
      </c>
      <c r="G236" s="217"/>
      <c r="H236" s="221">
        <v>0</v>
      </c>
      <c r="I236" s="222"/>
      <c r="J236" s="217"/>
      <c r="K236" s="217"/>
      <c r="L236" s="223"/>
      <c r="M236" s="224"/>
      <c r="N236" s="225"/>
      <c r="O236" s="225"/>
      <c r="P236" s="225"/>
      <c r="Q236" s="225"/>
      <c r="R236" s="225"/>
      <c r="S236" s="225"/>
      <c r="T236" s="226"/>
      <c r="AT236" s="227" t="s">
        <v>218</v>
      </c>
      <c r="AU236" s="227" t="s">
        <v>90</v>
      </c>
      <c r="AV236" s="12" t="s">
        <v>82</v>
      </c>
      <c r="AW236" s="12" t="s">
        <v>36</v>
      </c>
      <c r="AX236" s="12" t="s">
        <v>73</v>
      </c>
      <c r="AY236" s="227" t="s">
        <v>207</v>
      </c>
    </row>
    <row r="237" spans="2:65" s="12" customFormat="1" ht="12">
      <c r="B237" s="216"/>
      <c r="C237" s="217"/>
      <c r="D237" s="218" t="s">
        <v>218</v>
      </c>
      <c r="E237" s="219" t="s">
        <v>23</v>
      </c>
      <c r="F237" s="220" t="s">
        <v>374</v>
      </c>
      <c r="G237" s="217"/>
      <c r="H237" s="221">
        <v>2.8180000000000001</v>
      </c>
      <c r="I237" s="222"/>
      <c r="J237" s="217"/>
      <c r="K237" s="217"/>
      <c r="L237" s="223"/>
      <c r="M237" s="224"/>
      <c r="N237" s="225"/>
      <c r="O237" s="225"/>
      <c r="P237" s="225"/>
      <c r="Q237" s="225"/>
      <c r="R237" s="225"/>
      <c r="S237" s="225"/>
      <c r="T237" s="226"/>
      <c r="AT237" s="227" t="s">
        <v>218</v>
      </c>
      <c r="AU237" s="227" t="s">
        <v>90</v>
      </c>
      <c r="AV237" s="12" t="s">
        <v>82</v>
      </c>
      <c r="AW237" s="12" t="s">
        <v>36</v>
      </c>
      <c r="AX237" s="12" t="s">
        <v>80</v>
      </c>
      <c r="AY237" s="227" t="s">
        <v>207</v>
      </c>
    </row>
    <row r="238" spans="2:65" s="1" customFormat="1" ht="22.8" customHeight="1">
      <c r="B238" s="42"/>
      <c r="C238" s="204" t="s">
        <v>400</v>
      </c>
      <c r="D238" s="204" t="s">
        <v>211</v>
      </c>
      <c r="E238" s="205" t="s">
        <v>401</v>
      </c>
      <c r="F238" s="206" t="s">
        <v>402</v>
      </c>
      <c r="G238" s="207" t="s">
        <v>285</v>
      </c>
      <c r="H238" s="208">
        <v>3.3759999999999999</v>
      </c>
      <c r="I238" s="209"/>
      <c r="J238" s="210">
        <f>ROUND(I238*H238,1)</f>
        <v>0</v>
      </c>
      <c r="K238" s="206" t="s">
        <v>215</v>
      </c>
      <c r="L238" s="62"/>
      <c r="M238" s="211" t="s">
        <v>23</v>
      </c>
      <c r="N238" s="212" t="s">
        <v>44</v>
      </c>
      <c r="O238" s="43"/>
      <c r="P238" s="213">
        <f>O238*H238</f>
        <v>0</v>
      </c>
      <c r="Q238" s="213">
        <v>9.8999999999999999E-4</v>
      </c>
      <c r="R238" s="213">
        <f>Q238*H238</f>
        <v>3.3422399999999998E-3</v>
      </c>
      <c r="S238" s="213">
        <v>0</v>
      </c>
      <c r="T238" s="214">
        <f>S238*H238</f>
        <v>0</v>
      </c>
      <c r="AR238" s="25" t="s">
        <v>216</v>
      </c>
      <c r="AT238" s="25" t="s">
        <v>211</v>
      </c>
      <c r="AU238" s="25" t="s">
        <v>90</v>
      </c>
      <c r="AY238" s="25" t="s">
        <v>207</v>
      </c>
      <c r="BE238" s="215">
        <f>IF(N238="základní",J238,0)</f>
        <v>0</v>
      </c>
      <c r="BF238" s="215">
        <f>IF(N238="snížená",J238,0)</f>
        <v>0</v>
      </c>
      <c r="BG238" s="215">
        <f>IF(N238="zákl. přenesená",J238,0)</f>
        <v>0</v>
      </c>
      <c r="BH238" s="215">
        <f>IF(N238="sníž. přenesená",J238,0)</f>
        <v>0</v>
      </c>
      <c r="BI238" s="215">
        <f>IF(N238="nulová",J238,0)</f>
        <v>0</v>
      </c>
      <c r="BJ238" s="25" t="s">
        <v>80</v>
      </c>
      <c r="BK238" s="215">
        <f>ROUND(I238*H238,1)</f>
        <v>0</v>
      </c>
      <c r="BL238" s="25" t="s">
        <v>216</v>
      </c>
      <c r="BM238" s="25" t="s">
        <v>403</v>
      </c>
    </row>
    <row r="239" spans="2:65" s="15" customFormat="1" ht="12">
      <c r="B239" s="250"/>
      <c r="C239" s="251"/>
      <c r="D239" s="218" t="s">
        <v>218</v>
      </c>
      <c r="E239" s="252" t="s">
        <v>23</v>
      </c>
      <c r="F239" s="253" t="s">
        <v>358</v>
      </c>
      <c r="G239" s="251"/>
      <c r="H239" s="252" t="s">
        <v>23</v>
      </c>
      <c r="I239" s="254"/>
      <c r="J239" s="251"/>
      <c r="K239" s="251"/>
      <c r="L239" s="255"/>
      <c r="M239" s="256"/>
      <c r="N239" s="257"/>
      <c r="O239" s="257"/>
      <c r="P239" s="257"/>
      <c r="Q239" s="257"/>
      <c r="R239" s="257"/>
      <c r="S239" s="257"/>
      <c r="T239" s="258"/>
      <c r="AT239" s="259" t="s">
        <v>218</v>
      </c>
      <c r="AU239" s="259" t="s">
        <v>90</v>
      </c>
      <c r="AV239" s="15" t="s">
        <v>80</v>
      </c>
      <c r="AW239" s="15" t="s">
        <v>36</v>
      </c>
      <c r="AX239" s="15" t="s">
        <v>73</v>
      </c>
      <c r="AY239" s="259" t="s">
        <v>207</v>
      </c>
    </row>
    <row r="240" spans="2:65" s="15" customFormat="1" ht="12">
      <c r="B240" s="250"/>
      <c r="C240" s="251"/>
      <c r="D240" s="218" t="s">
        <v>218</v>
      </c>
      <c r="E240" s="252" t="s">
        <v>23</v>
      </c>
      <c r="F240" s="253" t="s">
        <v>373</v>
      </c>
      <c r="G240" s="251"/>
      <c r="H240" s="252" t="s">
        <v>23</v>
      </c>
      <c r="I240" s="254"/>
      <c r="J240" s="251"/>
      <c r="K240" s="251"/>
      <c r="L240" s="255"/>
      <c r="M240" s="256"/>
      <c r="N240" s="257"/>
      <c r="O240" s="257"/>
      <c r="P240" s="257"/>
      <c r="Q240" s="257"/>
      <c r="R240" s="257"/>
      <c r="S240" s="257"/>
      <c r="T240" s="258"/>
      <c r="AT240" s="259" t="s">
        <v>218</v>
      </c>
      <c r="AU240" s="259" t="s">
        <v>90</v>
      </c>
      <c r="AV240" s="15" t="s">
        <v>80</v>
      </c>
      <c r="AW240" s="15" t="s">
        <v>36</v>
      </c>
      <c r="AX240" s="15" t="s">
        <v>73</v>
      </c>
      <c r="AY240" s="259" t="s">
        <v>207</v>
      </c>
    </row>
    <row r="241" spans="2:65" s="12" customFormat="1" ht="12">
      <c r="B241" s="216"/>
      <c r="C241" s="217"/>
      <c r="D241" s="218" t="s">
        <v>218</v>
      </c>
      <c r="E241" s="219" t="s">
        <v>23</v>
      </c>
      <c r="F241" s="220" t="s">
        <v>23</v>
      </c>
      <c r="G241" s="217"/>
      <c r="H241" s="221">
        <v>0</v>
      </c>
      <c r="I241" s="222"/>
      <c r="J241" s="217"/>
      <c r="K241" s="217"/>
      <c r="L241" s="223"/>
      <c r="M241" s="224"/>
      <c r="N241" s="225"/>
      <c r="O241" s="225"/>
      <c r="P241" s="225"/>
      <c r="Q241" s="225"/>
      <c r="R241" s="225"/>
      <c r="S241" s="225"/>
      <c r="T241" s="226"/>
      <c r="AT241" s="227" t="s">
        <v>218</v>
      </c>
      <c r="AU241" s="227" t="s">
        <v>90</v>
      </c>
      <c r="AV241" s="12" t="s">
        <v>82</v>
      </c>
      <c r="AW241" s="12" t="s">
        <v>36</v>
      </c>
      <c r="AX241" s="12" t="s">
        <v>73</v>
      </c>
      <c r="AY241" s="227" t="s">
        <v>207</v>
      </c>
    </row>
    <row r="242" spans="2:65" s="12" customFormat="1" ht="12">
      <c r="B242" s="216"/>
      <c r="C242" s="217"/>
      <c r="D242" s="218" t="s">
        <v>218</v>
      </c>
      <c r="E242" s="219" t="s">
        <v>23</v>
      </c>
      <c r="F242" s="220" t="s">
        <v>379</v>
      </c>
      <c r="G242" s="217"/>
      <c r="H242" s="221">
        <v>3.3759999999999999</v>
      </c>
      <c r="I242" s="222"/>
      <c r="J242" s="217"/>
      <c r="K242" s="217"/>
      <c r="L242" s="223"/>
      <c r="M242" s="224"/>
      <c r="N242" s="225"/>
      <c r="O242" s="225"/>
      <c r="P242" s="225"/>
      <c r="Q242" s="225"/>
      <c r="R242" s="225"/>
      <c r="S242" s="225"/>
      <c r="T242" s="226"/>
      <c r="AT242" s="227" t="s">
        <v>218</v>
      </c>
      <c r="AU242" s="227" t="s">
        <v>90</v>
      </c>
      <c r="AV242" s="12" t="s">
        <v>82</v>
      </c>
      <c r="AW242" s="12" t="s">
        <v>36</v>
      </c>
      <c r="AX242" s="12" t="s">
        <v>80</v>
      </c>
      <c r="AY242" s="227" t="s">
        <v>207</v>
      </c>
    </row>
    <row r="243" spans="2:65" s="1" customFormat="1" ht="22.8" customHeight="1">
      <c r="B243" s="42"/>
      <c r="C243" s="204" t="s">
        <v>404</v>
      </c>
      <c r="D243" s="204" t="s">
        <v>211</v>
      </c>
      <c r="E243" s="205" t="s">
        <v>405</v>
      </c>
      <c r="F243" s="206" t="s">
        <v>406</v>
      </c>
      <c r="G243" s="207" t="s">
        <v>285</v>
      </c>
      <c r="H243" s="208">
        <v>6.194</v>
      </c>
      <c r="I243" s="209"/>
      <c r="J243" s="210">
        <f>ROUND(I243*H243,1)</f>
        <v>0</v>
      </c>
      <c r="K243" s="206" t="s">
        <v>215</v>
      </c>
      <c r="L243" s="62"/>
      <c r="M243" s="211" t="s">
        <v>23</v>
      </c>
      <c r="N243" s="212" t="s">
        <v>44</v>
      </c>
      <c r="O243" s="43"/>
      <c r="P243" s="213">
        <f>O243*H243</f>
        <v>0</v>
      </c>
      <c r="Q243" s="213">
        <v>0</v>
      </c>
      <c r="R243" s="213">
        <f>Q243*H243</f>
        <v>0</v>
      </c>
      <c r="S243" s="213">
        <v>0</v>
      </c>
      <c r="T243" s="214">
        <f>S243*H243</f>
        <v>0</v>
      </c>
      <c r="AR243" s="25" t="s">
        <v>216</v>
      </c>
      <c r="AT243" s="25" t="s">
        <v>211</v>
      </c>
      <c r="AU243" s="25" t="s">
        <v>90</v>
      </c>
      <c r="AY243" s="25" t="s">
        <v>207</v>
      </c>
      <c r="BE243" s="215">
        <f>IF(N243="základní",J243,0)</f>
        <v>0</v>
      </c>
      <c r="BF243" s="215">
        <f>IF(N243="snížená",J243,0)</f>
        <v>0</v>
      </c>
      <c r="BG243" s="215">
        <f>IF(N243="zákl. přenesená",J243,0)</f>
        <v>0</v>
      </c>
      <c r="BH243" s="215">
        <f>IF(N243="sníž. přenesená",J243,0)</f>
        <v>0</v>
      </c>
      <c r="BI243" s="215">
        <f>IF(N243="nulová",J243,0)</f>
        <v>0</v>
      </c>
      <c r="BJ243" s="25" t="s">
        <v>80</v>
      </c>
      <c r="BK243" s="215">
        <f>ROUND(I243*H243,1)</f>
        <v>0</v>
      </c>
      <c r="BL243" s="25" t="s">
        <v>216</v>
      </c>
      <c r="BM243" s="25" t="s">
        <v>407</v>
      </c>
    </row>
    <row r="244" spans="2:65" s="12" customFormat="1" ht="12">
      <c r="B244" s="216"/>
      <c r="C244" s="217"/>
      <c r="D244" s="218" t="s">
        <v>218</v>
      </c>
      <c r="E244" s="219" t="s">
        <v>23</v>
      </c>
      <c r="F244" s="220" t="s">
        <v>374</v>
      </c>
      <c r="G244" s="217"/>
      <c r="H244" s="221">
        <v>2.8180000000000001</v>
      </c>
      <c r="I244" s="222"/>
      <c r="J244" s="217"/>
      <c r="K244" s="217"/>
      <c r="L244" s="223"/>
      <c r="M244" s="224"/>
      <c r="N244" s="225"/>
      <c r="O244" s="225"/>
      <c r="P244" s="225"/>
      <c r="Q244" s="225"/>
      <c r="R244" s="225"/>
      <c r="S244" s="225"/>
      <c r="T244" s="226"/>
      <c r="AT244" s="227" t="s">
        <v>218</v>
      </c>
      <c r="AU244" s="227" t="s">
        <v>90</v>
      </c>
      <c r="AV244" s="12" t="s">
        <v>82</v>
      </c>
      <c r="AW244" s="12" t="s">
        <v>36</v>
      </c>
      <c r="AX244" s="12" t="s">
        <v>73</v>
      </c>
      <c r="AY244" s="227" t="s">
        <v>207</v>
      </c>
    </row>
    <row r="245" spans="2:65" s="12" customFormat="1" ht="12">
      <c r="B245" s="216"/>
      <c r="C245" s="217"/>
      <c r="D245" s="218" t="s">
        <v>218</v>
      </c>
      <c r="E245" s="219" t="s">
        <v>23</v>
      </c>
      <c r="F245" s="220" t="s">
        <v>379</v>
      </c>
      <c r="G245" s="217"/>
      <c r="H245" s="221">
        <v>3.3759999999999999</v>
      </c>
      <c r="I245" s="222"/>
      <c r="J245" s="217"/>
      <c r="K245" s="217"/>
      <c r="L245" s="223"/>
      <c r="M245" s="224"/>
      <c r="N245" s="225"/>
      <c r="O245" s="225"/>
      <c r="P245" s="225"/>
      <c r="Q245" s="225"/>
      <c r="R245" s="225"/>
      <c r="S245" s="225"/>
      <c r="T245" s="226"/>
      <c r="AT245" s="227" t="s">
        <v>218</v>
      </c>
      <c r="AU245" s="227" t="s">
        <v>90</v>
      </c>
      <c r="AV245" s="12" t="s">
        <v>82</v>
      </c>
      <c r="AW245" s="12" t="s">
        <v>36</v>
      </c>
      <c r="AX245" s="12" t="s">
        <v>73</v>
      </c>
      <c r="AY245" s="227" t="s">
        <v>207</v>
      </c>
    </row>
    <row r="246" spans="2:65" s="13" customFormat="1" ht="12">
      <c r="B246" s="228"/>
      <c r="C246" s="229"/>
      <c r="D246" s="218" t="s">
        <v>218</v>
      </c>
      <c r="E246" s="230" t="s">
        <v>23</v>
      </c>
      <c r="F246" s="231" t="s">
        <v>236</v>
      </c>
      <c r="G246" s="229"/>
      <c r="H246" s="232">
        <v>6.194</v>
      </c>
      <c r="I246" s="233"/>
      <c r="J246" s="229"/>
      <c r="K246" s="229"/>
      <c r="L246" s="234"/>
      <c r="M246" s="235"/>
      <c r="N246" s="236"/>
      <c r="O246" s="236"/>
      <c r="P246" s="236"/>
      <c r="Q246" s="236"/>
      <c r="R246" s="236"/>
      <c r="S246" s="236"/>
      <c r="T246" s="237"/>
      <c r="AT246" s="238" t="s">
        <v>218</v>
      </c>
      <c r="AU246" s="238" t="s">
        <v>90</v>
      </c>
      <c r="AV246" s="13" t="s">
        <v>216</v>
      </c>
      <c r="AW246" s="13" t="s">
        <v>36</v>
      </c>
      <c r="AX246" s="13" t="s">
        <v>80</v>
      </c>
      <c r="AY246" s="238" t="s">
        <v>207</v>
      </c>
    </row>
    <row r="247" spans="2:65" s="1" customFormat="1" ht="22.8" customHeight="1">
      <c r="B247" s="42"/>
      <c r="C247" s="204" t="s">
        <v>255</v>
      </c>
      <c r="D247" s="204" t="s">
        <v>211</v>
      </c>
      <c r="E247" s="205" t="s">
        <v>408</v>
      </c>
      <c r="F247" s="206" t="s">
        <v>409</v>
      </c>
      <c r="G247" s="207" t="s">
        <v>285</v>
      </c>
      <c r="H247" s="208">
        <v>6.194</v>
      </c>
      <c r="I247" s="209"/>
      <c r="J247" s="210">
        <f>ROUND(I247*H247,1)</f>
        <v>0</v>
      </c>
      <c r="K247" s="206" t="s">
        <v>215</v>
      </c>
      <c r="L247" s="62"/>
      <c r="M247" s="211" t="s">
        <v>23</v>
      </c>
      <c r="N247" s="212" t="s">
        <v>44</v>
      </c>
      <c r="O247" s="43"/>
      <c r="P247" s="213">
        <f>O247*H247</f>
        <v>0</v>
      </c>
      <c r="Q247" s="213">
        <v>1.58E-3</v>
      </c>
      <c r="R247" s="213">
        <f>Q247*H247</f>
        <v>9.7865199999999999E-3</v>
      </c>
      <c r="S247" s="213">
        <v>0</v>
      </c>
      <c r="T247" s="214">
        <f>S247*H247</f>
        <v>0</v>
      </c>
      <c r="AR247" s="25" t="s">
        <v>216</v>
      </c>
      <c r="AT247" s="25" t="s">
        <v>211</v>
      </c>
      <c r="AU247" s="25" t="s">
        <v>90</v>
      </c>
      <c r="AY247" s="25" t="s">
        <v>207</v>
      </c>
      <c r="BE247" s="215">
        <f>IF(N247="základní",J247,0)</f>
        <v>0</v>
      </c>
      <c r="BF247" s="215">
        <f>IF(N247="snížená",J247,0)</f>
        <v>0</v>
      </c>
      <c r="BG247" s="215">
        <f>IF(N247="zákl. přenesená",J247,0)</f>
        <v>0</v>
      </c>
      <c r="BH247" s="215">
        <f>IF(N247="sníž. přenesená",J247,0)</f>
        <v>0</v>
      </c>
      <c r="BI247" s="215">
        <f>IF(N247="nulová",J247,0)</f>
        <v>0</v>
      </c>
      <c r="BJ247" s="25" t="s">
        <v>80</v>
      </c>
      <c r="BK247" s="215">
        <f>ROUND(I247*H247,1)</f>
        <v>0</v>
      </c>
      <c r="BL247" s="25" t="s">
        <v>216</v>
      </c>
      <c r="BM247" s="25" t="s">
        <v>410</v>
      </c>
    </row>
    <row r="248" spans="2:65" s="15" customFormat="1" ht="12">
      <c r="B248" s="250"/>
      <c r="C248" s="251"/>
      <c r="D248" s="218" t="s">
        <v>218</v>
      </c>
      <c r="E248" s="252" t="s">
        <v>23</v>
      </c>
      <c r="F248" s="253" t="s">
        <v>358</v>
      </c>
      <c r="G248" s="251"/>
      <c r="H248" s="252" t="s">
        <v>23</v>
      </c>
      <c r="I248" s="254"/>
      <c r="J248" s="251"/>
      <c r="K248" s="251"/>
      <c r="L248" s="255"/>
      <c r="M248" s="256"/>
      <c r="N248" s="257"/>
      <c r="O248" s="257"/>
      <c r="P248" s="257"/>
      <c r="Q248" s="257"/>
      <c r="R248" s="257"/>
      <c r="S248" s="257"/>
      <c r="T248" s="258"/>
      <c r="AT248" s="259" t="s">
        <v>218</v>
      </c>
      <c r="AU248" s="259" t="s">
        <v>90</v>
      </c>
      <c r="AV248" s="15" t="s">
        <v>80</v>
      </c>
      <c r="AW248" s="15" t="s">
        <v>36</v>
      </c>
      <c r="AX248" s="15" t="s">
        <v>73</v>
      </c>
      <c r="AY248" s="259" t="s">
        <v>207</v>
      </c>
    </row>
    <row r="249" spans="2:65" s="15" customFormat="1" ht="12">
      <c r="B249" s="250"/>
      <c r="C249" s="251"/>
      <c r="D249" s="218" t="s">
        <v>218</v>
      </c>
      <c r="E249" s="252" t="s">
        <v>23</v>
      </c>
      <c r="F249" s="253" t="s">
        <v>373</v>
      </c>
      <c r="G249" s="251"/>
      <c r="H249" s="252" t="s">
        <v>23</v>
      </c>
      <c r="I249" s="254"/>
      <c r="J249" s="251"/>
      <c r="K249" s="251"/>
      <c r="L249" s="255"/>
      <c r="M249" s="256"/>
      <c r="N249" s="257"/>
      <c r="O249" s="257"/>
      <c r="P249" s="257"/>
      <c r="Q249" s="257"/>
      <c r="R249" s="257"/>
      <c r="S249" s="257"/>
      <c r="T249" s="258"/>
      <c r="AT249" s="259" t="s">
        <v>218</v>
      </c>
      <c r="AU249" s="259" t="s">
        <v>90</v>
      </c>
      <c r="AV249" s="15" t="s">
        <v>80</v>
      </c>
      <c r="AW249" s="15" t="s">
        <v>36</v>
      </c>
      <c r="AX249" s="15" t="s">
        <v>73</v>
      </c>
      <c r="AY249" s="259" t="s">
        <v>207</v>
      </c>
    </row>
    <row r="250" spans="2:65" s="12" customFormat="1" ht="12">
      <c r="B250" s="216"/>
      <c r="C250" s="217"/>
      <c r="D250" s="218" t="s">
        <v>218</v>
      </c>
      <c r="E250" s="219" t="s">
        <v>23</v>
      </c>
      <c r="F250" s="220" t="s">
        <v>23</v>
      </c>
      <c r="G250" s="217"/>
      <c r="H250" s="221">
        <v>0</v>
      </c>
      <c r="I250" s="222"/>
      <c r="J250" s="217"/>
      <c r="K250" s="217"/>
      <c r="L250" s="223"/>
      <c r="M250" s="224"/>
      <c r="N250" s="225"/>
      <c r="O250" s="225"/>
      <c r="P250" s="225"/>
      <c r="Q250" s="225"/>
      <c r="R250" s="225"/>
      <c r="S250" s="225"/>
      <c r="T250" s="226"/>
      <c r="AT250" s="227" t="s">
        <v>218</v>
      </c>
      <c r="AU250" s="227" t="s">
        <v>90</v>
      </c>
      <c r="AV250" s="12" t="s">
        <v>82</v>
      </c>
      <c r="AW250" s="12" t="s">
        <v>36</v>
      </c>
      <c r="AX250" s="12" t="s">
        <v>73</v>
      </c>
      <c r="AY250" s="227" t="s">
        <v>207</v>
      </c>
    </row>
    <row r="251" spans="2:65" s="12" customFormat="1" ht="12">
      <c r="B251" s="216"/>
      <c r="C251" s="217"/>
      <c r="D251" s="218" t="s">
        <v>218</v>
      </c>
      <c r="E251" s="219" t="s">
        <v>23</v>
      </c>
      <c r="F251" s="220" t="s">
        <v>374</v>
      </c>
      <c r="G251" s="217"/>
      <c r="H251" s="221">
        <v>2.8180000000000001</v>
      </c>
      <c r="I251" s="222"/>
      <c r="J251" s="217"/>
      <c r="K251" s="217"/>
      <c r="L251" s="223"/>
      <c r="M251" s="224"/>
      <c r="N251" s="225"/>
      <c r="O251" s="225"/>
      <c r="P251" s="225"/>
      <c r="Q251" s="225"/>
      <c r="R251" s="225"/>
      <c r="S251" s="225"/>
      <c r="T251" s="226"/>
      <c r="AT251" s="227" t="s">
        <v>218</v>
      </c>
      <c r="AU251" s="227" t="s">
        <v>90</v>
      </c>
      <c r="AV251" s="12" t="s">
        <v>82</v>
      </c>
      <c r="AW251" s="12" t="s">
        <v>36</v>
      </c>
      <c r="AX251" s="12" t="s">
        <v>73</v>
      </c>
      <c r="AY251" s="227" t="s">
        <v>207</v>
      </c>
    </row>
    <row r="252" spans="2:65" s="12" customFormat="1" ht="12">
      <c r="B252" s="216"/>
      <c r="C252" s="217"/>
      <c r="D252" s="218" t="s">
        <v>218</v>
      </c>
      <c r="E252" s="219" t="s">
        <v>23</v>
      </c>
      <c r="F252" s="220" t="s">
        <v>379</v>
      </c>
      <c r="G252" s="217"/>
      <c r="H252" s="221">
        <v>3.3759999999999999</v>
      </c>
      <c r="I252" s="222"/>
      <c r="J252" s="217"/>
      <c r="K252" s="217"/>
      <c r="L252" s="223"/>
      <c r="M252" s="224"/>
      <c r="N252" s="225"/>
      <c r="O252" s="225"/>
      <c r="P252" s="225"/>
      <c r="Q252" s="225"/>
      <c r="R252" s="225"/>
      <c r="S252" s="225"/>
      <c r="T252" s="226"/>
      <c r="AT252" s="227" t="s">
        <v>218</v>
      </c>
      <c r="AU252" s="227" t="s">
        <v>90</v>
      </c>
      <c r="AV252" s="12" t="s">
        <v>82</v>
      </c>
      <c r="AW252" s="12" t="s">
        <v>36</v>
      </c>
      <c r="AX252" s="12" t="s">
        <v>73</v>
      </c>
      <c r="AY252" s="227" t="s">
        <v>207</v>
      </c>
    </row>
    <row r="253" spans="2:65" s="13" customFormat="1" ht="12">
      <c r="B253" s="228"/>
      <c r="C253" s="229"/>
      <c r="D253" s="218" t="s">
        <v>218</v>
      </c>
      <c r="E253" s="230" t="s">
        <v>23</v>
      </c>
      <c r="F253" s="231" t="s">
        <v>236</v>
      </c>
      <c r="G253" s="229"/>
      <c r="H253" s="232">
        <v>6.194</v>
      </c>
      <c r="I253" s="233"/>
      <c r="J253" s="229"/>
      <c r="K253" s="229"/>
      <c r="L253" s="234"/>
      <c r="M253" s="235"/>
      <c r="N253" s="236"/>
      <c r="O253" s="236"/>
      <c r="P253" s="236"/>
      <c r="Q253" s="236"/>
      <c r="R253" s="236"/>
      <c r="S253" s="236"/>
      <c r="T253" s="237"/>
      <c r="AT253" s="238" t="s">
        <v>218</v>
      </c>
      <c r="AU253" s="238" t="s">
        <v>90</v>
      </c>
      <c r="AV253" s="13" t="s">
        <v>216</v>
      </c>
      <c r="AW253" s="13" t="s">
        <v>36</v>
      </c>
      <c r="AX253" s="13" t="s">
        <v>80</v>
      </c>
      <c r="AY253" s="238" t="s">
        <v>207</v>
      </c>
    </row>
    <row r="254" spans="2:65" s="1" customFormat="1" ht="22.8" customHeight="1">
      <c r="B254" s="42"/>
      <c r="C254" s="204" t="s">
        <v>411</v>
      </c>
      <c r="D254" s="204" t="s">
        <v>211</v>
      </c>
      <c r="E254" s="205" t="s">
        <v>412</v>
      </c>
      <c r="F254" s="206" t="s">
        <v>413</v>
      </c>
      <c r="G254" s="207" t="s">
        <v>285</v>
      </c>
      <c r="H254" s="208">
        <v>6.194</v>
      </c>
      <c r="I254" s="209"/>
      <c r="J254" s="210">
        <f>ROUND(I254*H254,1)</f>
        <v>0</v>
      </c>
      <c r="K254" s="206" t="s">
        <v>215</v>
      </c>
      <c r="L254" s="62"/>
      <c r="M254" s="211" t="s">
        <v>23</v>
      </c>
      <c r="N254" s="212" t="s">
        <v>44</v>
      </c>
      <c r="O254" s="43"/>
      <c r="P254" s="213">
        <f>O254*H254</f>
        <v>0</v>
      </c>
      <c r="Q254" s="213">
        <v>0</v>
      </c>
      <c r="R254" s="213">
        <f>Q254*H254</f>
        <v>0</v>
      </c>
      <c r="S254" s="213">
        <v>0</v>
      </c>
      <c r="T254" s="214">
        <f>S254*H254</f>
        <v>0</v>
      </c>
      <c r="AR254" s="25" t="s">
        <v>216</v>
      </c>
      <c r="AT254" s="25" t="s">
        <v>211</v>
      </c>
      <c r="AU254" s="25" t="s">
        <v>90</v>
      </c>
      <c r="AY254" s="25" t="s">
        <v>207</v>
      </c>
      <c r="BE254" s="215">
        <f>IF(N254="základní",J254,0)</f>
        <v>0</v>
      </c>
      <c r="BF254" s="215">
        <f>IF(N254="snížená",J254,0)</f>
        <v>0</v>
      </c>
      <c r="BG254" s="215">
        <f>IF(N254="zákl. přenesená",J254,0)</f>
        <v>0</v>
      </c>
      <c r="BH254" s="215">
        <f>IF(N254="sníž. přenesená",J254,0)</f>
        <v>0</v>
      </c>
      <c r="BI254" s="215">
        <f>IF(N254="nulová",J254,0)</f>
        <v>0</v>
      </c>
      <c r="BJ254" s="25" t="s">
        <v>80</v>
      </c>
      <c r="BK254" s="215">
        <f>ROUND(I254*H254,1)</f>
        <v>0</v>
      </c>
      <c r="BL254" s="25" t="s">
        <v>216</v>
      </c>
      <c r="BM254" s="25" t="s">
        <v>414</v>
      </c>
    </row>
    <row r="255" spans="2:65" s="12" customFormat="1" ht="12">
      <c r="B255" s="216"/>
      <c r="C255" s="217"/>
      <c r="D255" s="218" t="s">
        <v>218</v>
      </c>
      <c r="E255" s="219" t="s">
        <v>23</v>
      </c>
      <c r="F255" s="220" t="s">
        <v>374</v>
      </c>
      <c r="G255" s="217"/>
      <c r="H255" s="221">
        <v>2.8180000000000001</v>
      </c>
      <c r="I255" s="222"/>
      <c r="J255" s="217"/>
      <c r="K255" s="217"/>
      <c r="L255" s="223"/>
      <c r="M255" s="224"/>
      <c r="N255" s="225"/>
      <c r="O255" s="225"/>
      <c r="P255" s="225"/>
      <c r="Q255" s="225"/>
      <c r="R255" s="225"/>
      <c r="S255" s="225"/>
      <c r="T255" s="226"/>
      <c r="AT255" s="227" t="s">
        <v>218</v>
      </c>
      <c r="AU255" s="227" t="s">
        <v>90</v>
      </c>
      <c r="AV255" s="12" t="s">
        <v>82</v>
      </c>
      <c r="AW255" s="12" t="s">
        <v>36</v>
      </c>
      <c r="AX255" s="12" t="s">
        <v>73</v>
      </c>
      <c r="AY255" s="227" t="s">
        <v>207</v>
      </c>
    </row>
    <row r="256" spans="2:65" s="12" customFormat="1" ht="12">
      <c r="B256" s="216"/>
      <c r="C256" s="217"/>
      <c r="D256" s="218" t="s">
        <v>218</v>
      </c>
      <c r="E256" s="219" t="s">
        <v>23</v>
      </c>
      <c r="F256" s="220" t="s">
        <v>379</v>
      </c>
      <c r="G256" s="217"/>
      <c r="H256" s="221">
        <v>3.3759999999999999</v>
      </c>
      <c r="I256" s="222"/>
      <c r="J256" s="217"/>
      <c r="K256" s="217"/>
      <c r="L256" s="223"/>
      <c r="M256" s="224"/>
      <c r="N256" s="225"/>
      <c r="O256" s="225"/>
      <c r="P256" s="225"/>
      <c r="Q256" s="225"/>
      <c r="R256" s="225"/>
      <c r="S256" s="225"/>
      <c r="T256" s="226"/>
      <c r="AT256" s="227" t="s">
        <v>218</v>
      </c>
      <c r="AU256" s="227" t="s">
        <v>90</v>
      </c>
      <c r="AV256" s="12" t="s">
        <v>82</v>
      </c>
      <c r="AW256" s="12" t="s">
        <v>36</v>
      </c>
      <c r="AX256" s="12" t="s">
        <v>73</v>
      </c>
      <c r="AY256" s="227" t="s">
        <v>207</v>
      </c>
    </row>
    <row r="257" spans="2:65" s="13" customFormat="1" ht="12">
      <c r="B257" s="228"/>
      <c r="C257" s="229"/>
      <c r="D257" s="218" t="s">
        <v>218</v>
      </c>
      <c r="E257" s="230" t="s">
        <v>23</v>
      </c>
      <c r="F257" s="231" t="s">
        <v>236</v>
      </c>
      <c r="G257" s="229"/>
      <c r="H257" s="232">
        <v>6.194</v>
      </c>
      <c r="I257" s="233"/>
      <c r="J257" s="229"/>
      <c r="K257" s="229"/>
      <c r="L257" s="234"/>
      <c r="M257" s="235"/>
      <c r="N257" s="236"/>
      <c r="O257" s="236"/>
      <c r="P257" s="236"/>
      <c r="Q257" s="236"/>
      <c r="R257" s="236"/>
      <c r="S257" s="236"/>
      <c r="T257" s="237"/>
      <c r="AT257" s="238" t="s">
        <v>218</v>
      </c>
      <c r="AU257" s="238" t="s">
        <v>90</v>
      </c>
      <c r="AV257" s="13" t="s">
        <v>216</v>
      </c>
      <c r="AW257" s="13" t="s">
        <v>36</v>
      </c>
      <c r="AX257" s="13" t="s">
        <v>80</v>
      </c>
      <c r="AY257" s="238" t="s">
        <v>207</v>
      </c>
    </row>
    <row r="258" spans="2:65" s="11" customFormat="1" ht="22.35" customHeight="1">
      <c r="B258" s="188"/>
      <c r="C258" s="189"/>
      <c r="D258" s="190" t="s">
        <v>72</v>
      </c>
      <c r="E258" s="202" t="s">
        <v>415</v>
      </c>
      <c r="F258" s="202" t="s">
        <v>416</v>
      </c>
      <c r="G258" s="189"/>
      <c r="H258" s="189"/>
      <c r="I258" s="192"/>
      <c r="J258" s="203">
        <f>BK258</f>
        <v>0</v>
      </c>
      <c r="K258" s="189"/>
      <c r="L258" s="194"/>
      <c r="M258" s="195"/>
      <c r="N258" s="196"/>
      <c r="O258" s="196"/>
      <c r="P258" s="197">
        <f>SUM(P259:P279)</f>
        <v>0</v>
      </c>
      <c r="Q258" s="196"/>
      <c r="R258" s="197">
        <f>SUM(R259:R279)</f>
        <v>0.42775418700000001</v>
      </c>
      <c r="S258" s="196"/>
      <c r="T258" s="198">
        <f>SUM(T259:T279)</f>
        <v>0</v>
      </c>
      <c r="AR258" s="199" t="s">
        <v>80</v>
      </c>
      <c r="AT258" s="200" t="s">
        <v>72</v>
      </c>
      <c r="AU258" s="200" t="s">
        <v>82</v>
      </c>
      <c r="AY258" s="199" t="s">
        <v>207</v>
      </c>
      <c r="BK258" s="201">
        <f>SUM(BK259:BK279)</f>
        <v>0</v>
      </c>
    </row>
    <row r="259" spans="2:65" s="1" customFormat="1" ht="34.200000000000003" customHeight="1">
      <c r="B259" s="42"/>
      <c r="C259" s="204" t="s">
        <v>417</v>
      </c>
      <c r="D259" s="204" t="s">
        <v>211</v>
      </c>
      <c r="E259" s="205" t="s">
        <v>292</v>
      </c>
      <c r="F259" s="206" t="s">
        <v>293</v>
      </c>
      <c r="G259" s="207" t="s">
        <v>285</v>
      </c>
      <c r="H259" s="208">
        <v>123.879</v>
      </c>
      <c r="I259" s="209"/>
      <c r="J259" s="210">
        <f>ROUND(I259*H259,1)</f>
        <v>0</v>
      </c>
      <c r="K259" s="206" t="s">
        <v>23</v>
      </c>
      <c r="L259" s="62"/>
      <c r="M259" s="211" t="s">
        <v>23</v>
      </c>
      <c r="N259" s="212" t="s">
        <v>44</v>
      </c>
      <c r="O259" s="43"/>
      <c r="P259" s="213">
        <f>O259*H259</f>
        <v>0</v>
      </c>
      <c r="Q259" s="213">
        <v>0</v>
      </c>
      <c r="R259" s="213">
        <f>Q259*H259</f>
        <v>0</v>
      </c>
      <c r="S259" s="213">
        <v>0</v>
      </c>
      <c r="T259" s="214">
        <f>S259*H259</f>
        <v>0</v>
      </c>
      <c r="AR259" s="25" t="s">
        <v>216</v>
      </c>
      <c r="AT259" s="25" t="s">
        <v>211</v>
      </c>
      <c r="AU259" s="25" t="s">
        <v>90</v>
      </c>
      <c r="AY259" s="25" t="s">
        <v>207</v>
      </c>
      <c r="BE259" s="215">
        <f>IF(N259="základní",J259,0)</f>
        <v>0</v>
      </c>
      <c r="BF259" s="215">
        <f>IF(N259="snížená",J259,0)</f>
        <v>0</v>
      </c>
      <c r="BG259" s="215">
        <f>IF(N259="zákl. přenesená",J259,0)</f>
        <v>0</v>
      </c>
      <c r="BH259" s="215">
        <f>IF(N259="sníž. přenesená",J259,0)</f>
        <v>0</v>
      </c>
      <c r="BI259" s="215">
        <f>IF(N259="nulová",J259,0)</f>
        <v>0</v>
      </c>
      <c r="BJ259" s="25" t="s">
        <v>80</v>
      </c>
      <c r="BK259" s="215">
        <f>ROUND(I259*H259,1)</f>
        <v>0</v>
      </c>
      <c r="BL259" s="25" t="s">
        <v>216</v>
      </c>
      <c r="BM259" s="25" t="s">
        <v>418</v>
      </c>
    </row>
    <row r="260" spans="2:65" s="12" customFormat="1" ht="12">
      <c r="B260" s="216"/>
      <c r="C260" s="217"/>
      <c r="D260" s="218" t="s">
        <v>218</v>
      </c>
      <c r="E260" s="219" t="s">
        <v>23</v>
      </c>
      <c r="F260" s="220" t="s">
        <v>346</v>
      </c>
      <c r="G260" s="217"/>
      <c r="H260" s="221">
        <v>67.513999999999996</v>
      </c>
      <c r="I260" s="222"/>
      <c r="J260" s="217"/>
      <c r="K260" s="217"/>
      <c r="L260" s="223"/>
      <c r="M260" s="224"/>
      <c r="N260" s="225"/>
      <c r="O260" s="225"/>
      <c r="P260" s="225"/>
      <c r="Q260" s="225"/>
      <c r="R260" s="225"/>
      <c r="S260" s="225"/>
      <c r="T260" s="226"/>
      <c r="AT260" s="227" t="s">
        <v>218</v>
      </c>
      <c r="AU260" s="227" t="s">
        <v>90</v>
      </c>
      <c r="AV260" s="12" t="s">
        <v>82</v>
      </c>
      <c r="AW260" s="12" t="s">
        <v>36</v>
      </c>
      <c r="AX260" s="12" t="s">
        <v>73</v>
      </c>
      <c r="AY260" s="227" t="s">
        <v>207</v>
      </c>
    </row>
    <row r="261" spans="2:65" s="12" customFormat="1" ht="12">
      <c r="B261" s="216"/>
      <c r="C261" s="217"/>
      <c r="D261" s="218" t="s">
        <v>218</v>
      </c>
      <c r="E261" s="219" t="s">
        <v>23</v>
      </c>
      <c r="F261" s="220" t="s">
        <v>347</v>
      </c>
      <c r="G261" s="217"/>
      <c r="H261" s="221">
        <v>56.365000000000002</v>
      </c>
      <c r="I261" s="222"/>
      <c r="J261" s="217"/>
      <c r="K261" s="217"/>
      <c r="L261" s="223"/>
      <c r="M261" s="224"/>
      <c r="N261" s="225"/>
      <c r="O261" s="225"/>
      <c r="P261" s="225"/>
      <c r="Q261" s="225"/>
      <c r="R261" s="225"/>
      <c r="S261" s="225"/>
      <c r="T261" s="226"/>
      <c r="AT261" s="227" t="s">
        <v>218</v>
      </c>
      <c r="AU261" s="227" t="s">
        <v>90</v>
      </c>
      <c r="AV261" s="12" t="s">
        <v>82</v>
      </c>
      <c r="AW261" s="12" t="s">
        <v>36</v>
      </c>
      <c r="AX261" s="12" t="s">
        <v>73</v>
      </c>
      <c r="AY261" s="227" t="s">
        <v>207</v>
      </c>
    </row>
    <row r="262" spans="2:65" s="13" customFormat="1" ht="12">
      <c r="B262" s="228"/>
      <c r="C262" s="229"/>
      <c r="D262" s="218" t="s">
        <v>218</v>
      </c>
      <c r="E262" s="230" t="s">
        <v>23</v>
      </c>
      <c r="F262" s="231" t="s">
        <v>236</v>
      </c>
      <c r="G262" s="229"/>
      <c r="H262" s="232">
        <v>123.879</v>
      </c>
      <c r="I262" s="233"/>
      <c r="J262" s="229"/>
      <c r="K262" s="229"/>
      <c r="L262" s="234"/>
      <c r="M262" s="235"/>
      <c r="N262" s="236"/>
      <c r="O262" s="236"/>
      <c r="P262" s="236"/>
      <c r="Q262" s="236"/>
      <c r="R262" s="236"/>
      <c r="S262" s="236"/>
      <c r="T262" s="237"/>
      <c r="AT262" s="238" t="s">
        <v>218</v>
      </c>
      <c r="AU262" s="238" t="s">
        <v>90</v>
      </c>
      <c r="AV262" s="13" t="s">
        <v>216</v>
      </c>
      <c r="AW262" s="13" t="s">
        <v>36</v>
      </c>
      <c r="AX262" s="13" t="s">
        <v>80</v>
      </c>
      <c r="AY262" s="238" t="s">
        <v>207</v>
      </c>
    </row>
    <row r="263" spans="2:65" s="1" customFormat="1" ht="34.200000000000003" customHeight="1">
      <c r="B263" s="42"/>
      <c r="C263" s="204" t="s">
        <v>419</v>
      </c>
      <c r="D263" s="204" t="s">
        <v>211</v>
      </c>
      <c r="E263" s="205" t="s">
        <v>297</v>
      </c>
      <c r="F263" s="206" t="s">
        <v>298</v>
      </c>
      <c r="G263" s="207" t="s">
        <v>285</v>
      </c>
      <c r="H263" s="208">
        <v>123.879</v>
      </c>
      <c r="I263" s="209"/>
      <c r="J263" s="210">
        <f>ROUND(I263*H263,1)</f>
        <v>0</v>
      </c>
      <c r="K263" s="206" t="s">
        <v>23</v>
      </c>
      <c r="L263" s="62"/>
      <c r="M263" s="211" t="s">
        <v>23</v>
      </c>
      <c r="N263" s="212" t="s">
        <v>44</v>
      </c>
      <c r="O263" s="43"/>
      <c r="P263" s="213">
        <f>O263*H263</f>
        <v>0</v>
      </c>
      <c r="Q263" s="213">
        <v>3.0000000000000001E-3</v>
      </c>
      <c r="R263" s="213">
        <f>Q263*H263</f>
        <v>0.371637</v>
      </c>
      <c r="S263" s="213">
        <v>0</v>
      </c>
      <c r="T263" s="214">
        <f>S263*H263</f>
        <v>0</v>
      </c>
      <c r="AR263" s="25" t="s">
        <v>216</v>
      </c>
      <c r="AT263" s="25" t="s">
        <v>211</v>
      </c>
      <c r="AU263" s="25" t="s">
        <v>90</v>
      </c>
      <c r="AY263" s="25" t="s">
        <v>207</v>
      </c>
      <c r="BE263" s="215">
        <f>IF(N263="základní",J263,0)</f>
        <v>0</v>
      </c>
      <c r="BF263" s="215">
        <f>IF(N263="snížená",J263,0)</f>
        <v>0</v>
      </c>
      <c r="BG263" s="215">
        <f>IF(N263="zákl. přenesená",J263,0)</f>
        <v>0</v>
      </c>
      <c r="BH263" s="215">
        <f>IF(N263="sníž. přenesená",J263,0)</f>
        <v>0</v>
      </c>
      <c r="BI263" s="215">
        <f>IF(N263="nulová",J263,0)</f>
        <v>0</v>
      </c>
      <c r="BJ263" s="25" t="s">
        <v>80</v>
      </c>
      <c r="BK263" s="215">
        <f>ROUND(I263*H263,1)</f>
        <v>0</v>
      </c>
      <c r="BL263" s="25" t="s">
        <v>216</v>
      </c>
      <c r="BM263" s="25" t="s">
        <v>420</v>
      </c>
    </row>
    <row r="264" spans="2:65" s="15" customFormat="1" ht="12">
      <c r="B264" s="250"/>
      <c r="C264" s="251"/>
      <c r="D264" s="218" t="s">
        <v>218</v>
      </c>
      <c r="E264" s="252" t="s">
        <v>23</v>
      </c>
      <c r="F264" s="253" t="s">
        <v>300</v>
      </c>
      <c r="G264" s="251"/>
      <c r="H264" s="252" t="s">
        <v>23</v>
      </c>
      <c r="I264" s="254"/>
      <c r="J264" s="251"/>
      <c r="K264" s="251"/>
      <c r="L264" s="255"/>
      <c r="M264" s="256"/>
      <c r="N264" s="257"/>
      <c r="O264" s="257"/>
      <c r="P264" s="257"/>
      <c r="Q264" s="257"/>
      <c r="R264" s="257"/>
      <c r="S264" s="257"/>
      <c r="T264" s="258"/>
      <c r="AT264" s="259" t="s">
        <v>218</v>
      </c>
      <c r="AU264" s="259" t="s">
        <v>90</v>
      </c>
      <c r="AV264" s="15" t="s">
        <v>80</v>
      </c>
      <c r="AW264" s="15" t="s">
        <v>36</v>
      </c>
      <c r="AX264" s="15" t="s">
        <v>73</v>
      </c>
      <c r="AY264" s="259" t="s">
        <v>207</v>
      </c>
    </row>
    <row r="265" spans="2:65" s="12" customFormat="1" ht="12">
      <c r="B265" s="216"/>
      <c r="C265" s="217"/>
      <c r="D265" s="218" t="s">
        <v>218</v>
      </c>
      <c r="E265" s="219" t="s">
        <v>23</v>
      </c>
      <c r="F265" s="220" t="s">
        <v>23</v>
      </c>
      <c r="G265" s="217"/>
      <c r="H265" s="221">
        <v>0</v>
      </c>
      <c r="I265" s="222"/>
      <c r="J265" s="217"/>
      <c r="K265" s="217"/>
      <c r="L265" s="223"/>
      <c r="M265" s="224"/>
      <c r="N265" s="225"/>
      <c r="O265" s="225"/>
      <c r="P265" s="225"/>
      <c r="Q265" s="225"/>
      <c r="R265" s="225"/>
      <c r="S265" s="225"/>
      <c r="T265" s="226"/>
      <c r="AT265" s="227" t="s">
        <v>218</v>
      </c>
      <c r="AU265" s="227" t="s">
        <v>90</v>
      </c>
      <c r="AV265" s="12" t="s">
        <v>82</v>
      </c>
      <c r="AW265" s="12" t="s">
        <v>36</v>
      </c>
      <c r="AX265" s="12" t="s">
        <v>73</v>
      </c>
      <c r="AY265" s="227" t="s">
        <v>207</v>
      </c>
    </row>
    <row r="266" spans="2:65" s="12" customFormat="1" ht="12">
      <c r="B266" s="216"/>
      <c r="C266" s="217"/>
      <c r="D266" s="218" t="s">
        <v>218</v>
      </c>
      <c r="E266" s="219" t="s">
        <v>23</v>
      </c>
      <c r="F266" s="220" t="s">
        <v>346</v>
      </c>
      <c r="G266" s="217"/>
      <c r="H266" s="221">
        <v>67.513999999999996</v>
      </c>
      <c r="I266" s="222"/>
      <c r="J266" s="217"/>
      <c r="K266" s="217"/>
      <c r="L266" s="223"/>
      <c r="M266" s="224"/>
      <c r="N266" s="225"/>
      <c r="O266" s="225"/>
      <c r="P266" s="225"/>
      <c r="Q266" s="225"/>
      <c r="R266" s="225"/>
      <c r="S266" s="225"/>
      <c r="T266" s="226"/>
      <c r="AT266" s="227" t="s">
        <v>218</v>
      </c>
      <c r="AU266" s="227" t="s">
        <v>90</v>
      </c>
      <c r="AV266" s="12" t="s">
        <v>82</v>
      </c>
      <c r="AW266" s="12" t="s">
        <v>36</v>
      </c>
      <c r="AX266" s="12" t="s">
        <v>73</v>
      </c>
      <c r="AY266" s="227" t="s">
        <v>207</v>
      </c>
    </row>
    <row r="267" spans="2:65" s="12" customFormat="1" ht="12">
      <c r="B267" s="216"/>
      <c r="C267" s="217"/>
      <c r="D267" s="218" t="s">
        <v>218</v>
      </c>
      <c r="E267" s="219" t="s">
        <v>23</v>
      </c>
      <c r="F267" s="220" t="s">
        <v>347</v>
      </c>
      <c r="G267" s="217"/>
      <c r="H267" s="221">
        <v>56.365000000000002</v>
      </c>
      <c r="I267" s="222"/>
      <c r="J267" s="217"/>
      <c r="K267" s="217"/>
      <c r="L267" s="223"/>
      <c r="M267" s="224"/>
      <c r="N267" s="225"/>
      <c r="O267" s="225"/>
      <c r="P267" s="225"/>
      <c r="Q267" s="225"/>
      <c r="R267" s="225"/>
      <c r="S267" s="225"/>
      <c r="T267" s="226"/>
      <c r="AT267" s="227" t="s">
        <v>218</v>
      </c>
      <c r="AU267" s="227" t="s">
        <v>90</v>
      </c>
      <c r="AV267" s="12" t="s">
        <v>82</v>
      </c>
      <c r="AW267" s="12" t="s">
        <v>36</v>
      </c>
      <c r="AX267" s="12" t="s">
        <v>73</v>
      </c>
      <c r="AY267" s="227" t="s">
        <v>207</v>
      </c>
    </row>
    <row r="268" spans="2:65" s="13" customFormat="1" ht="12">
      <c r="B268" s="228"/>
      <c r="C268" s="229"/>
      <c r="D268" s="218" t="s">
        <v>218</v>
      </c>
      <c r="E268" s="230" t="s">
        <v>23</v>
      </c>
      <c r="F268" s="231" t="s">
        <v>236</v>
      </c>
      <c r="G268" s="229"/>
      <c r="H268" s="232">
        <v>123.879</v>
      </c>
      <c r="I268" s="233"/>
      <c r="J268" s="229"/>
      <c r="K268" s="229"/>
      <c r="L268" s="234"/>
      <c r="M268" s="235"/>
      <c r="N268" s="236"/>
      <c r="O268" s="236"/>
      <c r="P268" s="236"/>
      <c r="Q268" s="236"/>
      <c r="R268" s="236"/>
      <c r="S268" s="236"/>
      <c r="T268" s="237"/>
      <c r="AT268" s="238" t="s">
        <v>218</v>
      </c>
      <c r="AU268" s="238" t="s">
        <v>90</v>
      </c>
      <c r="AV268" s="13" t="s">
        <v>216</v>
      </c>
      <c r="AW268" s="13" t="s">
        <v>36</v>
      </c>
      <c r="AX268" s="13" t="s">
        <v>80</v>
      </c>
      <c r="AY268" s="238" t="s">
        <v>207</v>
      </c>
    </row>
    <row r="269" spans="2:65" s="1" customFormat="1" ht="22.8" customHeight="1">
      <c r="B269" s="42"/>
      <c r="C269" s="204" t="s">
        <v>421</v>
      </c>
      <c r="D269" s="204" t="s">
        <v>211</v>
      </c>
      <c r="E269" s="205" t="s">
        <v>422</v>
      </c>
      <c r="F269" s="206" t="s">
        <v>423</v>
      </c>
      <c r="G269" s="207" t="s">
        <v>285</v>
      </c>
      <c r="H269" s="208">
        <v>12.388</v>
      </c>
      <c r="I269" s="209"/>
      <c r="J269" s="210">
        <f>ROUND(I269*H269,1)</f>
        <v>0</v>
      </c>
      <c r="K269" s="206" t="s">
        <v>23</v>
      </c>
      <c r="L269" s="62"/>
      <c r="M269" s="211" t="s">
        <v>23</v>
      </c>
      <c r="N269" s="212" t="s">
        <v>44</v>
      </c>
      <c r="O269" s="43"/>
      <c r="P269" s="213">
        <f>O269*H269</f>
        <v>0</v>
      </c>
      <c r="Q269" s="213">
        <v>0</v>
      </c>
      <c r="R269" s="213">
        <f>Q269*H269</f>
        <v>0</v>
      </c>
      <c r="S269" s="213">
        <v>0</v>
      </c>
      <c r="T269" s="214">
        <f>S269*H269</f>
        <v>0</v>
      </c>
      <c r="AR269" s="25" t="s">
        <v>216</v>
      </c>
      <c r="AT269" s="25" t="s">
        <v>211</v>
      </c>
      <c r="AU269" s="25" t="s">
        <v>90</v>
      </c>
      <c r="AY269" s="25" t="s">
        <v>207</v>
      </c>
      <c r="BE269" s="215">
        <f>IF(N269="základní",J269,0)</f>
        <v>0</v>
      </c>
      <c r="BF269" s="215">
        <f>IF(N269="snížená",J269,0)</f>
        <v>0</v>
      </c>
      <c r="BG269" s="215">
        <f>IF(N269="zákl. přenesená",J269,0)</f>
        <v>0</v>
      </c>
      <c r="BH269" s="215">
        <f>IF(N269="sníž. přenesená",J269,0)</f>
        <v>0</v>
      </c>
      <c r="BI269" s="215">
        <f>IF(N269="nulová",J269,0)</f>
        <v>0</v>
      </c>
      <c r="BJ269" s="25" t="s">
        <v>80</v>
      </c>
      <c r="BK269" s="215">
        <f>ROUND(I269*H269,1)</f>
        <v>0</v>
      </c>
      <c r="BL269" s="25" t="s">
        <v>216</v>
      </c>
      <c r="BM269" s="25" t="s">
        <v>424</v>
      </c>
    </row>
    <row r="270" spans="2:65" s="15" customFormat="1" ht="12">
      <c r="B270" s="250"/>
      <c r="C270" s="251"/>
      <c r="D270" s="218" t="s">
        <v>218</v>
      </c>
      <c r="E270" s="252" t="s">
        <v>23</v>
      </c>
      <c r="F270" s="253" t="s">
        <v>425</v>
      </c>
      <c r="G270" s="251"/>
      <c r="H270" s="252" t="s">
        <v>23</v>
      </c>
      <c r="I270" s="254"/>
      <c r="J270" s="251"/>
      <c r="K270" s="251"/>
      <c r="L270" s="255"/>
      <c r="M270" s="256"/>
      <c r="N270" s="257"/>
      <c r="O270" s="257"/>
      <c r="P270" s="257"/>
      <c r="Q270" s="257"/>
      <c r="R270" s="257"/>
      <c r="S270" s="257"/>
      <c r="T270" s="258"/>
      <c r="AT270" s="259" t="s">
        <v>218</v>
      </c>
      <c r="AU270" s="259" t="s">
        <v>90</v>
      </c>
      <c r="AV270" s="15" t="s">
        <v>80</v>
      </c>
      <c r="AW270" s="15" t="s">
        <v>36</v>
      </c>
      <c r="AX270" s="15" t="s">
        <v>73</v>
      </c>
      <c r="AY270" s="259" t="s">
        <v>207</v>
      </c>
    </row>
    <row r="271" spans="2:65" s="15" customFormat="1" ht="12">
      <c r="B271" s="250"/>
      <c r="C271" s="251"/>
      <c r="D271" s="218" t="s">
        <v>218</v>
      </c>
      <c r="E271" s="252" t="s">
        <v>23</v>
      </c>
      <c r="F271" s="253" t="s">
        <v>426</v>
      </c>
      <c r="G271" s="251"/>
      <c r="H271" s="252" t="s">
        <v>23</v>
      </c>
      <c r="I271" s="254"/>
      <c r="J271" s="251"/>
      <c r="K271" s="251"/>
      <c r="L271" s="255"/>
      <c r="M271" s="256"/>
      <c r="N271" s="257"/>
      <c r="O271" s="257"/>
      <c r="P271" s="257"/>
      <c r="Q271" s="257"/>
      <c r="R271" s="257"/>
      <c r="S271" s="257"/>
      <c r="T271" s="258"/>
      <c r="AT271" s="259" t="s">
        <v>218</v>
      </c>
      <c r="AU271" s="259" t="s">
        <v>90</v>
      </c>
      <c r="AV271" s="15" t="s">
        <v>80</v>
      </c>
      <c r="AW271" s="15" t="s">
        <v>36</v>
      </c>
      <c r="AX271" s="15" t="s">
        <v>73</v>
      </c>
      <c r="AY271" s="259" t="s">
        <v>207</v>
      </c>
    </row>
    <row r="272" spans="2:65" s="12" customFormat="1" ht="12">
      <c r="B272" s="216"/>
      <c r="C272" s="217"/>
      <c r="D272" s="218" t="s">
        <v>218</v>
      </c>
      <c r="E272" s="219" t="s">
        <v>23</v>
      </c>
      <c r="F272" s="220" t="s">
        <v>23</v>
      </c>
      <c r="G272" s="217"/>
      <c r="H272" s="221">
        <v>0</v>
      </c>
      <c r="I272" s="222"/>
      <c r="J272" s="217"/>
      <c r="K272" s="217"/>
      <c r="L272" s="223"/>
      <c r="M272" s="224"/>
      <c r="N272" s="225"/>
      <c r="O272" s="225"/>
      <c r="P272" s="225"/>
      <c r="Q272" s="225"/>
      <c r="R272" s="225"/>
      <c r="S272" s="225"/>
      <c r="T272" s="226"/>
      <c r="AT272" s="227" t="s">
        <v>218</v>
      </c>
      <c r="AU272" s="227" t="s">
        <v>90</v>
      </c>
      <c r="AV272" s="12" t="s">
        <v>82</v>
      </c>
      <c r="AW272" s="12" t="s">
        <v>36</v>
      </c>
      <c r="AX272" s="12" t="s">
        <v>73</v>
      </c>
      <c r="AY272" s="227" t="s">
        <v>207</v>
      </c>
    </row>
    <row r="273" spans="2:65" s="12" customFormat="1" ht="12">
      <c r="B273" s="216"/>
      <c r="C273" s="217"/>
      <c r="D273" s="218" t="s">
        <v>218</v>
      </c>
      <c r="E273" s="219" t="s">
        <v>23</v>
      </c>
      <c r="F273" s="220" t="s">
        <v>427</v>
      </c>
      <c r="G273" s="217"/>
      <c r="H273" s="221">
        <v>5.6369999999999996</v>
      </c>
      <c r="I273" s="222"/>
      <c r="J273" s="217"/>
      <c r="K273" s="217"/>
      <c r="L273" s="223"/>
      <c r="M273" s="224"/>
      <c r="N273" s="225"/>
      <c r="O273" s="225"/>
      <c r="P273" s="225"/>
      <c r="Q273" s="225"/>
      <c r="R273" s="225"/>
      <c r="S273" s="225"/>
      <c r="T273" s="226"/>
      <c r="AT273" s="227" t="s">
        <v>218</v>
      </c>
      <c r="AU273" s="227" t="s">
        <v>90</v>
      </c>
      <c r="AV273" s="12" t="s">
        <v>82</v>
      </c>
      <c r="AW273" s="12" t="s">
        <v>36</v>
      </c>
      <c r="AX273" s="12" t="s">
        <v>73</v>
      </c>
      <c r="AY273" s="227" t="s">
        <v>207</v>
      </c>
    </row>
    <row r="274" spans="2:65" s="12" customFormat="1" ht="12">
      <c r="B274" s="216"/>
      <c r="C274" s="217"/>
      <c r="D274" s="218" t="s">
        <v>218</v>
      </c>
      <c r="E274" s="219" t="s">
        <v>23</v>
      </c>
      <c r="F274" s="220" t="s">
        <v>428</v>
      </c>
      <c r="G274" s="217"/>
      <c r="H274" s="221">
        <v>6.7510000000000003</v>
      </c>
      <c r="I274" s="222"/>
      <c r="J274" s="217"/>
      <c r="K274" s="217"/>
      <c r="L274" s="223"/>
      <c r="M274" s="224"/>
      <c r="N274" s="225"/>
      <c r="O274" s="225"/>
      <c r="P274" s="225"/>
      <c r="Q274" s="225"/>
      <c r="R274" s="225"/>
      <c r="S274" s="225"/>
      <c r="T274" s="226"/>
      <c r="AT274" s="227" t="s">
        <v>218</v>
      </c>
      <c r="AU274" s="227" t="s">
        <v>90</v>
      </c>
      <c r="AV274" s="12" t="s">
        <v>82</v>
      </c>
      <c r="AW274" s="12" t="s">
        <v>36</v>
      </c>
      <c r="AX274" s="12" t="s">
        <v>73</v>
      </c>
      <c r="AY274" s="227" t="s">
        <v>207</v>
      </c>
    </row>
    <row r="275" spans="2:65" s="13" customFormat="1" ht="12">
      <c r="B275" s="228"/>
      <c r="C275" s="229"/>
      <c r="D275" s="218" t="s">
        <v>218</v>
      </c>
      <c r="E275" s="230" t="s">
        <v>23</v>
      </c>
      <c r="F275" s="231" t="s">
        <v>236</v>
      </c>
      <c r="G275" s="229"/>
      <c r="H275" s="232">
        <v>12.388</v>
      </c>
      <c r="I275" s="233"/>
      <c r="J275" s="229"/>
      <c r="K275" s="229"/>
      <c r="L275" s="234"/>
      <c r="M275" s="235"/>
      <c r="N275" s="236"/>
      <c r="O275" s="236"/>
      <c r="P275" s="236"/>
      <c r="Q275" s="236"/>
      <c r="R275" s="236"/>
      <c r="S275" s="236"/>
      <c r="T275" s="237"/>
      <c r="AT275" s="238" t="s">
        <v>218</v>
      </c>
      <c r="AU275" s="238" t="s">
        <v>90</v>
      </c>
      <c r="AV275" s="13" t="s">
        <v>216</v>
      </c>
      <c r="AW275" s="13" t="s">
        <v>36</v>
      </c>
      <c r="AX275" s="13" t="s">
        <v>80</v>
      </c>
      <c r="AY275" s="238" t="s">
        <v>207</v>
      </c>
    </row>
    <row r="276" spans="2:65" s="1" customFormat="1" ht="22.8" customHeight="1">
      <c r="B276" s="42"/>
      <c r="C276" s="204" t="s">
        <v>429</v>
      </c>
      <c r="D276" s="204" t="s">
        <v>211</v>
      </c>
      <c r="E276" s="205" t="s">
        <v>301</v>
      </c>
      <c r="F276" s="206" t="s">
        <v>302</v>
      </c>
      <c r="G276" s="207" t="s">
        <v>285</v>
      </c>
      <c r="H276" s="208">
        <v>123.879</v>
      </c>
      <c r="I276" s="209"/>
      <c r="J276" s="210">
        <f>ROUND(I276*H276,1)</f>
        <v>0</v>
      </c>
      <c r="K276" s="206" t="s">
        <v>23</v>
      </c>
      <c r="L276" s="62"/>
      <c r="M276" s="211" t="s">
        <v>23</v>
      </c>
      <c r="N276" s="212" t="s">
        <v>44</v>
      </c>
      <c r="O276" s="43"/>
      <c r="P276" s="213">
        <f>O276*H276</f>
        <v>0</v>
      </c>
      <c r="Q276" s="213">
        <v>4.5300000000000001E-4</v>
      </c>
      <c r="R276" s="213">
        <f>Q276*H276</f>
        <v>5.6117187000000006E-2</v>
      </c>
      <c r="S276" s="213">
        <v>0</v>
      </c>
      <c r="T276" s="214">
        <f>S276*H276</f>
        <v>0</v>
      </c>
      <c r="AR276" s="25" t="s">
        <v>216</v>
      </c>
      <c r="AT276" s="25" t="s">
        <v>211</v>
      </c>
      <c r="AU276" s="25" t="s">
        <v>90</v>
      </c>
      <c r="AY276" s="25" t="s">
        <v>207</v>
      </c>
      <c r="BE276" s="215">
        <f>IF(N276="základní",J276,0)</f>
        <v>0</v>
      </c>
      <c r="BF276" s="215">
        <f>IF(N276="snížená",J276,0)</f>
        <v>0</v>
      </c>
      <c r="BG276" s="215">
        <f>IF(N276="zákl. přenesená",J276,0)</f>
        <v>0</v>
      </c>
      <c r="BH276" s="215">
        <f>IF(N276="sníž. přenesená",J276,0)</f>
        <v>0</v>
      </c>
      <c r="BI276" s="215">
        <f>IF(N276="nulová",J276,0)</f>
        <v>0</v>
      </c>
      <c r="BJ276" s="25" t="s">
        <v>80</v>
      </c>
      <c r="BK276" s="215">
        <f>ROUND(I276*H276,1)</f>
        <v>0</v>
      </c>
      <c r="BL276" s="25" t="s">
        <v>216</v>
      </c>
      <c r="BM276" s="25" t="s">
        <v>430</v>
      </c>
    </row>
    <row r="277" spans="2:65" s="12" customFormat="1" ht="12">
      <c r="B277" s="216"/>
      <c r="C277" s="217"/>
      <c r="D277" s="218" t="s">
        <v>218</v>
      </c>
      <c r="E277" s="219" t="s">
        <v>23</v>
      </c>
      <c r="F277" s="220" t="s">
        <v>346</v>
      </c>
      <c r="G277" s="217"/>
      <c r="H277" s="221">
        <v>67.513999999999996</v>
      </c>
      <c r="I277" s="222"/>
      <c r="J277" s="217"/>
      <c r="K277" s="217"/>
      <c r="L277" s="223"/>
      <c r="M277" s="224"/>
      <c r="N277" s="225"/>
      <c r="O277" s="225"/>
      <c r="P277" s="225"/>
      <c r="Q277" s="225"/>
      <c r="R277" s="225"/>
      <c r="S277" s="225"/>
      <c r="T277" s="226"/>
      <c r="AT277" s="227" t="s">
        <v>218</v>
      </c>
      <c r="AU277" s="227" t="s">
        <v>90</v>
      </c>
      <c r="AV277" s="12" t="s">
        <v>82</v>
      </c>
      <c r="AW277" s="12" t="s">
        <v>36</v>
      </c>
      <c r="AX277" s="12" t="s">
        <v>73</v>
      </c>
      <c r="AY277" s="227" t="s">
        <v>207</v>
      </c>
    </row>
    <row r="278" spans="2:65" s="12" customFormat="1" ht="12">
      <c r="B278" s="216"/>
      <c r="C278" s="217"/>
      <c r="D278" s="218" t="s">
        <v>218</v>
      </c>
      <c r="E278" s="219" t="s">
        <v>23</v>
      </c>
      <c r="F278" s="220" t="s">
        <v>347</v>
      </c>
      <c r="G278" s="217"/>
      <c r="H278" s="221">
        <v>56.365000000000002</v>
      </c>
      <c r="I278" s="222"/>
      <c r="J278" s="217"/>
      <c r="K278" s="217"/>
      <c r="L278" s="223"/>
      <c r="M278" s="224"/>
      <c r="N278" s="225"/>
      <c r="O278" s="225"/>
      <c r="P278" s="225"/>
      <c r="Q278" s="225"/>
      <c r="R278" s="225"/>
      <c r="S278" s="225"/>
      <c r="T278" s="226"/>
      <c r="AT278" s="227" t="s">
        <v>218</v>
      </c>
      <c r="AU278" s="227" t="s">
        <v>90</v>
      </c>
      <c r="AV278" s="12" t="s">
        <v>82</v>
      </c>
      <c r="AW278" s="12" t="s">
        <v>36</v>
      </c>
      <c r="AX278" s="12" t="s">
        <v>73</v>
      </c>
      <c r="AY278" s="227" t="s">
        <v>207</v>
      </c>
    </row>
    <row r="279" spans="2:65" s="13" customFormat="1" ht="12">
      <c r="B279" s="228"/>
      <c r="C279" s="229"/>
      <c r="D279" s="218" t="s">
        <v>218</v>
      </c>
      <c r="E279" s="230" t="s">
        <v>23</v>
      </c>
      <c r="F279" s="231" t="s">
        <v>236</v>
      </c>
      <c r="G279" s="229"/>
      <c r="H279" s="232">
        <v>123.879</v>
      </c>
      <c r="I279" s="233"/>
      <c r="J279" s="229"/>
      <c r="K279" s="229"/>
      <c r="L279" s="234"/>
      <c r="M279" s="235"/>
      <c r="N279" s="236"/>
      <c r="O279" s="236"/>
      <c r="P279" s="236"/>
      <c r="Q279" s="236"/>
      <c r="R279" s="236"/>
      <c r="S279" s="236"/>
      <c r="T279" s="237"/>
      <c r="AT279" s="238" t="s">
        <v>218</v>
      </c>
      <c r="AU279" s="238" t="s">
        <v>90</v>
      </c>
      <c r="AV279" s="13" t="s">
        <v>216</v>
      </c>
      <c r="AW279" s="13" t="s">
        <v>36</v>
      </c>
      <c r="AX279" s="13" t="s">
        <v>80</v>
      </c>
      <c r="AY279" s="238" t="s">
        <v>207</v>
      </c>
    </row>
    <row r="280" spans="2:65" s="11" customFormat="1" ht="22.35" customHeight="1">
      <c r="B280" s="188"/>
      <c r="C280" s="189"/>
      <c r="D280" s="190" t="s">
        <v>72</v>
      </c>
      <c r="E280" s="202" t="s">
        <v>431</v>
      </c>
      <c r="F280" s="202" t="s">
        <v>432</v>
      </c>
      <c r="G280" s="189"/>
      <c r="H280" s="189"/>
      <c r="I280" s="192"/>
      <c r="J280" s="203">
        <f>BK280</f>
        <v>0</v>
      </c>
      <c r="K280" s="189"/>
      <c r="L280" s="194"/>
      <c r="M280" s="195"/>
      <c r="N280" s="196"/>
      <c r="O280" s="196"/>
      <c r="P280" s="197">
        <f>SUM(P281:P319)</f>
        <v>0</v>
      </c>
      <c r="Q280" s="196"/>
      <c r="R280" s="197">
        <f>SUM(R281:R319)</f>
        <v>2.0369491800000001</v>
      </c>
      <c r="S280" s="196"/>
      <c r="T280" s="198">
        <f>SUM(T281:T319)</f>
        <v>0.55478400000000005</v>
      </c>
      <c r="AR280" s="199" t="s">
        <v>80</v>
      </c>
      <c r="AT280" s="200" t="s">
        <v>72</v>
      </c>
      <c r="AU280" s="200" t="s">
        <v>82</v>
      </c>
      <c r="AY280" s="199" t="s">
        <v>207</v>
      </c>
      <c r="BK280" s="201">
        <f>SUM(BK281:BK319)</f>
        <v>0</v>
      </c>
    </row>
    <row r="281" spans="2:65" s="1" customFormat="1" ht="22.8" customHeight="1">
      <c r="B281" s="42"/>
      <c r="C281" s="204" t="s">
        <v>433</v>
      </c>
      <c r="D281" s="204" t="s">
        <v>211</v>
      </c>
      <c r="E281" s="205" t="s">
        <v>343</v>
      </c>
      <c r="F281" s="206" t="s">
        <v>344</v>
      </c>
      <c r="G281" s="207" t="s">
        <v>285</v>
      </c>
      <c r="H281" s="208">
        <v>11.558</v>
      </c>
      <c r="I281" s="209"/>
      <c r="J281" s="210">
        <f>ROUND(I281*H281,1)</f>
        <v>0</v>
      </c>
      <c r="K281" s="206" t="s">
        <v>215</v>
      </c>
      <c r="L281" s="62"/>
      <c r="M281" s="211" t="s">
        <v>23</v>
      </c>
      <c r="N281" s="212" t="s">
        <v>44</v>
      </c>
      <c r="O281" s="43"/>
      <c r="P281" s="213">
        <f>O281*H281</f>
        <v>0</v>
      </c>
      <c r="Q281" s="213">
        <v>0</v>
      </c>
      <c r="R281" s="213">
        <f>Q281*H281</f>
        <v>0</v>
      </c>
      <c r="S281" s="213">
        <v>0</v>
      </c>
      <c r="T281" s="214">
        <f>S281*H281</f>
        <v>0</v>
      </c>
      <c r="AR281" s="25" t="s">
        <v>216</v>
      </c>
      <c r="AT281" s="25" t="s">
        <v>211</v>
      </c>
      <c r="AU281" s="25" t="s">
        <v>90</v>
      </c>
      <c r="AY281" s="25" t="s">
        <v>207</v>
      </c>
      <c r="BE281" s="215">
        <f>IF(N281="základní",J281,0)</f>
        <v>0</v>
      </c>
      <c r="BF281" s="215">
        <f>IF(N281="snížená",J281,0)</f>
        <v>0</v>
      </c>
      <c r="BG281" s="215">
        <f>IF(N281="zákl. přenesená",J281,0)</f>
        <v>0</v>
      </c>
      <c r="BH281" s="215">
        <f>IF(N281="sníž. přenesená",J281,0)</f>
        <v>0</v>
      </c>
      <c r="BI281" s="215">
        <f>IF(N281="nulová",J281,0)</f>
        <v>0</v>
      </c>
      <c r="BJ281" s="25" t="s">
        <v>80</v>
      </c>
      <c r="BK281" s="215">
        <f>ROUND(I281*H281,1)</f>
        <v>0</v>
      </c>
      <c r="BL281" s="25" t="s">
        <v>216</v>
      </c>
      <c r="BM281" s="25" t="s">
        <v>434</v>
      </c>
    </row>
    <row r="282" spans="2:65" s="12" customFormat="1" ht="12">
      <c r="B282" s="216"/>
      <c r="C282" s="217"/>
      <c r="D282" s="218" t="s">
        <v>218</v>
      </c>
      <c r="E282" s="219" t="s">
        <v>23</v>
      </c>
      <c r="F282" s="220" t="s">
        <v>435</v>
      </c>
      <c r="G282" s="217"/>
      <c r="H282" s="221">
        <v>11.558</v>
      </c>
      <c r="I282" s="222"/>
      <c r="J282" s="217"/>
      <c r="K282" s="217"/>
      <c r="L282" s="223"/>
      <c r="M282" s="224"/>
      <c r="N282" s="225"/>
      <c r="O282" s="225"/>
      <c r="P282" s="225"/>
      <c r="Q282" s="225"/>
      <c r="R282" s="225"/>
      <c r="S282" s="225"/>
      <c r="T282" s="226"/>
      <c r="AT282" s="227" t="s">
        <v>218</v>
      </c>
      <c r="AU282" s="227" t="s">
        <v>90</v>
      </c>
      <c r="AV282" s="12" t="s">
        <v>82</v>
      </c>
      <c r="AW282" s="12" t="s">
        <v>36</v>
      </c>
      <c r="AX282" s="12" t="s">
        <v>80</v>
      </c>
      <c r="AY282" s="227" t="s">
        <v>207</v>
      </c>
    </row>
    <row r="283" spans="2:65" s="1" customFormat="1" ht="22.8" customHeight="1">
      <c r="B283" s="42"/>
      <c r="C283" s="204" t="s">
        <v>436</v>
      </c>
      <c r="D283" s="204" t="s">
        <v>211</v>
      </c>
      <c r="E283" s="205" t="s">
        <v>349</v>
      </c>
      <c r="F283" s="206" t="s">
        <v>350</v>
      </c>
      <c r="G283" s="207" t="s">
        <v>285</v>
      </c>
      <c r="H283" s="208">
        <v>11.558</v>
      </c>
      <c r="I283" s="209"/>
      <c r="J283" s="210">
        <f>ROUND(I283*H283,1)</f>
        <v>0</v>
      </c>
      <c r="K283" s="206" t="s">
        <v>215</v>
      </c>
      <c r="L283" s="62"/>
      <c r="M283" s="211" t="s">
        <v>23</v>
      </c>
      <c r="N283" s="212" t="s">
        <v>44</v>
      </c>
      <c r="O283" s="43"/>
      <c r="P283" s="213">
        <f>O283*H283</f>
        <v>0</v>
      </c>
      <c r="Q283" s="213">
        <v>4.8000000000000001E-2</v>
      </c>
      <c r="R283" s="213">
        <f>Q283*H283</f>
        <v>0.55478400000000005</v>
      </c>
      <c r="S283" s="213">
        <v>4.8000000000000001E-2</v>
      </c>
      <c r="T283" s="214">
        <f>S283*H283</f>
        <v>0.55478400000000005</v>
      </c>
      <c r="AR283" s="25" t="s">
        <v>216</v>
      </c>
      <c r="AT283" s="25" t="s">
        <v>211</v>
      </c>
      <c r="AU283" s="25" t="s">
        <v>90</v>
      </c>
      <c r="AY283" s="25" t="s">
        <v>207</v>
      </c>
      <c r="BE283" s="215">
        <f>IF(N283="základní",J283,0)</f>
        <v>0</v>
      </c>
      <c r="BF283" s="215">
        <f>IF(N283="snížená",J283,0)</f>
        <v>0</v>
      </c>
      <c r="BG283" s="215">
        <f>IF(N283="zákl. přenesená",J283,0)</f>
        <v>0</v>
      </c>
      <c r="BH283" s="215">
        <f>IF(N283="sníž. přenesená",J283,0)</f>
        <v>0</v>
      </c>
      <c r="BI283" s="215">
        <f>IF(N283="nulová",J283,0)</f>
        <v>0</v>
      </c>
      <c r="BJ283" s="25" t="s">
        <v>80</v>
      </c>
      <c r="BK283" s="215">
        <f>ROUND(I283*H283,1)</f>
        <v>0</v>
      </c>
      <c r="BL283" s="25" t="s">
        <v>216</v>
      </c>
      <c r="BM283" s="25" t="s">
        <v>437</v>
      </c>
    </row>
    <row r="284" spans="2:65" s="12" customFormat="1" ht="12">
      <c r="B284" s="216"/>
      <c r="C284" s="217"/>
      <c r="D284" s="218" t="s">
        <v>218</v>
      </c>
      <c r="E284" s="219" t="s">
        <v>23</v>
      </c>
      <c r="F284" s="220" t="s">
        <v>435</v>
      </c>
      <c r="G284" s="217"/>
      <c r="H284" s="221">
        <v>11.558</v>
      </c>
      <c r="I284" s="222"/>
      <c r="J284" s="217"/>
      <c r="K284" s="217"/>
      <c r="L284" s="223"/>
      <c r="M284" s="224"/>
      <c r="N284" s="225"/>
      <c r="O284" s="225"/>
      <c r="P284" s="225"/>
      <c r="Q284" s="225"/>
      <c r="R284" s="225"/>
      <c r="S284" s="225"/>
      <c r="T284" s="226"/>
      <c r="AT284" s="227" t="s">
        <v>218</v>
      </c>
      <c r="AU284" s="227" t="s">
        <v>90</v>
      </c>
      <c r="AV284" s="12" t="s">
        <v>82</v>
      </c>
      <c r="AW284" s="12" t="s">
        <v>36</v>
      </c>
      <c r="AX284" s="12" t="s">
        <v>80</v>
      </c>
      <c r="AY284" s="227" t="s">
        <v>207</v>
      </c>
    </row>
    <row r="285" spans="2:65" s="1" customFormat="1" ht="22.8" customHeight="1">
      <c r="B285" s="42"/>
      <c r="C285" s="204" t="s">
        <v>438</v>
      </c>
      <c r="D285" s="204" t="s">
        <v>211</v>
      </c>
      <c r="E285" s="205" t="s">
        <v>376</v>
      </c>
      <c r="F285" s="206" t="s">
        <v>377</v>
      </c>
      <c r="G285" s="207" t="s">
        <v>285</v>
      </c>
      <c r="H285" s="208">
        <v>0.57799999999999996</v>
      </c>
      <c r="I285" s="209"/>
      <c r="J285" s="210">
        <f>ROUND(I285*H285,1)</f>
        <v>0</v>
      </c>
      <c r="K285" s="206" t="s">
        <v>215</v>
      </c>
      <c r="L285" s="62"/>
      <c r="M285" s="211" t="s">
        <v>23</v>
      </c>
      <c r="N285" s="212" t="s">
        <v>44</v>
      </c>
      <c r="O285" s="43"/>
      <c r="P285" s="213">
        <f>O285*H285</f>
        <v>0</v>
      </c>
      <c r="Q285" s="213">
        <v>7.9799999999999996E-2</v>
      </c>
      <c r="R285" s="213">
        <f>Q285*H285</f>
        <v>4.6124399999999996E-2</v>
      </c>
      <c r="S285" s="213">
        <v>0</v>
      </c>
      <c r="T285" s="214">
        <f>S285*H285</f>
        <v>0</v>
      </c>
      <c r="AR285" s="25" t="s">
        <v>216</v>
      </c>
      <c r="AT285" s="25" t="s">
        <v>211</v>
      </c>
      <c r="AU285" s="25" t="s">
        <v>90</v>
      </c>
      <c r="AY285" s="25" t="s">
        <v>207</v>
      </c>
      <c r="BE285" s="215">
        <f>IF(N285="základní",J285,0)</f>
        <v>0</v>
      </c>
      <c r="BF285" s="215">
        <f>IF(N285="snížená",J285,0)</f>
        <v>0</v>
      </c>
      <c r="BG285" s="215">
        <f>IF(N285="zákl. přenesená",J285,0)</f>
        <v>0</v>
      </c>
      <c r="BH285" s="215">
        <f>IF(N285="sníž. přenesená",J285,0)</f>
        <v>0</v>
      </c>
      <c r="BI285" s="215">
        <f>IF(N285="nulová",J285,0)</f>
        <v>0</v>
      </c>
      <c r="BJ285" s="25" t="s">
        <v>80</v>
      </c>
      <c r="BK285" s="215">
        <f>ROUND(I285*H285,1)</f>
        <v>0</v>
      </c>
      <c r="BL285" s="25" t="s">
        <v>216</v>
      </c>
      <c r="BM285" s="25" t="s">
        <v>439</v>
      </c>
    </row>
    <row r="286" spans="2:65" s="15" customFormat="1" ht="12">
      <c r="B286" s="250"/>
      <c r="C286" s="251"/>
      <c r="D286" s="218" t="s">
        <v>218</v>
      </c>
      <c r="E286" s="252" t="s">
        <v>23</v>
      </c>
      <c r="F286" s="253" t="s">
        <v>358</v>
      </c>
      <c r="G286" s="251"/>
      <c r="H286" s="252" t="s">
        <v>23</v>
      </c>
      <c r="I286" s="254"/>
      <c r="J286" s="251"/>
      <c r="K286" s="251"/>
      <c r="L286" s="255"/>
      <c r="M286" s="256"/>
      <c r="N286" s="257"/>
      <c r="O286" s="257"/>
      <c r="P286" s="257"/>
      <c r="Q286" s="257"/>
      <c r="R286" s="257"/>
      <c r="S286" s="257"/>
      <c r="T286" s="258"/>
      <c r="AT286" s="259" t="s">
        <v>218</v>
      </c>
      <c r="AU286" s="259" t="s">
        <v>90</v>
      </c>
      <c r="AV286" s="15" t="s">
        <v>80</v>
      </c>
      <c r="AW286" s="15" t="s">
        <v>36</v>
      </c>
      <c r="AX286" s="15" t="s">
        <v>73</v>
      </c>
      <c r="AY286" s="259" t="s">
        <v>207</v>
      </c>
    </row>
    <row r="287" spans="2:65" s="15" customFormat="1" ht="12">
      <c r="B287" s="250"/>
      <c r="C287" s="251"/>
      <c r="D287" s="218" t="s">
        <v>218</v>
      </c>
      <c r="E287" s="252" t="s">
        <v>23</v>
      </c>
      <c r="F287" s="253" t="s">
        <v>373</v>
      </c>
      <c r="G287" s="251"/>
      <c r="H287" s="252" t="s">
        <v>23</v>
      </c>
      <c r="I287" s="254"/>
      <c r="J287" s="251"/>
      <c r="K287" s="251"/>
      <c r="L287" s="255"/>
      <c r="M287" s="256"/>
      <c r="N287" s="257"/>
      <c r="O287" s="257"/>
      <c r="P287" s="257"/>
      <c r="Q287" s="257"/>
      <c r="R287" s="257"/>
      <c r="S287" s="257"/>
      <c r="T287" s="258"/>
      <c r="AT287" s="259" t="s">
        <v>218</v>
      </c>
      <c r="AU287" s="259" t="s">
        <v>90</v>
      </c>
      <c r="AV287" s="15" t="s">
        <v>80</v>
      </c>
      <c r="AW287" s="15" t="s">
        <v>36</v>
      </c>
      <c r="AX287" s="15" t="s">
        <v>73</v>
      </c>
      <c r="AY287" s="259" t="s">
        <v>207</v>
      </c>
    </row>
    <row r="288" spans="2:65" s="12" customFormat="1" ht="12">
      <c r="B288" s="216"/>
      <c r="C288" s="217"/>
      <c r="D288" s="218" t="s">
        <v>218</v>
      </c>
      <c r="E288" s="219" t="s">
        <v>23</v>
      </c>
      <c r="F288" s="220" t="s">
        <v>23</v>
      </c>
      <c r="G288" s="217"/>
      <c r="H288" s="221">
        <v>0</v>
      </c>
      <c r="I288" s="222"/>
      <c r="J288" s="217"/>
      <c r="K288" s="217"/>
      <c r="L288" s="223"/>
      <c r="M288" s="224"/>
      <c r="N288" s="225"/>
      <c r="O288" s="225"/>
      <c r="P288" s="225"/>
      <c r="Q288" s="225"/>
      <c r="R288" s="225"/>
      <c r="S288" s="225"/>
      <c r="T288" s="226"/>
      <c r="AT288" s="227" t="s">
        <v>218</v>
      </c>
      <c r="AU288" s="227" t="s">
        <v>90</v>
      </c>
      <c r="AV288" s="12" t="s">
        <v>82</v>
      </c>
      <c r="AW288" s="12" t="s">
        <v>36</v>
      </c>
      <c r="AX288" s="12" t="s">
        <v>73</v>
      </c>
      <c r="AY288" s="227" t="s">
        <v>207</v>
      </c>
    </row>
    <row r="289" spans="2:65" s="12" customFormat="1" ht="12">
      <c r="B289" s="216"/>
      <c r="C289" s="217"/>
      <c r="D289" s="218" t="s">
        <v>218</v>
      </c>
      <c r="E289" s="219" t="s">
        <v>23</v>
      </c>
      <c r="F289" s="220" t="s">
        <v>440</v>
      </c>
      <c r="G289" s="217"/>
      <c r="H289" s="221">
        <v>0.57799999999999996</v>
      </c>
      <c r="I289" s="222"/>
      <c r="J289" s="217"/>
      <c r="K289" s="217"/>
      <c r="L289" s="223"/>
      <c r="M289" s="224"/>
      <c r="N289" s="225"/>
      <c r="O289" s="225"/>
      <c r="P289" s="225"/>
      <c r="Q289" s="225"/>
      <c r="R289" s="225"/>
      <c r="S289" s="225"/>
      <c r="T289" s="226"/>
      <c r="AT289" s="227" t="s">
        <v>218</v>
      </c>
      <c r="AU289" s="227" t="s">
        <v>90</v>
      </c>
      <c r="AV289" s="12" t="s">
        <v>82</v>
      </c>
      <c r="AW289" s="12" t="s">
        <v>36</v>
      </c>
      <c r="AX289" s="12" t="s">
        <v>80</v>
      </c>
      <c r="AY289" s="227" t="s">
        <v>207</v>
      </c>
    </row>
    <row r="290" spans="2:65" s="1" customFormat="1" ht="22.8" customHeight="1">
      <c r="B290" s="42"/>
      <c r="C290" s="204" t="s">
        <v>441</v>
      </c>
      <c r="D290" s="204" t="s">
        <v>211</v>
      </c>
      <c r="E290" s="205" t="s">
        <v>381</v>
      </c>
      <c r="F290" s="206" t="s">
        <v>382</v>
      </c>
      <c r="G290" s="207" t="s">
        <v>285</v>
      </c>
      <c r="H290" s="208">
        <v>0.57799999999999996</v>
      </c>
      <c r="I290" s="209"/>
      <c r="J290" s="210">
        <f>ROUND(I290*H290,1)</f>
        <v>0</v>
      </c>
      <c r="K290" s="206" t="s">
        <v>215</v>
      </c>
      <c r="L290" s="62"/>
      <c r="M290" s="211" t="s">
        <v>23</v>
      </c>
      <c r="N290" s="212" t="s">
        <v>44</v>
      </c>
      <c r="O290" s="43"/>
      <c r="P290" s="213">
        <f>O290*H290</f>
        <v>0</v>
      </c>
      <c r="Q290" s="213">
        <v>0</v>
      </c>
      <c r="R290" s="213">
        <f>Q290*H290</f>
        <v>0</v>
      </c>
      <c r="S290" s="213">
        <v>0</v>
      </c>
      <c r="T290" s="214">
        <f>S290*H290</f>
        <v>0</v>
      </c>
      <c r="AR290" s="25" t="s">
        <v>216</v>
      </c>
      <c r="AT290" s="25" t="s">
        <v>211</v>
      </c>
      <c r="AU290" s="25" t="s">
        <v>90</v>
      </c>
      <c r="AY290" s="25" t="s">
        <v>207</v>
      </c>
      <c r="BE290" s="215">
        <f>IF(N290="základní",J290,0)</f>
        <v>0</v>
      </c>
      <c r="BF290" s="215">
        <f>IF(N290="snížená",J290,0)</f>
        <v>0</v>
      </c>
      <c r="BG290" s="215">
        <f>IF(N290="zákl. přenesená",J290,0)</f>
        <v>0</v>
      </c>
      <c r="BH290" s="215">
        <f>IF(N290="sníž. přenesená",J290,0)</f>
        <v>0</v>
      </c>
      <c r="BI290" s="215">
        <f>IF(N290="nulová",J290,0)</f>
        <v>0</v>
      </c>
      <c r="BJ290" s="25" t="s">
        <v>80</v>
      </c>
      <c r="BK290" s="215">
        <f>ROUND(I290*H290,1)</f>
        <v>0</v>
      </c>
      <c r="BL290" s="25" t="s">
        <v>216</v>
      </c>
      <c r="BM290" s="25" t="s">
        <v>442</v>
      </c>
    </row>
    <row r="291" spans="2:65" s="12" customFormat="1" ht="12">
      <c r="B291" s="216"/>
      <c r="C291" s="217"/>
      <c r="D291" s="218" t="s">
        <v>218</v>
      </c>
      <c r="E291" s="219" t="s">
        <v>23</v>
      </c>
      <c r="F291" s="220" t="s">
        <v>440</v>
      </c>
      <c r="G291" s="217"/>
      <c r="H291" s="221">
        <v>0.57799999999999996</v>
      </c>
      <c r="I291" s="222"/>
      <c r="J291" s="217"/>
      <c r="K291" s="217"/>
      <c r="L291" s="223"/>
      <c r="M291" s="224"/>
      <c r="N291" s="225"/>
      <c r="O291" s="225"/>
      <c r="P291" s="225"/>
      <c r="Q291" s="225"/>
      <c r="R291" s="225"/>
      <c r="S291" s="225"/>
      <c r="T291" s="226"/>
      <c r="AT291" s="227" t="s">
        <v>218</v>
      </c>
      <c r="AU291" s="227" t="s">
        <v>90</v>
      </c>
      <c r="AV291" s="12" t="s">
        <v>82</v>
      </c>
      <c r="AW291" s="12" t="s">
        <v>36</v>
      </c>
      <c r="AX291" s="12" t="s">
        <v>80</v>
      </c>
      <c r="AY291" s="227" t="s">
        <v>207</v>
      </c>
    </row>
    <row r="292" spans="2:65" s="1" customFormat="1" ht="22.8" customHeight="1">
      <c r="B292" s="42"/>
      <c r="C292" s="204" t="s">
        <v>443</v>
      </c>
      <c r="D292" s="204" t="s">
        <v>211</v>
      </c>
      <c r="E292" s="205" t="s">
        <v>389</v>
      </c>
      <c r="F292" s="206" t="s">
        <v>390</v>
      </c>
      <c r="G292" s="207" t="s">
        <v>285</v>
      </c>
      <c r="H292" s="208">
        <v>0.57799999999999996</v>
      </c>
      <c r="I292" s="209"/>
      <c r="J292" s="210">
        <f>ROUND(I292*H292,1)</f>
        <v>0</v>
      </c>
      <c r="K292" s="206" t="s">
        <v>215</v>
      </c>
      <c r="L292" s="62"/>
      <c r="M292" s="211" t="s">
        <v>23</v>
      </c>
      <c r="N292" s="212" t="s">
        <v>44</v>
      </c>
      <c r="O292" s="43"/>
      <c r="P292" s="213">
        <f>O292*H292</f>
        <v>0</v>
      </c>
      <c r="Q292" s="213">
        <v>3.5599999999999998E-3</v>
      </c>
      <c r="R292" s="213">
        <f>Q292*H292</f>
        <v>2.0576799999999997E-3</v>
      </c>
      <c r="S292" s="213">
        <v>0</v>
      </c>
      <c r="T292" s="214">
        <f>S292*H292</f>
        <v>0</v>
      </c>
      <c r="AR292" s="25" t="s">
        <v>216</v>
      </c>
      <c r="AT292" s="25" t="s">
        <v>211</v>
      </c>
      <c r="AU292" s="25" t="s">
        <v>90</v>
      </c>
      <c r="AY292" s="25" t="s">
        <v>207</v>
      </c>
      <c r="BE292" s="215">
        <f>IF(N292="základní",J292,0)</f>
        <v>0</v>
      </c>
      <c r="BF292" s="215">
        <f>IF(N292="snížená",J292,0)</f>
        <v>0</v>
      </c>
      <c r="BG292" s="215">
        <f>IF(N292="zákl. přenesená",J292,0)</f>
        <v>0</v>
      </c>
      <c r="BH292" s="215">
        <f>IF(N292="sníž. přenesená",J292,0)</f>
        <v>0</v>
      </c>
      <c r="BI292" s="215">
        <f>IF(N292="nulová",J292,0)</f>
        <v>0</v>
      </c>
      <c r="BJ292" s="25" t="s">
        <v>80</v>
      </c>
      <c r="BK292" s="215">
        <f>ROUND(I292*H292,1)</f>
        <v>0</v>
      </c>
      <c r="BL292" s="25" t="s">
        <v>216</v>
      </c>
      <c r="BM292" s="25" t="s">
        <v>444</v>
      </c>
    </row>
    <row r="293" spans="2:65" s="15" customFormat="1" ht="12">
      <c r="B293" s="250"/>
      <c r="C293" s="251"/>
      <c r="D293" s="218" t="s">
        <v>218</v>
      </c>
      <c r="E293" s="252" t="s">
        <v>23</v>
      </c>
      <c r="F293" s="253" t="s">
        <v>358</v>
      </c>
      <c r="G293" s="251"/>
      <c r="H293" s="252" t="s">
        <v>23</v>
      </c>
      <c r="I293" s="254"/>
      <c r="J293" s="251"/>
      <c r="K293" s="251"/>
      <c r="L293" s="255"/>
      <c r="M293" s="256"/>
      <c r="N293" s="257"/>
      <c r="O293" s="257"/>
      <c r="P293" s="257"/>
      <c r="Q293" s="257"/>
      <c r="R293" s="257"/>
      <c r="S293" s="257"/>
      <c r="T293" s="258"/>
      <c r="AT293" s="259" t="s">
        <v>218</v>
      </c>
      <c r="AU293" s="259" t="s">
        <v>90</v>
      </c>
      <c r="AV293" s="15" t="s">
        <v>80</v>
      </c>
      <c r="AW293" s="15" t="s">
        <v>36</v>
      </c>
      <c r="AX293" s="15" t="s">
        <v>73</v>
      </c>
      <c r="AY293" s="259" t="s">
        <v>207</v>
      </c>
    </row>
    <row r="294" spans="2:65" s="15" customFormat="1" ht="12">
      <c r="B294" s="250"/>
      <c r="C294" s="251"/>
      <c r="D294" s="218" t="s">
        <v>218</v>
      </c>
      <c r="E294" s="252" t="s">
        <v>23</v>
      </c>
      <c r="F294" s="253" t="s">
        <v>373</v>
      </c>
      <c r="G294" s="251"/>
      <c r="H294" s="252" t="s">
        <v>23</v>
      </c>
      <c r="I294" s="254"/>
      <c r="J294" s="251"/>
      <c r="K294" s="251"/>
      <c r="L294" s="255"/>
      <c r="M294" s="256"/>
      <c r="N294" s="257"/>
      <c r="O294" s="257"/>
      <c r="P294" s="257"/>
      <c r="Q294" s="257"/>
      <c r="R294" s="257"/>
      <c r="S294" s="257"/>
      <c r="T294" s="258"/>
      <c r="AT294" s="259" t="s">
        <v>218</v>
      </c>
      <c r="AU294" s="259" t="s">
        <v>90</v>
      </c>
      <c r="AV294" s="15" t="s">
        <v>80</v>
      </c>
      <c r="AW294" s="15" t="s">
        <v>36</v>
      </c>
      <c r="AX294" s="15" t="s">
        <v>73</v>
      </c>
      <c r="AY294" s="259" t="s">
        <v>207</v>
      </c>
    </row>
    <row r="295" spans="2:65" s="12" customFormat="1" ht="12">
      <c r="B295" s="216"/>
      <c r="C295" s="217"/>
      <c r="D295" s="218" t="s">
        <v>218</v>
      </c>
      <c r="E295" s="219" t="s">
        <v>23</v>
      </c>
      <c r="F295" s="220" t="s">
        <v>23</v>
      </c>
      <c r="G295" s="217"/>
      <c r="H295" s="221">
        <v>0</v>
      </c>
      <c r="I295" s="222"/>
      <c r="J295" s="217"/>
      <c r="K295" s="217"/>
      <c r="L295" s="223"/>
      <c r="M295" s="224"/>
      <c r="N295" s="225"/>
      <c r="O295" s="225"/>
      <c r="P295" s="225"/>
      <c r="Q295" s="225"/>
      <c r="R295" s="225"/>
      <c r="S295" s="225"/>
      <c r="T295" s="226"/>
      <c r="AT295" s="227" t="s">
        <v>218</v>
      </c>
      <c r="AU295" s="227" t="s">
        <v>90</v>
      </c>
      <c r="AV295" s="12" t="s">
        <v>82</v>
      </c>
      <c r="AW295" s="12" t="s">
        <v>36</v>
      </c>
      <c r="AX295" s="12" t="s">
        <v>73</v>
      </c>
      <c r="AY295" s="227" t="s">
        <v>207</v>
      </c>
    </row>
    <row r="296" spans="2:65" s="12" customFormat="1" ht="12">
      <c r="B296" s="216"/>
      <c r="C296" s="217"/>
      <c r="D296" s="218" t="s">
        <v>218</v>
      </c>
      <c r="E296" s="219" t="s">
        <v>23</v>
      </c>
      <c r="F296" s="220" t="s">
        <v>440</v>
      </c>
      <c r="G296" s="217"/>
      <c r="H296" s="221">
        <v>0.57799999999999996</v>
      </c>
      <c r="I296" s="222"/>
      <c r="J296" s="217"/>
      <c r="K296" s="217"/>
      <c r="L296" s="223"/>
      <c r="M296" s="224"/>
      <c r="N296" s="225"/>
      <c r="O296" s="225"/>
      <c r="P296" s="225"/>
      <c r="Q296" s="225"/>
      <c r="R296" s="225"/>
      <c r="S296" s="225"/>
      <c r="T296" s="226"/>
      <c r="AT296" s="227" t="s">
        <v>218</v>
      </c>
      <c r="AU296" s="227" t="s">
        <v>90</v>
      </c>
      <c r="AV296" s="12" t="s">
        <v>82</v>
      </c>
      <c r="AW296" s="12" t="s">
        <v>36</v>
      </c>
      <c r="AX296" s="12" t="s">
        <v>80</v>
      </c>
      <c r="AY296" s="227" t="s">
        <v>207</v>
      </c>
    </row>
    <row r="297" spans="2:65" s="1" customFormat="1" ht="22.8" customHeight="1">
      <c r="B297" s="42"/>
      <c r="C297" s="204" t="s">
        <v>445</v>
      </c>
      <c r="D297" s="204" t="s">
        <v>211</v>
      </c>
      <c r="E297" s="205" t="s">
        <v>393</v>
      </c>
      <c r="F297" s="206" t="s">
        <v>394</v>
      </c>
      <c r="G297" s="207" t="s">
        <v>285</v>
      </c>
      <c r="H297" s="208">
        <v>0.57799999999999996</v>
      </c>
      <c r="I297" s="209"/>
      <c r="J297" s="210">
        <f>ROUND(I297*H297,1)</f>
        <v>0</v>
      </c>
      <c r="K297" s="206" t="s">
        <v>215</v>
      </c>
      <c r="L297" s="62"/>
      <c r="M297" s="211" t="s">
        <v>23</v>
      </c>
      <c r="N297" s="212" t="s">
        <v>44</v>
      </c>
      <c r="O297" s="43"/>
      <c r="P297" s="213">
        <f>O297*H297</f>
        <v>0</v>
      </c>
      <c r="Q297" s="213">
        <v>0</v>
      </c>
      <c r="R297" s="213">
        <f>Q297*H297</f>
        <v>0</v>
      </c>
      <c r="S297" s="213">
        <v>0</v>
      </c>
      <c r="T297" s="214">
        <f>S297*H297</f>
        <v>0</v>
      </c>
      <c r="AR297" s="25" t="s">
        <v>216</v>
      </c>
      <c r="AT297" s="25" t="s">
        <v>211</v>
      </c>
      <c r="AU297" s="25" t="s">
        <v>90</v>
      </c>
      <c r="AY297" s="25" t="s">
        <v>207</v>
      </c>
      <c r="BE297" s="215">
        <f>IF(N297="základní",J297,0)</f>
        <v>0</v>
      </c>
      <c r="BF297" s="215">
        <f>IF(N297="snížená",J297,0)</f>
        <v>0</v>
      </c>
      <c r="BG297" s="215">
        <f>IF(N297="zákl. přenesená",J297,0)</f>
        <v>0</v>
      </c>
      <c r="BH297" s="215">
        <f>IF(N297="sníž. přenesená",J297,0)</f>
        <v>0</v>
      </c>
      <c r="BI297" s="215">
        <f>IF(N297="nulová",J297,0)</f>
        <v>0</v>
      </c>
      <c r="BJ297" s="25" t="s">
        <v>80</v>
      </c>
      <c r="BK297" s="215">
        <f>ROUND(I297*H297,1)</f>
        <v>0</v>
      </c>
      <c r="BL297" s="25" t="s">
        <v>216</v>
      </c>
      <c r="BM297" s="25" t="s">
        <v>446</v>
      </c>
    </row>
    <row r="298" spans="2:65" s="12" customFormat="1" ht="12">
      <c r="B298" s="216"/>
      <c r="C298" s="217"/>
      <c r="D298" s="218" t="s">
        <v>218</v>
      </c>
      <c r="E298" s="219" t="s">
        <v>23</v>
      </c>
      <c r="F298" s="220" t="s">
        <v>440</v>
      </c>
      <c r="G298" s="217"/>
      <c r="H298" s="221">
        <v>0.57799999999999996</v>
      </c>
      <c r="I298" s="222"/>
      <c r="J298" s="217"/>
      <c r="K298" s="217"/>
      <c r="L298" s="223"/>
      <c r="M298" s="224"/>
      <c r="N298" s="225"/>
      <c r="O298" s="225"/>
      <c r="P298" s="225"/>
      <c r="Q298" s="225"/>
      <c r="R298" s="225"/>
      <c r="S298" s="225"/>
      <c r="T298" s="226"/>
      <c r="AT298" s="227" t="s">
        <v>218</v>
      </c>
      <c r="AU298" s="227" t="s">
        <v>90</v>
      </c>
      <c r="AV298" s="12" t="s">
        <v>82</v>
      </c>
      <c r="AW298" s="12" t="s">
        <v>36</v>
      </c>
      <c r="AX298" s="12" t="s">
        <v>80</v>
      </c>
      <c r="AY298" s="227" t="s">
        <v>207</v>
      </c>
    </row>
    <row r="299" spans="2:65" s="1" customFormat="1" ht="22.8" customHeight="1">
      <c r="B299" s="42"/>
      <c r="C299" s="204" t="s">
        <v>447</v>
      </c>
      <c r="D299" s="204" t="s">
        <v>211</v>
      </c>
      <c r="E299" s="205" t="s">
        <v>401</v>
      </c>
      <c r="F299" s="206" t="s">
        <v>402</v>
      </c>
      <c r="G299" s="207" t="s">
        <v>285</v>
      </c>
      <c r="H299" s="208">
        <v>0.57799999999999996</v>
      </c>
      <c r="I299" s="209"/>
      <c r="J299" s="210">
        <f>ROUND(I299*H299,1)</f>
        <v>0</v>
      </c>
      <c r="K299" s="206" t="s">
        <v>215</v>
      </c>
      <c r="L299" s="62"/>
      <c r="M299" s="211" t="s">
        <v>23</v>
      </c>
      <c r="N299" s="212" t="s">
        <v>44</v>
      </c>
      <c r="O299" s="43"/>
      <c r="P299" s="213">
        <f>O299*H299</f>
        <v>0</v>
      </c>
      <c r="Q299" s="213">
        <v>9.8999999999999999E-4</v>
      </c>
      <c r="R299" s="213">
        <f>Q299*H299</f>
        <v>5.7221999999999991E-4</v>
      </c>
      <c r="S299" s="213">
        <v>0</v>
      </c>
      <c r="T299" s="214">
        <f>S299*H299</f>
        <v>0</v>
      </c>
      <c r="AR299" s="25" t="s">
        <v>216</v>
      </c>
      <c r="AT299" s="25" t="s">
        <v>211</v>
      </c>
      <c r="AU299" s="25" t="s">
        <v>90</v>
      </c>
      <c r="AY299" s="25" t="s">
        <v>207</v>
      </c>
      <c r="BE299" s="215">
        <f>IF(N299="základní",J299,0)</f>
        <v>0</v>
      </c>
      <c r="BF299" s="215">
        <f>IF(N299="snížená",J299,0)</f>
        <v>0</v>
      </c>
      <c r="BG299" s="215">
        <f>IF(N299="zákl. přenesená",J299,0)</f>
        <v>0</v>
      </c>
      <c r="BH299" s="215">
        <f>IF(N299="sníž. přenesená",J299,0)</f>
        <v>0</v>
      </c>
      <c r="BI299" s="215">
        <f>IF(N299="nulová",J299,0)</f>
        <v>0</v>
      </c>
      <c r="BJ299" s="25" t="s">
        <v>80</v>
      </c>
      <c r="BK299" s="215">
        <f>ROUND(I299*H299,1)</f>
        <v>0</v>
      </c>
      <c r="BL299" s="25" t="s">
        <v>216</v>
      </c>
      <c r="BM299" s="25" t="s">
        <v>448</v>
      </c>
    </row>
    <row r="300" spans="2:65" s="15" customFormat="1" ht="12">
      <c r="B300" s="250"/>
      <c r="C300" s="251"/>
      <c r="D300" s="218" t="s">
        <v>218</v>
      </c>
      <c r="E300" s="252" t="s">
        <v>23</v>
      </c>
      <c r="F300" s="253" t="s">
        <v>358</v>
      </c>
      <c r="G300" s="251"/>
      <c r="H300" s="252" t="s">
        <v>23</v>
      </c>
      <c r="I300" s="254"/>
      <c r="J300" s="251"/>
      <c r="K300" s="251"/>
      <c r="L300" s="255"/>
      <c r="M300" s="256"/>
      <c r="N300" s="257"/>
      <c r="O300" s="257"/>
      <c r="P300" s="257"/>
      <c r="Q300" s="257"/>
      <c r="R300" s="257"/>
      <c r="S300" s="257"/>
      <c r="T300" s="258"/>
      <c r="AT300" s="259" t="s">
        <v>218</v>
      </c>
      <c r="AU300" s="259" t="s">
        <v>90</v>
      </c>
      <c r="AV300" s="15" t="s">
        <v>80</v>
      </c>
      <c r="AW300" s="15" t="s">
        <v>36</v>
      </c>
      <c r="AX300" s="15" t="s">
        <v>73</v>
      </c>
      <c r="AY300" s="259" t="s">
        <v>207</v>
      </c>
    </row>
    <row r="301" spans="2:65" s="15" customFormat="1" ht="12">
      <c r="B301" s="250"/>
      <c r="C301" s="251"/>
      <c r="D301" s="218" t="s">
        <v>218</v>
      </c>
      <c r="E301" s="252" t="s">
        <v>23</v>
      </c>
      <c r="F301" s="253" t="s">
        <v>373</v>
      </c>
      <c r="G301" s="251"/>
      <c r="H301" s="252" t="s">
        <v>23</v>
      </c>
      <c r="I301" s="254"/>
      <c r="J301" s="251"/>
      <c r="K301" s="251"/>
      <c r="L301" s="255"/>
      <c r="M301" s="256"/>
      <c r="N301" s="257"/>
      <c r="O301" s="257"/>
      <c r="P301" s="257"/>
      <c r="Q301" s="257"/>
      <c r="R301" s="257"/>
      <c r="S301" s="257"/>
      <c r="T301" s="258"/>
      <c r="AT301" s="259" t="s">
        <v>218</v>
      </c>
      <c r="AU301" s="259" t="s">
        <v>90</v>
      </c>
      <c r="AV301" s="15" t="s">
        <v>80</v>
      </c>
      <c r="AW301" s="15" t="s">
        <v>36</v>
      </c>
      <c r="AX301" s="15" t="s">
        <v>73</v>
      </c>
      <c r="AY301" s="259" t="s">
        <v>207</v>
      </c>
    </row>
    <row r="302" spans="2:65" s="12" customFormat="1" ht="12">
      <c r="B302" s="216"/>
      <c r="C302" s="217"/>
      <c r="D302" s="218" t="s">
        <v>218</v>
      </c>
      <c r="E302" s="219" t="s">
        <v>23</v>
      </c>
      <c r="F302" s="220" t="s">
        <v>23</v>
      </c>
      <c r="G302" s="217"/>
      <c r="H302" s="221">
        <v>0</v>
      </c>
      <c r="I302" s="222"/>
      <c r="J302" s="217"/>
      <c r="K302" s="217"/>
      <c r="L302" s="223"/>
      <c r="M302" s="224"/>
      <c r="N302" s="225"/>
      <c r="O302" s="225"/>
      <c r="P302" s="225"/>
      <c r="Q302" s="225"/>
      <c r="R302" s="225"/>
      <c r="S302" s="225"/>
      <c r="T302" s="226"/>
      <c r="AT302" s="227" t="s">
        <v>218</v>
      </c>
      <c r="AU302" s="227" t="s">
        <v>90</v>
      </c>
      <c r="AV302" s="12" t="s">
        <v>82</v>
      </c>
      <c r="AW302" s="12" t="s">
        <v>36</v>
      </c>
      <c r="AX302" s="12" t="s">
        <v>73</v>
      </c>
      <c r="AY302" s="227" t="s">
        <v>207</v>
      </c>
    </row>
    <row r="303" spans="2:65" s="12" customFormat="1" ht="12">
      <c r="B303" s="216"/>
      <c r="C303" s="217"/>
      <c r="D303" s="218" t="s">
        <v>218</v>
      </c>
      <c r="E303" s="219" t="s">
        <v>23</v>
      </c>
      <c r="F303" s="220" t="s">
        <v>440</v>
      </c>
      <c r="G303" s="217"/>
      <c r="H303" s="221">
        <v>0.57799999999999996</v>
      </c>
      <c r="I303" s="222"/>
      <c r="J303" s="217"/>
      <c r="K303" s="217"/>
      <c r="L303" s="223"/>
      <c r="M303" s="224"/>
      <c r="N303" s="225"/>
      <c r="O303" s="225"/>
      <c r="P303" s="225"/>
      <c r="Q303" s="225"/>
      <c r="R303" s="225"/>
      <c r="S303" s="225"/>
      <c r="T303" s="226"/>
      <c r="AT303" s="227" t="s">
        <v>218</v>
      </c>
      <c r="AU303" s="227" t="s">
        <v>90</v>
      </c>
      <c r="AV303" s="12" t="s">
        <v>82</v>
      </c>
      <c r="AW303" s="12" t="s">
        <v>36</v>
      </c>
      <c r="AX303" s="12" t="s">
        <v>80</v>
      </c>
      <c r="AY303" s="227" t="s">
        <v>207</v>
      </c>
    </row>
    <row r="304" spans="2:65" s="1" customFormat="1" ht="22.8" customHeight="1">
      <c r="B304" s="42"/>
      <c r="C304" s="204" t="s">
        <v>449</v>
      </c>
      <c r="D304" s="204" t="s">
        <v>211</v>
      </c>
      <c r="E304" s="205" t="s">
        <v>405</v>
      </c>
      <c r="F304" s="206" t="s">
        <v>406</v>
      </c>
      <c r="G304" s="207" t="s">
        <v>285</v>
      </c>
      <c r="H304" s="208">
        <v>0.57799999999999996</v>
      </c>
      <c r="I304" s="209"/>
      <c r="J304" s="210">
        <f>ROUND(I304*H304,1)</f>
        <v>0</v>
      </c>
      <c r="K304" s="206" t="s">
        <v>215</v>
      </c>
      <c r="L304" s="62"/>
      <c r="M304" s="211" t="s">
        <v>23</v>
      </c>
      <c r="N304" s="212" t="s">
        <v>44</v>
      </c>
      <c r="O304" s="43"/>
      <c r="P304" s="213">
        <f>O304*H304</f>
        <v>0</v>
      </c>
      <c r="Q304" s="213">
        <v>0</v>
      </c>
      <c r="R304" s="213">
        <f>Q304*H304</f>
        <v>0</v>
      </c>
      <c r="S304" s="213">
        <v>0</v>
      </c>
      <c r="T304" s="214">
        <f>S304*H304</f>
        <v>0</v>
      </c>
      <c r="AR304" s="25" t="s">
        <v>216</v>
      </c>
      <c r="AT304" s="25" t="s">
        <v>211</v>
      </c>
      <c r="AU304" s="25" t="s">
        <v>90</v>
      </c>
      <c r="AY304" s="25" t="s">
        <v>207</v>
      </c>
      <c r="BE304" s="215">
        <f>IF(N304="základní",J304,0)</f>
        <v>0</v>
      </c>
      <c r="BF304" s="215">
        <f>IF(N304="snížená",J304,0)</f>
        <v>0</v>
      </c>
      <c r="BG304" s="215">
        <f>IF(N304="zákl. přenesená",J304,0)</f>
        <v>0</v>
      </c>
      <c r="BH304" s="215">
        <f>IF(N304="sníž. přenesená",J304,0)</f>
        <v>0</v>
      </c>
      <c r="BI304" s="215">
        <f>IF(N304="nulová",J304,0)</f>
        <v>0</v>
      </c>
      <c r="BJ304" s="25" t="s">
        <v>80</v>
      </c>
      <c r="BK304" s="215">
        <f>ROUND(I304*H304,1)</f>
        <v>0</v>
      </c>
      <c r="BL304" s="25" t="s">
        <v>216</v>
      </c>
      <c r="BM304" s="25" t="s">
        <v>450</v>
      </c>
    </row>
    <row r="305" spans="2:65" s="12" customFormat="1" ht="12">
      <c r="B305" s="216"/>
      <c r="C305" s="217"/>
      <c r="D305" s="218" t="s">
        <v>218</v>
      </c>
      <c r="E305" s="219" t="s">
        <v>23</v>
      </c>
      <c r="F305" s="220" t="s">
        <v>440</v>
      </c>
      <c r="G305" s="217"/>
      <c r="H305" s="221">
        <v>0.57799999999999996</v>
      </c>
      <c r="I305" s="222"/>
      <c r="J305" s="217"/>
      <c r="K305" s="217"/>
      <c r="L305" s="223"/>
      <c r="M305" s="224"/>
      <c r="N305" s="225"/>
      <c r="O305" s="225"/>
      <c r="P305" s="225"/>
      <c r="Q305" s="225"/>
      <c r="R305" s="225"/>
      <c r="S305" s="225"/>
      <c r="T305" s="226"/>
      <c r="AT305" s="227" t="s">
        <v>218</v>
      </c>
      <c r="AU305" s="227" t="s">
        <v>90</v>
      </c>
      <c r="AV305" s="12" t="s">
        <v>82</v>
      </c>
      <c r="AW305" s="12" t="s">
        <v>36</v>
      </c>
      <c r="AX305" s="12" t="s">
        <v>80</v>
      </c>
      <c r="AY305" s="227" t="s">
        <v>207</v>
      </c>
    </row>
    <row r="306" spans="2:65" s="1" customFormat="1" ht="22.8" customHeight="1">
      <c r="B306" s="42"/>
      <c r="C306" s="204" t="s">
        <v>451</v>
      </c>
      <c r="D306" s="204" t="s">
        <v>211</v>
      </c>
      <c r="E306" s="205" t="s">
        <v>408</v>
      </c>
      <c r="F306" s="206" t="s">
        <v>409</v>
      </c>
      <c r="G306" s="207" t="s">
        <v>285</v>
      </c>
      <c r="H306" s="208">
        <v>0.57799999999999996</v>
      </c>
      <c r="I306" s="209"/>
      <c r="J306" s="210">
        <f>ROUND(I306*H306,1)</f>
        <v>0</v>
      </c>
      <c r="K306" s="206" t="s">
        <v>215</v>
      </c>
      <c r="L306" s="62"/>
      <c r="M306" s="211" t="s">
        <v>23</v>
      </c>
      <c r="N306" s="212" t="s">
        <v>44</v>
      </c>
      <c r="O306" s="43"/>
      <c r="P306" s="213">
        <f>O306*H306</f>
        <v>0</v>
      </c>
      <c r="Q306" s="213">
        <v>1.58E-3</v>
      </c>
      <c r="R306" s="213">
        <f>Q306*H306</f>
        <v>9.1323999999999995E-4</v>
      </c>
      <c r="S306" s="213">
        <v>0</v>
      </c>
      <c r="T306" s="214">
        <f>S306*H306</f>
        <v>0</v>
      </c>
      <c r="AR306" s="25" t="s">
        <v>216</v>
      </c>
      <c r="AT306" s="25" t="s">
        <v>211</v>
      </c>
      <c r="AU306" s="25" t="s">
        <v>90</v>
      </c>
      <c r="AY306" s="25" t="s">
        <v>207</v>
      </c>
      <c r="BE306" s="215">
        <f>IF(N306="základní",J306,0)</f>
        <v>0</v>
      </c>
      <c r="BF306" s="215">
        <f>IF(N306="snížená",J306,0)</f>
        <v>0</v>
      </c>
      <c r="BG306" s="215">
        <f>IF(N306="zákl. přenesená",J306,0)</f>
        <v>0</v>
      </c>
      <c r="BH306" s="215">
        <f>IF(N306="sníž. přenesená",J306,0)</f>
        <v>0</v>
      </c>
      <c r="BI306" s="215">
        <f>IF(N306="nulová",J306,0)</f>
        <v>0</v>
      </c>
      <c r="BJ306" s="25" t="s">
        <v>80</v>
      </c>
      <c r="BK306" s="215">
        <f>ROUND(I306*H306,1)</f>
        <v>0</v>
      </c>
      <c r="BL306" s="25" t="s">
        <v>216</v>
      </c>
      <c r="BM306" s="25" t="s">
        <v>452</v>
      </c>
    </row>
    <row r="307" spans="2:65" s="15" customFormat="1" ht="12">
      <c r="B307" s="250"/>
      <c r="C307" s="251"/>
      <c r="D307" s="218" t="s">
        <v>218</v>
      </c>
      <c r="E307" s="252" t="s">
        <v>23</v>
      </c>
      <c r="F307" s="253" t="s">
        <v>358</v>
      </c>
      <c r="G307" s="251"/>
      <c r="H307" s="252" t="s">
        <v>23</v>
      </c>
      <c r="I307" s="254"/>
      <c r="J307" s="251"/>
      <c r="K307" s="251"/>
      <c r="L307" s="255"/>
      <c r="M307" s="256"/>
      <c r="N307" s="257"/>
      <c r="O307" s="257"/>
      <c r="P307" s="257"/>
      <c r="Q307" s="257"/>
      <c r="R307" s="257"/>
      <c r="S307" s="257"/>
      <c r="T307" s="258"/>
      <c r="AT307" s="259" t="s">
        <v>218</v>
      </c>
      <c r="AU307" s="259" t="s">
        <v>90</v>
      </c>
      <c r="AV307" s="15" t="s">
        <v>80</v>
      </c>
      <c r="AW307" s="15" t="s">
        <v>36</v>
      </c>
      <c r="AX307" s="15" t="s">
        <v>73</v>
      </c>
      <c r="AY307" s="259" t="s">
        <v>207</v>
      </c>
    </row>
    <row r="308" spans="2:65" s="15" customFormat="1" ht="12">
      <c r="B308" s="250"/>
      <c r="C308" s="251"/>
      <c r="D308" s="218" t="s">
        <v>218</v>
      </c>
      <c r="E308" s="252" t="s">
        <v>23</v>
      </c>
      <c r="F308" s="253" t="s">
        <v>373</v>
      </c>
      <c r="G308" s="251"/>
      <c r="H308" s="252" t="s">
        <v>23</v>
      </c>
      <c r="I308" s="254"/>
      <c r="J308" s="251"/>
      <c r="K308" s="251"/>
      <c r="L308" s="255"/>
      <c r="M308" s="256"/>
      <c r="N308" s="257"/>
      <c r="O308" s="257"/>
      <c r="P308" s="257"/>
      <c r="Q308" s="257"/>
      <c r="R308" s="257"/>
      <c r="S308" s="257"/>
      <c r="T308" s="258"/>
      <c r="AT308" s="259" t="s">
        <v>218</v>
      </c>
      <c r="AU308" s="259" t="s">
        <v>90</v>
      </c>
      <c r="AV308" s="15" t="s">
        <v>80</v>
      </c>
      <c r="AW308" s="15" t="s">
        <v>36</v>
      </c>
      <c r="AX308" s="15" t="s">
        <v>73</v>
      </c>
      <c r="AY308" s="259" t="s">
        <v>207</v>
      </c>
    </row>
    <row r="309" spans="2:65" s="12" customFormat="1" ht="12">
      <c r="B309" s="216"/>
      <c r="C309" s="217"/>
      <c r="D309" s="218" t="s">
        <v>218</v>
      </c>
      <c r="E309" s="219" t="s">
        <v>23</v>
      </c>
      <c r="F309" s="220" t="s">
        <v>23</v>
      </c>
      <c r="G309" s="217"/>
      <c r="H309" s="221">
        <v>0</v>
      </c>
      <c r="I309" s="222"/>
      <c r="J309" s="217"/>
      <c r="K309" s="217"/>
      <c r="L309" s="223"/>
      <c r="M309" s="224"/>
      <c r="N309" s="225"/>
      <c r="O309" s="225"/>
      <c r="P309" s="225"/>
      <c r="Q309" s="225"/>
      <c r="R309" s="225"/>
      <c r="S309" s="225"/>
      <c r="T309" s="226"/>
      <c r="AT309" s="227" t="s">
        <v>218</v>
      </c>
      <c r="AU309" s="227" t="s">
        <v>90</v>
      </c>
      <c r="AV309" s="12" t="s">
        <v>82</v>
      </c>
      <c r="AW309" s="12" t="s">
        <v>36</v>
      </c>
      <c r="AX309" s="12" t="s">
        <v>73</v>
      </c>
      <c r="AY309" s="227" t="s">
        <v>207</v>
      </c>
    </row>
    <row r="310" spans="2:65" s="12" customFormat="1" ht="12">
      <c r="B310" s="216"/>
      <c r="C310" s="217"/>
      <c r="D310" s="218" t="s">
        <v>218</v>
      </c>
      <c r="E310" s="219" t="s">
        <v>23</v>
      </c>
      <c r="F310" s="220" t="s">
        <v>440</v>
      </c>
      <c r="G310" s="217"/>
      <c r="H310" s="221">
        <v>0.57799999999999996</v>
      </c>
      <c r="I310" s="222"/>
      <c r="J310" s="217"/>
      <c r="K310" s="217"/>
      <c r="L310" s="223"/>
      <c r="M310" s="224"/>
      <c r="N310" s="225"/>
      <c r="O310" s="225"/>
      <c r="P310" s="225"/>
      <c r="Q310" s="225"/>
      <c r="R310" s="225"/>
      <c r="S310" s="225"/>
      <c r="T310" s="226"/>
      <c r="AT310" s="227" t="s">
        <v>218</v>
      </c>
      <c r="AU310" s="227" t="s">
        <v>90</v>
      </c>
      <c r="AV310" s="12" t="s">
        <v>82</v>
      </c>
      <c r="AW310" s="12" t="s">
        <v>36</v>
      </c>
      <c r="AX310" s="12" t="s">
        <v>80</v>
      </c>
      <c r="AY310" s="227" t="s">
        <v>207</v>
      </c>
    </row>
    <row r="311" spans="2:65" s="1" customFormat="1" ht="22.8" customHeight="1">
      <c r="B311" s="42"/>
      <c r="C311" s="204" t="s">
        <v>453</v>
      </c>
      <c r="D311" s="204" t="s">
        <v>211</v>
      </c>
      <c r="E311" s="205" t="s">
        <v>412</v>
      </c>
      <c r="F311" s="206" t="s">
        <v>413</v>
      </c>
      <c r="G311" s="207" t="s">
        <v>285</v>
      </c>
      <c r="H311" s="208">
        <v>0.57799999999999996</v>
      </c>
      <c r="I311" s="209"/>
      <c r="J311" s="210">
        <f>ROUND(I311*H311,1)</f>
        <v>0</v>
      </c>
      <c r="K311" s="206" t="s">
        <v>215</v>
      </c>
      <c r="L311" s="62"/>
      <c r="M311" s="211" t="s">
        <v>23</v>
      </c>
      <c r="N311" s="212" t="s">
        <v>44</v>
      </c>
      <c r="O311" s="43"/>
      <c r="P311" s="213">
        <f>O311*H311</f>
        <v>0</v>
      </c>
      <c r="Q311" s="213">
        <v>0</v>
      </c>
      <c r="R311" s="213">
        <f>Q311*H311</f>
        <v>0</v>
      </c>
      <c r="S311" s="213">
        <v>0</v>
      </c>
      <c r="T311" s="214">
        <f>S311*H311</f>
        <v>0</v>
      </c>
      <c r="AR311" s="25" t="s">
        <v>216</v>
      </c>
      <c r="AT311" s="25" t="s">
        <v>211</v>
      </c>
      <c r="AU311" s="25" t="s">
        <v>90</v>
      </c>
      <c r="AY311" s="25" t="s">
        <v>207</v>
      </c>
      <c r="BE311" s="215">
        <f>IF(N311="základní",J311,0)</f>
        <v>0</v>
      </c>
      <c r="BF311" s="215">
        <f>IF(N311="snížená",J311,0)</f>
        <v>0</v>
      </c>
      <c r="BG311" s="215">
        <f>IF(N311="zákl. přenesená",J311,0)</f>
        <v>0</v>
      </c>
      <c r="BH311" s="215">
        <f>IF(N311="sníž. přenesená",J311,0)</f>
        <v>0</v>
      </c>
      <c r="BI311" s="215">
        <f>IF(N311="nulová",J311,0)</f>
        <v>0</v>
      </c>
      <c r="BJ311" s="25" t="s">
        <v>80</v>
      </c>
      <c r="BK311" s="215">
        <f>ROUND(I311*H311,1)</f>
        <v>0</v>
      </c>
      <c r="BL311" s="25" t="s">
        <v>216</v>
      </c>
      <c r="BM311" s="25" t="s">
        <v>454</v>
      </c>
    </row>
    <row r="312" spans="2:65" s="12" customFormat="1" ht="12">
      <c r="B312" s="216"/>
      <c r="C312" s="217"/>
      <c r="D312" s="218" t="s">
        <v>218</v>
      </c>
      <c r="E312" s="219" t="s">
        <v>23</v>
      </c>
      <c r="F312" s="220" t="s">
        <v>440</v>
      </c>
      <c r="G312" s="217"/>
      <c r="H312" s="221">
        <v>0.57799999999999996</v>
      </c>
      <c r="I312" s="222"/>
      <c r="J312" s="217"/>
      <c r="K312" s="217"/>
      <c r="L312" s="223"/>
      <c r="M312" s="224"/>
      <c r="N312" s="225"/>
      <c r="O312" s="225"/>
      <c r="P312" s="225"/>
      <c r="Q312" s="225"/>
      <c r="R312" s="225"/>
      <c r="S312" s="225"/>
      <c r="T312" s="226"/>
      <c r="AT312" s="227" t="s">
        <v>218</v>
      </c>
      <c r="AU312" s="227" t="s">
        <v>90</v>
      </c>
      <c r="AV312" s="12" t="s">
        <v>82</v>
      </c>
      <c r="AW312" s="12" t="s">
        <v>36</v>
      </c>
      <c r="AX312" s="12" t="s">
        <v>80</v>
      </c>
      <c r="AY312" s="227" t="s">
        <v>207</v>
      </c>
    </row>
    <row r="313" spans="2:65" s="1" customFormat="1" ht="34.200000000000003" customHeight="1">
      <c r="B313" s="42"/>
      <c r="C313" s="204" t="s">
        <v>455</v>
      </c>
      <c r="D313" s="204" t="s">
        <v>211</v>
      </c>
      <c r="E313" s="205" t="s">
        <v>456</v>
      </c>
      <c r="F313" s="206" t="s">
        <v>457</v>
      </c>
      <c r="G313" s="207" t="s">
        <v>285</v>
      </c>
      <c r="H313" s="208">
        <v>11.558</v>
      </c>
      <c r="I313" s="209"/>
      <c r="J313" s="210">
        <f>ROUND(I313*H313,1)</f>
        <v>0</v>
      </c>
      <c r="K313" s="206" t="s">
        <v>215</v>
      </c>
      <c r="L313" s="62"/>
      <c r="M313" s="211" t="s">
        <v>23</v>
      </c>
      <c r="N313" s="212" t="s">
        <v>44</v>
      </c>
      <c r="O313" s="43"/>
      <c r="P313" s="213">
        <f>O313*H313</f>
        <v>0</v>
      </c>
      <c r="Q313" s="213">
        <v>3.465E-2</v>
      </c>
      <c r="R313" s="213">
        <f>Q313*H313</f>
        <v>0.40048469999999997</v>
      </c>
      <c r="S313" s="213">
        <v>0</v>
      </c>
      <c r="T313" s="214">
        <f>S313*H313</f>
        <v>0</v>
      </c>
      <c r="AR313" s="25" t="s">
        <v>216</v>
      </c>
      <c r="AT313" s="25" t="s">
        <v>211</v>
      </c>
      <c r="AU313" s="25" t="s">
        <v>90</v>
      </c>
      <c r="AY313" s="25" t="s">
        <v>207</v>
      </c>
      <c r="BE313" s="215">
        <f>IF(N313="základní",J313,0)</f>
        <v>0</v>
      </c>
      <c r="BF313" s="215">
        <f>IF(N313="snížená",J313,0)</f>
        <v>0</v>
      </c>
      <c r="BG313" s="215">
        <f>IF(N313="zákl. přenesená",J313,0)</f>
        <v>0</v>
      </c>
      <c r="BH313" s="215">
        <f>IF(N313="sníž. přenesená",J313,0)</f>
        <v>0</v>
      </c>
      <c r="BI313" s="215">
        <f>IF(N313="nulová",J313,0)</f>
        <v>0</v>
      </c>
      <c r="BJ313" s="25" t="s">
        <v>80</v>
      </c>
      <c r="BK313" s="215">
        <f>ROUND(I313*H313,1)</f>
        <v>0</v>
      </c>
      <c r="BL313" s="25" t="s">
        <v>216</v>
      </c>
      <c r="BM313" s="25" t="s">
        <v>458</v>
      </c>
    </row>
    <row r="314" spans="2:65" s="12" customFormat="1" ht="12">
      <c r="B314" s="216"/>
      <c r="C314" s="217"/>
      <c r="D314" s="218" t="s">
        <v>218</v>
      </c>
      <c r="E314" s="219" t="s">
        <v>23</v>
      </c>
      <c r="F314" s="220" t="s">
        <v>435</v>
      </c>
      <c r="G314" s="217"/>
      <c r="H314" s="221">
        <v>11.558</v>
      </c>
      <c r="I314" s="222"/>
      <c r="J314" s="217"/>
      <c r="K314" s="217"/>
      <c r="L314" s="223"/>
      <c r="M314" s="224"/>
      <c r="N314" s="225"/>
      <c r="O314" s="225"/>
      <c r="P314" s="225"/>
      <c r="Q314" s="225"/>
      <c r="R314" s="225"/>
      <c r="S314" s="225"/>
      <c r="T314" s="226"/>
      <c r="AT314" s="227" t="s">
        <v>218</v>
      </c>
      <c r="AU314" s="227" t="s">
        <v>90</v>
      </c>
      <c r="AV314" s="12" t="s">
        <v>82</v>
      </c>
      <c r="AW314" s="12" t="s">
        <v>36</v>
      </c>
      <c r="AX314" s="12" t="s">
        <v>80</v>
      </c>
      <c r="AY314" s="227" t="s">
        <v>207</v>
      </c>
    </row>
    <row r="315" spans="2:65" s="1" customFormat="1" ht="22.8" customHeight="1">
      <c r="B315" s="42"/>
      <c r="C315" s="204" t="s">
        <v>459</v>
      </c>
      <c r="D315" s="204" t="s">
        <v>211</v>
      </c>
      <c r="E315" s="205" t="s">
        <v>460</v>
      </c>
      <c r="F315" s="206" t="s">
        <v>461</v>
      </c>
      <c r="G315" s="207" t="s">
        <v>285</v>
      </c>
      <c r="H315" s="208">
        <v>11.558</v>
      </c>
      <c r="I315" s="209"/>
      <c r="J315" s="210">
        <f>ROUND(I315*H315,1)</f>
        <v>0</v>
      </c>
      <c r="K315" s="206" t="s">
        <v>215</v>
      </c>
      <c r="L315" s="62"/>
      <c r="M315" s="211" t="s">
        <v>23</v>
      </c>
      <c r="N315" s="212" t="s">
        <v>44</v>
      </c>
      <c r="O315" s="43"/>
      <c r="P315" s="213">
        <f>O315*H315</f>
        <v>0</v>
      </c>
      <c r="Q315" s="213">
        <v>0</v>
      </c>
      <c r="R315" s="213">
        <f>Q315*H315</f>
        <v>0</v>
      </c>
      <c r="S315" s="213">
        <v>0</v>
      </c>
      <c r="T315" s="214">
        <f>S315*H315</f>
        <v>0</v>
      </c>
      <c r="AR315" s="25" t="s">
        <v>216</v>
      </c>
      <c r="AT315" s="25" t="s">
        <v>211</v>
      </c>
      <c r="AU315" s="25" t="s">
        <v>90</v>
      </c>
      <c r="AY315" s="25" t="s">
        <v>207</v>
      </c>
      <c r="BE315" s="215">
        <f>IF(N315="základní",J315,0)</f>
        <v>0</v>
      </c>
      <c r="BF315" s="215">
        <f>IF(N315="snížená",J315,0)</f>
        <v>0</v>
      </c>
      <c r="BG315" s="215">
        <f>IF(N315="zákl. přenesená",J315,0)</f>
        <v>0</v>
      </c>
      <c r="BH315" s="215">
        <f>IF(N315="sníž. přenesená",J315,0)</f>
        <v>0</v>
      </c>
      <c r="BI315" s="215">
        <f>IF(N315="nulová",J315,0)</f>
        <v>0</v>
      </c>
      <c r="BJ315" s="25" t="s">
        <v>80</v>
      </c>
      <c r="BK315" s="215">
        <f>ROUND(I315*H315,1)</f>
        <v>0</v>
      </c>
      <c r="BL315" s="25" t="s">
        <v>216</v>
      </c>
      <c r="BM315" s="25" t="s">
        <v>462</v>
      </c>
    </row>
    <row r="316" spans="2:65" s="1" customFormat="1" ht="22.8" customHeight="1">
      <c r="B316" s="42"/>
      <c r="C316" s="204" t="s">
        <v>463</v>
      </c>
      <c r="D316" s="204" t="s">
        <v>211</v>
      </c>
      <c r="E316" s="205" t="s">
        <v>464</v>
      </c>
      <c r="F316" s="206" t="s">
        <v>465</v>
      </c>
      <c r="G316" s="207" t="s">
        <v>285</v>
      </c>
      <c r="H316" s="208">
        <v>11.558</v>
      </c>
      <c r="I316" s="209"/>
      <c r="J316" s="210">
        <f>ROUND(I316*H316,1)</f>
        <v>0</v>
      </c>
      <c r="K316" s="206" t="s">
        <v>215</v>
      </c>
      <c r="L316" s="62"/>
      <c r="M316" s="211" t="s">
        <v>23</v>
      </c>
      <c r="N316" s="212" t="s">
        <v>44</v>
      </c>
      <c r="O316" s="43"/>
      <c r="P316" s="213">
        <f>O316*H316</f>
        <v>0</v>
      </c>
      <c r="Q316" s="213">
        <v>8.0000000000000002E-3</v>
      </c>
      <c r="R316" s="213">
        <f>Q316*H316</f>
        <v>9.2464000000000005E-2</v>
      </c>
      <c r="S316" s="213">
        <v>0</v>
      </c>
      <c r="T316" s="214">
        <f>S316*H316</f>
        <v>0</v>
      </c>
      <c r="AR316" s="25" t="s">
        <v>216</v>
      </c>
      <c r="AT316" s="25" t="s">
        <v>211</v>
      </c>
      <c r="AU316" s="25" t="s">
        <v>90</v>
      </c>
      <c r="AY316" s="25" t="s">
        <v>207</v>
      </c>
      <c r="BE316" s="215">
        <f>IF(N316="základní",J316,0)</f>
        <v>0</v>
      </c>
      <c r="BF316" s="215">
        <f>IF(N316="snížená",J316,0)</f>
        <v>0</v>
      </c>
      <c r="BG316" s="215">
        <f>IF(N316="zákl. přenesená",J316,0)</f>
        <v>0</v>
      </c>
      <c r="BH316" s="215">
        <f>IF(N316="sníž. přenesená",J316,0)</f>
        <v>0</v>
      </c>
      <c r="BI316" s="215">
        <f>IF(N316="nulová",J316,0)</f>
        <v>0</v>
      </c>
      <c r="BJ316" s="25" t="s">
        <v>80</v>
      </c>
      <c r="BK316" s="215">
        <f>ROUND(I316*H316,1)</f>
        <v>0</v>
      </c>
      <c r="BL316" s="25" t="s">
        <v>216</v>
      </c>
      <c r="BM316" s="25" t="s">
        <v>466</v>
      </c>
    </row>
    <row r="317" spans="2:65" s="1" customFormat="1" ht="22.8" customHeight="1">
      <c r="B317" s="42"/>
      <c r="C317" s="204" t="s">
        <v>467</v>
      </c>
      <c r="D317" s="204" t="s">
        <v>211</v>
      </c>
      <c r="E317" s="205" t="s">
        <v>468</v>
      </c>
      <c r="F317" s="206" t="s">
        <v>469</v>
      </c>
      <c r="G317" s="207" t="s">
        <v>285</v>
      </c>
      <c r="H317" s="208">
        <v>11.558</v>
      </c>
      <c r="I317" s="209"/>
      <c r="J317" s="210">
        <f>ROUND(I317*H317,1)</f>
        <v>0</v>
      </c>
      <c r="K317" s="206" t="s">
        <v>215</v>
      </c>
      <c r="L317" s="62"/>
      <c r="M317" s="211" t="s">
        <v>23</v>
      </c>
      <c r="N317" s="212" t="s">
        <v>44</v>
      </c>
      <c r="O317" s="43"/>
      <c r="P317" s="213">
        <f>O317*H317</f>
        <v>0</v>
      </c>
      <c r="Q317" s="213">
        <v>9.3000000000000005E-4</v>
      </c>
      <c r="R317" s="213">
        <f>Q317*H317</f>
        <v>1.074894E-2</v>
      </c>
      <c r="S317" s="213">
        <v>0</v>
      </c>
      <c r="T317" s="214">
        <f>S317*H317</f>
        <v>0</v>
      </c>
      <c r="AR317" s="25" t="s">
        <v>216</v>
      </c>
      <c r="AT317" s="25" t="s">
        <v>211</v>
      </c>
      <c r="AU317" s="25" t="s">
        <v>90</v>
      </c>
      <c r="AY317" s="25" t="s">
        <v>207</v>
      </c>
      <c r="BE317" s="215">
        <f>IF(N317="základní",J317,0)</f>
        <v>0</v>
      </c>
      <c r="BF317" s="215">
        <f>IF(N317="snížená",J317,0)</f>
        <v>0</v>
      </c>
      <c r="BG317" s="215">
        <f>IF(N317="zákl. přenesená",J317,0)</f>
        <v>0</v>
      </c>
      <c r="BH317" s="215">
        <f>IF(N317="sníž. přenesená",J317,0)</f>
        <v>0</v>
      </c>
      <c r="BI317" s="215">
        <f>IF(N317="nulová",J317,0)</f>
        <v>0</v>
      </c>
      <c r="BJ317" s="25" t="s">
        <v>80</v>
      </c>
      <c r="BK317" s="215">
        <f>ROUND(I317*H317,1)</f>
        <v>0</v>
      </c>
      <c r="BL317" s="25" t="s">
        <v>216</v>
      </c>
      <c r="BM317" s="25" t="s">
        <v>470</v>
      </c>
    </row>
    <row r="318" spans="2:65" s="1" customFormat="1" ht="22.8" customHeight="1">
      <c r="B318" s="42"/>
      <c r="C318" s="260" t="s">
        <v>471</v>
      </c>
      <c r="D318" s="260" t="s">
        <v>314</v>
      </c>
      <c r="E318" s="261" t="s">
        <v>472</v>
      </c>
      <c r="F318" s="262" t="s">
        <v>473</v>
      </c>
      <c r="G318" s="263" t="s">
        <v>317</v>
      </c>
      <c r="H318" s="264">
        <v>258</v>
      </c>
      <c r="I318" s="265"/>
      <c r="J318" s="266">
        <f>ROUND(I318*H318,1)</f>
        <v>0</v>
      </c>
      <c r="K318" s="262" t="s">
        <v>23</v>
      </c>
      <c r="L318" s="267"/>
      <c r="M318" s="268" t="s">
        <v>23</v>
      </c>
      <c r="N318" s="269" t="s">
        <v>44</v>
      </c>
      <c r="O318" s="43"/>
      <c r="P318" s="213">
        <f>O318*H318</f>
        <v>0</v>
      </c>
      <c r="Q318" s="213">
        <v>3.5999999999999999E-3</v>
      </c>
      <c r="R318" s="213">
        <f>Q318*H318</f>
        <v>0.92879999999999996</v>
      </c>
      <c r="S318" s="213">
        <v>0</v>
      </c>
      <c r="T318" s="214">
        <f>S318*H318</f>
        <v>0</v>
      </c>
      <c r="AR318" s="25" t="s">
        <v>262</v>
      </c>
      <c r="AT318" s="25" t="s">
        <v>314</v>
      </c>
      <c r="AU318" s="25" t="s">
        <v>90</v>
      </c>
      <c r="AY318" s="25" t="s">
        <v>207</v>
      </c>
      <c r="BE318" s="215">
        <f>IF(N318="základní",J318,0)</f>
        <v>0</v>
      </c>
      <c r="BF318" s="215">
        <f>IF(N318="snížená",J318,0)</f>
        <v>0</v>
      </c>
      <c r="BG318" s="215">
        <f>IF(N318="zákl. přenesená",J318,0)</f>
        <v>0</v>
      </c>
      <c r="BH318" s="215">
        <f>IF(N318="sníž. přenesená",J318,0)</f>
        <v>0</v>
      </c>
      <c r="BI318" s="215">
        <f>IF(N318="nulová",J318,0)</f>
        <v>0</v>
      </c>
      <c r="BJ318" s="25" t="s">
        <v>80</v>
      </c>
      <c r="BK318" s="215">
        <f>ROUND(I318*H318,1)</f>
        <v>0</v>
      </c>
      <c r="BL318" s="25" t="s">
        <v>216</v>
      </c>
      <c r="BM318" s="25" t="s">
        <v>474</v>
      </c>
    </row>
    <row r="319" spans="2:65" s="12" customFormat="1" ht="12">
      <c r="B319" s="216"/>
      <c r="C319" s="217"/>
      <c r="D319" s="218" t="s">
        <v>218</v>
      </c>
      <c r="E319" s="219" t="s">
        <v>23</v>
      </c>
      <c r="F319" s="220" t="s">
        <v>475</v>
      </c>
      <c r="G319" s="217"/>
      <c r="H319" s="221">
        <v>258</v>
      </c>
      <c r="I319" s="222"/>
      <c r="J319" s="217"/>
      <c r="K319" s="217"/>
      <c r="L319" s="223"/>
      <c r="M319" s="224"/>
      <c r="N319" s="225"/>
      <c r="O319" s="225"/>
      <c r="P319" s="225"/>
      <c r="Q319" s="225"/>
      <c r="R319" s="225"/>
      <c r="S319" s="225"/>
      <c r="T319" s="226"/>
      <c r="AT319" s="227" t="s">
        <v>218</v>
      </c>
      <c r="AU319" s="227" t="s">
        <v>90</v>
      </c>
      <c r="AV319" s="12" t="s">
        <v>82</v>
      </c>
      <c r="AW319" s="12" t="s">
        <v>36</v>
      </c>
      <c r="AX319" s="12" t="s">
        <v>80</v>
      </c>
      <c r="AY319" s="227" t="s">
        <v>207</v>
      </c>
    </row>
    <row r="320" spans="2:65" s="11" customFormat="1" ht="29.85" customHeight="1">
      <c r="B320" s="188"/>
      <c r="C320" s="189"/>
      <c r="D320" s="190" t="s">
        <v>72</v>
      </c>
      <c r="E320" s="202" t="s">
        <v>262</v>
      </c>
      <c r="F320" s="202" t="s">
        <v>476</v>
      </c>
      <c r="G320" s="189"/>
      <c r="H320" s="189"/>
      <c r="I320" s="192"/>
      <c r="J320" s="203">
        <f>BK320</f>
        <v>0</v>
      </c>
      <c r="K320" s="189"/>
      <c r="L320" s="194"/>
      <c r="M320" s="195"/>
      <c r="N320" s="196"/>
      <c r="O320" s="196"/>
      <c r="P320" s="197">
        <f>P321</f>
        <v>0</v>
      </c>
      <c r="Q320" s="196"/>
      <c r="R320" s="197">
        <f>R321</f>
        <v>4.6195272000000003</v>
      </c>
      <c r="S320" s="196"/>
      <c r="T320" s="198">
        <f>T321</f>
        <v>0</v>
      </c>
      <c r="AR320" s="199" t="s">
        <v>80</v>
      </c>
      <c r="AT320" s="200" t="s">
        <v>72</v>
      </c>
      <c r="AU320" s="200" t="s">
        <v>80</v>
      </c>
      <c r="AY320" s="199" t="s">
        <v>207</v>
      </c>
      <c r="BK320" s="201">
        <f>BK321</f>
        <v>0</v>
      </c>
    </row>
    <row r="321" spans="2:65" s="11" customFormat="1" ht="14.85" customHeight="1">
      <c r="B321" s="188"/>
      <c r="C321" s="189"/>
      <c r="D321" s="190" t="s">
        <v>72</v>
      </c>
      <c r="E321" s="202" t="s">
        <v>477</v>
      </c>
      <c r="F321" s="202" t="s">
        <v>478</v>
      </c>
      <c r="G321" s="189"/>
      <c r="H321" s="189"/>
      <c r="I321" s="192"/>
      <c r="J321" s="203">
        <f>BK321</f>
        <v>0</v>
      </c>
      <c r="K321" s="189"/>
      <c r="L321" s="194"/>
      <c r="M321" s="195"/>
      <c r="N321" s="196"/>
      <c r="O321" s="196"/>
      <c r="P321" s="197">
        <f>SUM(P322:P335)</f>
        <v>0</v>
      </c>
      <c r="Q321" s="196"/>
      <c r="R321" s="197">
        <f>SUM(R322:R335)</f>
        <v>4.6195272000000003</v>
      </c>
      <c r="S321" s="196"/>
      <c r="T321" s="198">
        <f>SUM(T322:T335)</f>
        <v>0</v>
      </c>
      <c r="AR321" s="199" t="s">
        <v>80</v>
      </c>
      <c r="AT321" s="200" t="s">
        <v>72</v>
      </c>
      <c r="AU321" s="200" t="s">
        <v>82</v>
      </c>
      <c r="AY321" s="199" t="s">
        <v>207</v>
      </c>
      <c r="BK321" s="201">
        <f>SUM(BK322:BK335)</f>
        <v>0</v>
      </c>
    </row>
    <row r="322" spans="2:65" s="1" customFormat="1" ht="22.8" customHeight="1">
      <c r="B322" s="42"/>
      <c r="C322" s="204" t="s">
        <v>479</v>
      </c>
      <c r="D322" s="204" t="s">
        <v>211</v>
      </c>
      <c r="E322" s="205" t="s">
        <v>480</v>
      </c>
      <c r="F322" s="206" t="s">
        <v>481</v>
      </c>
      <c r="G322" s="207" t="s">
        <v>214</v>
      </c>
      <c r="H322" s="208">
        <v>0.75600000000000001</v>
      </c>
      <c r="I322" s="209"/>
      <c r="J322" s="210">
        <f>ROUND(I322*H322,1)</f>
        <v>0</v>
      </c>
      <c r="K322" s="206" t="s">
        <v>215</v>
      </c>
      <c r="L322" s="62"/>
      <c r="M322" s="211" t="s">
        <v>23</v>
      </c>
      <c r="N322" s="212" t="s">
        <v>44</v>
      </c>
      <c r="O322" s="43"/>
      <c r="P322" s="213">
        <f>O322*H322</f>
        <v>0</v>
      </c>
      <c r="Q322" s="213">
        <v>0</v>
      </c>
      <c r="R322" s="213">
        <f>Q322*H322</f>
        <v>0</v>
      </c>
      <c r="S322" s="213">
        <v>0</v>
      </c>
      <c r="T322" s="214">
        <f>S322*H322</f>
        <v>0</v>
      </c>
      <c r="AR322" s="25" t="s">
        <v>216</v>
      </c>
      <c r="AT322" s="25" t="s">
        <v>211</v>
      </c>
      <c r="AU322" s="25" t="s">
        <v>90</v>
      </c>
      <c r="AY322" s="25" t="s">
        <v>207</v>
      </c>
      <c r="BE322" s="215">
        <f>IF(N322="základní",J322,0)</f>
        <v>0</v>
      </c>
      <c r="BF322" s="215">
        <f>IF(N322="snížená",J322,0)</f>
        <v>0</v>
      </c>
      <c r="BG322" s="215">
        <f>IF(N322="zákl. přenesená",J322,0)</f>
        <v>0</v>
      </c>
      <c r="BH322" s="215">
        <f>IF(N322="sníž. přenesená",J322,0)</f>
        <v>0</v>
      </c>
      <c r="BI322" s="215">
        <f>IF(N322="nulová",J322,0)</f>
        <v>0</v>
      </c>
      <c r="BJ322" s="25" t="s">
        <v>80</v>
      </c>
      <c r="BK322" s="215">
        <f>ROUND(I322*H322,1)</f>
        <v>0</v>
      </c>
      <c r="BL322" s="25" t="s">
        <v>216</v>
      </c>
      <c r="BM322" s="25" t="s">
        <v>482</v>
      </c>
    </row>
    <row r="323" spans="2:65" s="12" customFormat="1" ht="12">
      <c r="B323" s="216"/>
      <c r="C323" s="217"/>
      <c r="D323" s="218" t="s">
        <v>218</v>
      </c>
      <c r="E323" s="219" t="s">
        <v>23</v>
      </c>
      <c r="F323" s="220" t="s">
        <v>483</v>
      </c>
      <c r="G323" s="217"/>
      <c r="H323" s="221">
        <v>0.75600000000000001</v>
      </c>
      <c r="I323" s="222"/>
      <c r="J323" s="217"/>
      <c r="K323" s="217"/>
      <c r="L323" s="223"/>
      <c r="M323" s="224"/>
      <c r="N323" s="225"/>
      <c r="O323" s="225"/>
      <c r="P323" s="225"/>
      <c r="Q323" s="225"/>
      <c r="R323" s="225"/>
      <c r="S323" s="225"/>
      <c r="T323" s="226"/>
      <c r="AT323" s="227" t="s">
        <v>218</v>
      </c>
      <c r="AU323" s="227" t="s">
        <v>90</v>
      </c>
      <c r="AV323" s="12" t="s">
        <v>82</v>
      </c>
      <c r="AW323" s="12" t="s">
        <v>36</v>
      </c>
      <c r="AX323" s="12" t="s">
        <v>80</v>
      </c>
      <c r="AY323" s="227" t="s">
        <v>207</v>
      </c>
    </row>
    <row r="324" spans="2:65" s="1" customFormat="1" ht="34.200000000000003" customHeight="1">
      <c r="B324" s="42"/>
      <c r="C324" s="204" t="s">
        <v>484</v>
      </c>
      <c r="D324" s="204" t="s">
        <v>211</v>
      </c>
      <c r="E324" s="205" t="s">
        <v>485</v>
      </c>
      <c r="F324" s="206" t="s">
        <v>486</v>
      </c>
      <c r="G324" s="207" t="s">
        <v>214</v>
      </c>
      <c r="H324" s="208">
        <v>0.75600000000000001</v>
      </c>
      <c r="I324" s="209"/>
      <c r="J324" s="210">
        <f>ROUND(I324*H324,1)</f>
        <v>0</v>
      </c>
      <c r="K324" s="206" t="s">
        <v>215</v>
      </c>
      <c r="L324" s="62"/>
      <c r="M324" s="211" t="s">
        <v>23</v>
      </c>
      <c r="N324" s="212" t="s">
        <v>44</v>
      </c>
      <c r="O324" s="43"/>
      <c r="P324" s="213">
        <f>O324*H324</f>
        <v>0</v>
      </c>
      <c r="Q324" s="213">
        <v>2.4289999999999998</v>
      </c>
      <c r="R324" s="213">
        <f>Q324*H324</f>
        <v>1.8363239999999998</v>
      </c>
      <c r="S324" s="213">
        <v>0</v>
      </c>
      <c r="T324" s="214">
        <f>S324*H324</f>
        <v>0</v>
      </c>
      <c r="AR324" s="25" t="s">
        <v>216</v>
      </c>
      <c r="AT324" s="25" t="s">
        <v>211</v>
      </c>
      <c r="AU324" s="25" t="s">
        <v>90</v>
      </c>
      <c r="AY324" s="25" t="s">
        <v>207</v>
      </c>
      <c r="BE324" s="215">
        <f>IF(N324="základní",J324,0)</f>
        <v>0</v>
      </c>
      <c r="BF324" s="215">
        <f>IF(N324="snížená",J324,0)</f>
        <v>0</v>
      </c>
      <c r="BG324" s="215">
        <f>IF(N324="zákl. přenesená",J324,0)</f>
        <v>0</v>
      </c>
      <c r="BH324" s="215">
        <f>IF(N324="sníž. přenesená",J324,0)</f>
        <v>0</v>
      </c>
      <c r="BI324" s="215">
        <f>IF(N324="nulová",J324,0)</f>
        <v>0</v>
      </c>
      <c r="BJ324" s="25" t="s">
        <v>80</v>
      </c>
      <c r="BK324" s="215">
        <f>ROUND(I324*H324,1)</f>
        <v>0</v>
      </c>
      <c r="BL324" s="25" t="s">
        <v>216</v>
      </c>
      <c r="BM324" s="25" t="s">
        <v>487</v>
      </c>
    </row>
    <row r="325" spans="2:65" s="12" customFormat="1" ht="12">
      <c r="B325" s="216"/>
      <c r="C325" s="217"/>
      <c r="D325" s="218" t="s">
        <v>218</v>
      </c>
      <c r="E325" s="219" t="s">
        <v>23</v>
      </c>
      <c r="F325" s="220" t="s">
        <v>483</v>
      </c>
      <c r="G325" s="217"/>
      <c r="H325" s="221">
        <v>0.75600000000000001</v>
      </c>
      <c r="I325" s="222"/>
      <c r="J325" s="217"/>
      <c r="K325" s="217"/>
      <c r="L325" s="223"/>
      <c r="M325" s="224"/>
      <c r="N325" s="225"/>
      <c r="O325" s="225"/>
      <c r="P325" s="225"/>
      <c r="Q325" s="225"/>
      <c r="R325" s="225"/>
      <c r="S325" s="225"/>
      <c r="T325" s="226"/>
      <c r="AT325" s="227" t="s">
        <v>218</v>
      </c>
      <c r="AU325" s="227" t="s">
        <v>90</v>
      </c>
      <c r="AV325" s="12" t="s">
        <v>82</v>
      </c>
      <c r="AW325" s="12" t="s">
        <v>36</v>
      </c>
      <c r="AX325" s="12" t="s">
        <v>80</v>
      </c>
      <c r="AY325" s="227" t="s">
        <v>207</v>
      </c>
    </row>
    <row r="326" spans="2:65" s="1" customFormat="1" ht="34.200000000000003" customHeight="1">
      <c r="B326" s="42"/>
      <c r="C326" s="204" t="s">
        <v>488</v>
      </c>
      <c r="D326" s="204" t="s">
        <v>211</v>
      </c>
      <c r="E326" s="205" t="s">
        <v>489</v>
      </c>
      <c r="F326" s="206" t="s">
        <v>490</v>
      </c>
      <c r="G326" s="207" t="s">
        <v>285</v>
      </c>
      <c r="H326" s="208">
        <v>1.56</v>
      </c>
      <c r="I326" s="209"/>
      <c r="J326" s="210">
        <f>ROUND(I326*H326,1)</f>
        <v>0</v>
      </c>
      <c r="K326" s="206" t="s">
        <v>215</v>
      </c>
      <c r="L326" s="62"/>
      <c r="M326" s="211" t="s">
        <v>23</v>
      </c>
      <c r="N326" s="212" t="s">
        <v>44</v>
      </c>
      <c r="O326" s="43"/>
      <c r="P326" s="213">
        <f>O326*H326</f>
        <v>0</v>
      </c>
      <c r="Q326" s="213">
        <v>6.3200000000000001E-3</v>
      </c>
      <c r="R326" s="213">
        <f>Q326*H326</f>
        <v>9.8592000000000003E-3</v>
      </c>
      <c r="S326" s="213">
        <v>0</v>
      </c>
      <c r="T326" s="214">
        <f>S326*H326</f>
        <v>0</v>
      </c>
      <c r="AR326" s="25" t="s">
        <v>216</v>
      </c>
      <c r="AT326" s="25" t="s">
        <v>211</v>
      </c>
      <c r="AU326" s="25" t="s">
        <v>90</v>
      </c>
      <c r="AY326" s="25" t="s">
        <v>207</v>
      </c>
      <c r="BE326" s="215">
        <f>IF(N326="základní",J326,0)</f>
        <v>0</v>
      </c>
      <c r="BF326" s="215">
        <f>IF(N326="snížená",J326,0)</f>
        <v>0</v>
      </c>
      <c r="BG326" s="215">
        <f>IF(N326="zákl. přenesená",J326,0)</f>
        <v>0</v>
      </c>
      <c r="BH326" s="215">
        <f>IF(N326="sníž. přenesená",J326,0)</f>
        <v>0</v>
      </c>
      <c r="BI326" s="215">
        <f>IF(N326="nulová",J326,0)</f>
        <v>0</v>
      </c>
      <c r="BJ326" s="25" t="s">
        <v>80</v>
      </c>
      <c r="BK326" s="215">
        <f>ROUND(I326*H326,1)</f>
        <v>0</v>
      </c>
      <c r="BL326" s="25" t="s">
        <v>216</v>
      </c>
      <c r="BM326" s="25" t="s">
        <v>491</v>
      </c>
    </row>
    <row r="327" spans="2:65" s="12" customFormat="1" ht="12">
      <c r="B327" s="216"/>
      <c r="C327" s="217"/>
      <c r="D327" s="218" t="s">
        <v>218</v>
      </c>
      <c r="E327" s="219" t="s">
        <v>23</v>
      </c>
      <c r="F327" s="220" t="s">
        <v>492</v>
      </c>
      <c r="G327" s="217"/>
      <c r="H327" s="221">
        <v>1.56</v>
      </c>
      <c r="I327" s="222"/>
      <c r="J327" s="217"/>
      <c r="K327" s="217"/>
      <c r="L327" s="223"/>
      <c r="M327" s="224"/>
      <c r="N327" s="225"/>
      <c r="O327" s="225"/>
      <c r="P327" s="225"/>
      <c r="Q327" s="225"/>
      <c r="R327" s="225"/>
      <c r="S327" s="225"/>
      <c r="T327" s="226"/>
      <c r="AT327" s="227" t="s">
        <v>218</v>
      </c>
      <c r="AU327" s="227" t="s">
        <v>90</v>
      </c>
      <c r="AV327" s="12" t="s">
        <v>82</v>
      </c>
      <c r="AW327" s="12" t="s">
        <v>36</v>
      </c>
      <c r="AX327" s="12" t="s">
        <v>80</v>
      </c>
      <c r="AY327" s="227" t="s">
        <v>207</v>
      </c>
    </row>
    <row r="328" spans="2:65" s="1" customFormat="1" ht="22.8" customHeight="1">
      <c r="B328" s="42"/>
      <c r="C328" s="204" t="s">
        <v>493</v>
      </c>
      <c r="D328" s="204" t="s">
        <v>211</v>
      </c>
      <c r="E328" s="205" t="s">
        <v>494</v>
      </c>
      <c r="F328" s="206" t="s">
        <v>495</v>
      </c>
      <c r="G328" s="207" t="s">
        <v>240</v>
      </c>
      <c r="H328" s="208">
        <v>0.06</v>
      </c>
      <c r="I328" s="209"/>
      <c r="J328" s="210">
        <f>ROUND(I328*H328,1)</f>
        <v>0</v>
      </c>
      <c r="K328" s="206" t="s">
        <v>215</v>
      </c>
      <c r="L328" s="62"/>
      <c r="M328" s="211" t="s">
        <v>23</v>
      </c>
      <c r="N328" s="212" t="s">
        <v>44</v>
      </c>
      <c r="O328" s="43"/>
      <c r="P328" s="213">
        <f>O328*H328</f>
        <v>0</v>
      </c>
      <c r="Q328" s="213">
        <v>0.85540000000000005</v>
      </c>
      <c r="R328" s="213">
        <f>Q328*H328</f>
        <v>5.1324000000000002E-2</v>
      </c>
      <c r="S328" s="213">
        <v>0</v>
      </c>
      <c r="T328" s="214">
        <f>S328*H328</f>
        <v>0</v>
      </c>
      <c r="AR328" s="25" t="s">
        <v>216</v>
      </c>
      <c r="AT328" s="25" t="s">
        <v>211</v>
      </c>
      <c r="AU328" s="25" t="s">
        <v>90</v>
      </c>
      <c r="AY328" s="25" t="s">
        <v>207</v>
      </c>
      <c r="BE328" s="215">
        <f>IF(N328="základní",J328,0)</f>
        <v>0</v>
      </c>
      <c r="BF328" s="215">
        <f>IF(N328="snížená",J328,0)</f>
        <v>0</v>
      </c>
      <c r="BG328" s="215">
        <f>IF(N328="zákl. přenesená",J328,0)</f>
        <v>0</v>
      </c>
      <c r="BH328" s="215">
        <f>IF(N328="sníž. přenesená",J328,0)</f>
        <v>0</v>
      </c>
      <c r="BI328" s="215">
        <f>IF(N328="nulová",J328,0)</f>
        <v>0</v>
      </c>
      <c r="BJ328" s="25" t="s">
        <v>80</v>
      </c>
      <c r="BK328" s="215">
        <f>ROUND(I328*H328,1)</f>
        <v>0</v>
      </c>
      <c r="BL328" s="25" t="s">
        <v>216</v>
      </c>
      <c r="BM328" s="25" t="s">
        <v>496</v>
      </c>
    </row>
    <row r="329" spans="2:65" s="15" customFormat="1" ht="12">
      <c r="B329" s="250"/>
      <c r="C329" s="251"/>
      <c r="D329" s="218" t="s">
        <v>218</v>
      </c>
      <c r="E329" s="252" t="s">
        <v>23</v>
      </c>
      <c r="F329" s="253" t="s">
        <v>497</v>
      </c>
      <c r="G329" s="251"/>
      <c r="H329" s="252" t="s">
        <v>23</v>
      </c>
      <c r="I329" s="254"/>
      <c r="J329" s="251"/>
      <c r="K329" s="251"/>
      <c r="L329" s="255"/>
      <c r="M329" s="256"/>
      <c r="N329" s="257"/>
      <c r="O329" s="257"/>
      <c r="P329" s="257"/>
      <c r="Q329" s="257"/>
      <c r="R329" s="257"/>
      <c r="S329" s="257"/>
      <c r="T329" s="258"/>
      <c r="AT329" s="259" t="s">
        <v>218</v>
      </c>
      <c r="AU329" s="259" t="s">
        <v>90</v>
      </c>
      <c r="AV329" s="15" t="s">
        <v>80</v>
      </c>
      <c r="AW329" s="15" t="s">
        <v>36</v>
      </c>
      <c r="AX329" s="15" t="s">
        <v>73</v>
      </c>
      <c r="AY329" s="259" t="s">
        <v>207</v>
      </c>
    </row>
    <row r="330" spans="2:65" s="12" customFormat="1" ht="12">
      <c r="B330" s="216"/>
      <c r="C330" s="217"/>
      <c r="D330" s="218" t="s">
        <v>218</v>
      </c>
      <c r="E330" s="219" t="s">
        <v>23</v>
      </c>
      <c r="F330" s="220" t="s">
        <v>23</v>
      </c>
      <c r="G330" s="217"/>
      <c r="H330" s="221">
        <v>0</v>
      </c>
      <c r="I330" s="222"/>
      <c r="J330" s="217"/>
      <c r="K330" s="217"/>
      <c r="L330" s="223"/>
      <c r="M330" s="224"/>
      <c r="N330" s="225"/>
      <c r="O330" s="225"/>
      <c r="P330" s="225"/>
      <c r="Q330" s="225"/>
      <c r="R330" s="225"/>
      <c r="S330" s="225"/>
      <c r="T330" s="226"/>
      <c r="AT330" s="227" t="s">
        <v>218</v>
      </c>
      <c r="AU330" s="227" t="s">
        <v>90</v>
      </c>
      <c r="AV330" s="12" t="s">
        <v>82</v>
      </c>
      <c r="AW330" s="12" t="s">
        <v>36</v>
      </c>
      <c r="AX330" s="12" t="s">
        <v>73</v>
      </c>
      <c r="AY330" s="227" t="s">
        <v>207</v>
      </c>
    </row>
    <row r="331" spans="2:65" s="12" customFormat="1" ht="12">
      <c r="B331" s="216"/>
      <c r="C331" s="217"/>
      <c r="D331" s="218" t="s">
        <v>218</v>
      </c>
      <c r="E331" s="219" t="s">
        <v>23</v>
      </c>
      <c r="F331" s="220" t="s">
        <v>498</v>
      </c>
      <c r="G331" s="217"/>
      <c r="H331" s="221">
        <v>0.06</v>
      </c>
      <c r="I331" s="222"/>
      <c r="J331" s="217"/>
      <c r="K331" s="217"/>
      <c r="L331" s="223"/>
      <c r="M331" s="224"/>
      <c r="N331" s="225"/>
      <c r="O331" s="225"/>
      <c r="P331" s="225"/>
      <c r="Q331" s="225"/>
      <c r="R331" s="225"/>
      <c r="S331" s="225"/>
      <c r="T331" s="226"/>
      <c r="AT331" s="227" t="s">
        <v>218</v>
      </c>
      <c r="AU331" s="227" t="s">
        <v>90</v>
      </c>
      <c r="AV331" s="12" t="s">
        <v>82</v>
      </c>
      <c r="AW331" s="12" t="s">
        <v>36</v>
      </c>
      <c r="AX331" s="12" t="s">
        <v>80</v>
      </c>
      <c r="AY331" s="227" t="s">
        <v>207</v>
      </c>
    </row>
    <row r="332" spans="2:65" s="1" customFormat="1" ht="14.4" customHeight="1">
      <c r="B332" s="42"/>
      <c r="C332" s="204" t="s">
        <v>499</v>
      </c>
      <c r="D332" s="204" t="s">
        <v>211</v>
      </c>
      <c r="E332" s="205" t="s">
        <v>500</v>
      </c>
      <c r="F332" s="206" t="s">
        <v>501</v>
      </c>
      <c r="G332" s="207" t="s">
        <v>317</v>
      </c>
      <c r="H332" s="208">
        <v>1</v>
      </c>
      <c r="I332" s="209"/>
      <c r="J332" s="210">
        <f>ROUND(I332*H332,1)</f>
        <v>0</v>
      </c>
      <c r="K332" s="206" t="s">
        <v>23</v>
      </c>
      <c r="L332" s="62"/>
      <c r="M332" s="211" t="s">
        <v>23</v>
      </c>
      <c r="N332" s="212" t="s">
        <v>44</v>
      </c>
      <c r="O332" s="43"/>
      <c r="P332" s="213">
        <f>O332*H332</f>
        <v>0</v>
      </c>
      <c r="Q332" s="213">
        <v>0</v>
      </c>
      <c r="R332" s="213">
        <f>Q332*H332</f>
        <v>0</v>
      </c>
      <c r="S332" s="213">
        <v>0</v>
      </c>
      <c r="T332" s="214">
        <f>S332*H332</f>
        <v>0</v>
      </c>
      <c r="AR332" s="25" t="s">
        <v>216</v>
      </c>
      <c r="AT332" s="25" t="s">
        <v>211</v>
      </c>
      <c r="AU332" s="25" t="s">
        <v>90</v>
      </c>
      <c r="AY332" s="25" t="s">
        <v>207</v>
      </c>
      <c r="BE332" s="215">
        <f>IF(N332="základní",J332,0)</f>
        <v>0</v>
      </c>
      <c r="BF332" s="215">
        <f>IF(N332="snížená",J332,0)</f>
        <v>0</v>
      </c>
      <c r="BG332" s="215">
        <f>IF(N332="zákl. přenesená",J332,0)</f>
        <v>0</v>
      </c>
      <c r="BH332" s="215">
        <f>IF(N332="sníž. přenesená",J332,0)</f>
        <v>0</v>
      </c>
      <c r="BI332" s="215">
        <f>IF(N332="nulová",J332,0)</f>
        <v>0</v>
      </c>
      <c r="BJ332" s="25" t="s">
        <v>80</v>
      </c>
      <c r="BK332" s="215">
        <f>ROUND(I332*H332,1)</f>
        <v>0</v>
      </c>
      <c r="BL332" s="25" t="s">
        <v>216</v>
      </c>
      <c r="BM332" s="25" t="s">
        <v>502</v>
      </c>
    </row>
    <row r="333" spans="2:65" s="1" customFormat="1" ht="22.8" customHeight="1">
      <c r="B333" s="42"/>
      <c r="C333" s="260" t="s">
        <v>503</v>
      </c>
      <c r="D333" s="260" t="s">
        <v>314</v>
      </c>
      <c r="E333" s="261" t="s">
        <v>504</v>
      </c>
      <c r="F333" s="262" t="s">
        <v>505</v>
      </c>
      <c r="G333" s="263" t="s">
        <v>317</v>
      </c>
      <c r="H333" s="264">
        <v>1</v>
      </c>
      <c r="I333" s="265"/>
      <c r="J333" s="266">
        <f>ROUND(I333*H333,1)</f>
        <v>0</v>
      </c>
      <c r="K333" s="262" t="s">
        <v>23</v>
      </c>
      <c r="L333" s="267"/>
      <c r="M333" s="268" t="s">
        <v>23</v>
      </c>
      <c r="N333" s="269" t="s">
        <v>44</v>
      </c>
      <c r="O333" s="43"/>
      <c r="P333" s="213">
        <f>O333*H333</f>
        <v>0</v>
      </c>
      <c r="Q333" s="213">
        <v>2.65</v>
      </c>
      <c r="R333" s="213">
        <f>Q333*H333</f>
        <v>2.65</v>
      </c>
      <c r="S333" s="213">
        <v>0</v>
      </c>
      <c r="T333" s="214">
        <f>S333*H333</f>
        <v>0</v>
      </c>
      <c r="AR333" s="25" t="s">
        <v>262</v>
      </c>
      <c r="AT333" s="25" t="s">
        <v>314</v>
      </c>
      <c r="AU333" s="25" t="s">
        <v>90</v>
      </c>
      <c r="AY333" s="25" t="s">
        <v>207</v>
      </c>
      <c r="BE333" s="215">
        <f>IF(N333="základní",J333,0)</f>
        <v>0</v>
      </c>
      <c r="BF333" s="215">
        <f>IF(N333="snížená",J333,0)</f>
        <v>0</v>
      </c>
      <c r="BG333" s="215">
        <f>IF(N333="zákl. přenesená",J333,0)</f>
        <v>0</v>
      </c>
      <c r="BH333" s="215">
        <f>IF(N333="sníž. přenesená",J333,0)</f>
        <v>0</v>
      </c>
      <c r="BI333" s="215">
        <f>IF(N333="nulová",J333,0)</f>
        <v>0</v>
      </c>
      <c r="BJ333" s="25" t="s">
        <v>80</v>
      </c>
      <c r="BK333" s="215">
        <f>ROUND(I333*H333,1)</f>
        <v>0</v>
      </c>
      <c r="BL333" s="25" t="s">
        <v>216</v>
      </c>
      <c r="BM333" s="25" t="s">
        <v>506</v>
      </c>
    </row>
    <row r="334" spans="2:65" s="1" customFormat="1" ht="22.8" customHeight="1">
      <c r="B334" s="42"/>
      <c r="C334" s="204" t="s">
        <v>507</v>
      </c>
      <c r="D334" s="204" t="s">
        <v>211</v>
      </c>
      <c r="E334" s="205" t="s">
        <v>508</v>
      </c>
      <c r="F334" s="206" t="s">
        <v>509</v>
      </c>
      <c r="G334" s="207" t="s">
        <v>317</v>
      </c>
      <c r="H334" s="208">
        <v>1</v>
      </c>
      <c r="I334" s="209"/>
      <c r="J334" s="210">
        <f>ROUND(I334*H334,1)</f>
        <v>0</v>
      </c>
      <c r="K334" s="206" t="s">
        <v>215</v>
      </c>
      <c r="L334" s="62"/>
      <c r="M334" s="211" t="s">
        <v>23</v>
      </c>
      <c r="N334" s="212" t="s">
        <v>44</v>
      </c>
      <c r="O334" s="43"/>
      <c r="P334" s="213">
        <f>O334*H334</f>
        <v>0</v>
      </c>
      <c r="Q334" s="213">
        <v>7.0200000000000002E-3</v>
      </c>
      <c r="R334" s="213">
        <f>Q334*H334</f>
        <v>7.0200000000000002E-3</v>
      </c>
      <c r="S334" s="213">
        <v>0</v>
      </c>
      <c r="T334" s="214">
        <f>S334*H334</f>
        <v>0</v>
      </c>
      <c r="AR334" s="25" t="s">
        <v>216</v>
      </c>
      <c r="AT334" s="25" t="s">
        <v>211</v>
      </c>
      <c r="AU334" s="25" t="s">
        <v>90</v>
      </c>
      <c r="AY334" s="25" t="s">
        <v>207</v>
      </c>
      <c r="BE334" s="215">
        <f>IF(N334="základní",J334,0)</f>
        <v>0</v>
      </c>
      <c r="BF334" s="215">
        <f>IF(N334="snížená",J334,0)</f>
        <v>0</v>
      </c>
      <c r="BG334" s="215">
        <f>IF(N334="zákl. přenesená",J334,0)</f>
        <v>0</v>
      </c>
      <c r="BH334" s="215">
        <f>IF(N334="sníž. přenesená",J334,0)</f>
        <v>0</v>
      </c>
      <c r="BI334" s="215">
        <f>IF(N334="nulová",J334,0)</f>
        <v>0</v>
      </c>
      <c r="BJ334" s="25" t="s">
        <v>80</v>
      </c>
      <c r="BK334" s="215">
        <f>ROUND(I334*H334,1)</f>
        <v>0</v>
      </c>
      <c r="BL334" s="25" t="s">
        <v>216</v>
      </c>
      <c r="BM334" s="25" t="s">
        <v>510</v>
      </c>
    </row>
    <row r="335" spans="2:65" s="1" customFormat="1" ht="22.8" customHeight="1">
      <c r="B335" s="42"/>
      <c r="C335" s="260" t="s">
        <v>511</v>
      </c>
      <c r="D335" s="260" t="s">
        <v>314</v>
      </c>
      <c r="E335" s="261" t="s">
        <v>512</v>
      </c>
      <c r="F335" s="262" t="s">
        <v>513</v>
      </c>
      <c r="G335" s="263" t="s">
        <v>317</v>
      </c>
      <c r="H335" s="264">
        <v>1</v>
      </c>
      <c r="I335" s="265"/>
      <c r="J335" s="266">
        <f>ROUND(I335*H335,1)</f>
        <v>0</v>
      </c>
      <c r="K335" s="262" t="s">
        <v>215</v>
      </c>
      <c r="L335" s="267"/>
      <c r="M335" s="268" t="s">
        <v>23</v>
      </c>
      <c r="N335" s="269" t="s">
        <v>44</v>
      </c>
      <c r="O335" s="43"/>
      <c r="P335" s="213">
        <f>O335*H335</f>
        <v>0</v>
      </c>
      <c r="Q335" s="213">
        <v>6.5000000000000002E-2</v>
      </c>
      <c r="R335" s="213">
        <f>Q335*H335</f>
        <v>6.5000000000000002E-2</v>
      </c>
      <c r="S335" s="213">
        <v>0</v>
      </c>
      <c r="T335" s="214">
        <f>S335*H335</f>
        <v>0</v>
      </c>
      <c r="AR335" s="25" t="s">
        <v>262</v>
      </c>
      <c r="AT335" s="25" t="s">
        <v>314</v>
      </c>
      <c r="AU335" s="25" t="s">
        <v>90</v>
      </c>
      <c r="AY335" s="25" t="s">
        <v>207</v>
      </c>
      <c r="BE335" s="215">
        <f>IF(N335="základní",J335,0)</f>
        <v>0</v>
      </c>
      <c r="BF335" s="215">
        <f>IF(N335="snížená",J335,0)</f>
        <v>0</v>
      </c>
      <c r="BG335" s="215">
        <f>IF(N335="zákl. přenesená",J335,0)</f>
        <v>0</v>
      </c>
      <c r="BH335" s="215">
        <f>IF(N335="sníž. přenesená",J335,0)</f>
        <v>0</v>
      </c>
      <c r="BI335" s="215">
        <f>IF(N335="nulová",J335,0)</f>
        <v>0</v>
      </c>
      <c r="BJ335" s="25" t="s">
        <v>80</v>
      </c>
      <c r="BK335" s="215">
        <f>ROUND(I335*H335,1)</f>
        <v>0</v>
      </c>
      <c r="BL335" s="25" t="s">
        <v>216</v>
      </c>
      <c r="BM335" s="25" t="s">
        <v>514</v>
      </c>
    </row>
    <row r="336" spans="2:65" s="11" customFormat="1" ht="29.85" customHeight="1">
      <c r="B336" s="188"/>
      <c r="C336" s="189"/>
      <c r="D336" s="190" t="s">
        <v>72</v>
      </c>
      <c r="E336" s="202" t="s">
        <v>267</v>
      </c>
      <c r="F336" s="202" t="s">
        <v>515</v>
      </c>
      <c r="G336" s="189"/>
      <c r="H336" s="189"/>
      <c r="I336" s="192"/>
      <c r="J336" s="203">
        <f>BK336</f>
        <v>0</v>
      </c>
      <c r="K336" s="189"/>
      <c r="L336" s="194"/>
      <c r="M336" s="195"/>
      <c r="N336" s="196"/>
      <c r="O336" s="196"/>
      <c r="P336" s="197">
        <f>P337+P348</f>
        <v>0</v>
      </c>
      <c r="Q336" s="196"/>
      <c r="R336" s="197">
        <f>R337+R348</f>
        <v>1.41114E-3</v>
      </c>
      <c r="S336" s="196"/>
      <c r="T336" s="198">
        <f>T337+T348</f>
        <v>2.6596205999999998</v>
      </c>
      <c r="AR336" s="199" t="s">
        <v>80</v>
      </c>
      <c r="AT336" s="200" t="s">
        <v>72</v>
      </c>
      <c r="AU336" s="200" t="s">
        <v>80</v>
      </c>
      <c r="AY336" s="199" t="s">
        <v>207</v>
      </c>
      <c r="BK336" s="201">
        <f>BK337+BK348</f>
        <v>0</v>
      </c>
    </row>
    <row r="337" spans="2:65" s="11" customFormat="1" ht="14.85" customHeight="1">
      <c r="B337" s="188"/>
      <c r="C337" s="189"/>
      <c r="D337" s="190" t="s">
        <v>72</v>
      </c>
      <c r="E337" s="202" t="s">
        <v>516</v>
      </c>
      <c r="F337" s="202" t="s">
        <v>517</v>
      </c>
      <c r="G337" s="189"/>
      <c r="H337" s="189"/>
      <c r="I337" s="192"/>
      <c r="J337" s="203">
        <f>BK337</f>
        <v>0</v>
      </c>
      <c r="K337" s="189"/>
      <c r="L337" s="194"/>
      <c r="M337" s="195"/>
      <c r="N337" s="196"/>
      <c r="O337" s="196"/>
      <c r="P337" s="197">
        <f>SUM(P338:P347)</f>
        <v>0</v>
      </c>
      <c r="Q337" s="196"/>
      <c r="R337" s="197">
        <f>SUM(R338:R347)</f>
        <v>6.7513999999999996E-4</v>
      </c>
      <c r="S337" s="196"/>
      <c r="T337" s="198">
        <f>SUM(T338:T347)</f>
        <v>0</v>
      </c>
      <c r="AR337" s="199" t="s">
        <v>80</v>
      </c>
      <c r="AT337" s="200" t="s">
        <v>72</v>
      </c>
      <c r="AU337" s="200" t="s">
        <v>82</v>
      </c>
      <c r="AY337" s="199" t="s">
        <v>207</v>
      </c>
      <c r="BK337" s="201">
        <f>SUM(BK338:BK347)</f>
        <v>0</v>
      </c>
    </row>
    <row r="338" spans="2:65" s="1" customFormat="1" ht="14.4" customHeight="1">
      <c r="B338" s="42"/>
      <c r="C338" s="204" t="s">
        <v>518</v>
      </c>
      <c r="D338" s="204" t="s">
        <v>211</v>
      </c>
      <c r="E338" s="205" t="s">
        <v>519</v>
      </c>
      <c r="F338" s="206" t="s">
        <v>520</v>
      </c>
      <c r="G338" s="207" t="s">
        <v>214</v>
      </c>
      <c r="H338" s="208">
        <v>74.266000000000005</v>
      </c>
      <c r="I338" s="209"/>
      <c r="J338" s="210">
        <f>ROUND(I338*H338,1)</f>
        <v>0</v>
      </c>
      <c r="K338" s="206" t="s">
        <v>23</v>
      </c>
      <c r="L338" s="62"/>
      <c r="M338" s="211" t="s">
        <v>23</v>
      </c>
      <c r="N338" s="212" t="s">
        <v>44</v>
      </c>
      <c r="O338" s="43"/>
      <c r="P338" s="213">
        <f>O338*H338</f>
        <v>0</v>
      </c>
      <c r="Q338" s="213">
        <v>0</v>
      </c>
      <c r="R338" s="213">
        <f>Q338*H338</f>
        <v>0</v>
      </c>
      <c r="S338" s="213">
        <v>0</v>
      </c>
      <c r="T338" s="214">
        <f>S338*H338</f>
        <v>0</v>
      </c>
      <c r="AR338" s="25" t="s">
        <v>216</v>
      </c>
      <c r="AT338" s="25" t="s">
        <v>211</v>
      </c>
      <c r="AU338" s="25" t="s">
        <v>90</v>
      </c>
      <c r="AY338" s="25" t="s">
        <v>207</v>
      </c>
      <c r="BE338" s="215">
        <f>IF(N338="základní",J338,0)</f>
        <v>0</v>
      </c>
      <c r="BF338" s="215">
        <f>IF(N338="snížená",J338,0)</f>
        <v>0</v>
      </c>
      <c r="BG338" s="215">
        <f>IF(N338="zákl. přenesená",J338,0)</f>
        <v>0</v>
      </c>
      <c r="BH338" s="215">
        <f>IF(N338="sníž. přenesená",J338,0)</f>
        <v>0</v>
      </c>
      <c r="BI338" s="215">
        <f>IF(N338="nulová",J338,0)</f>
        <v>0</v>
      </c>
      <c r="BJ338" s="25" t="s">
        <v>80</v>
      </c>
      <c r="BK338" s="215">
        <f>ROUND(I338*H338,1)</f>
        <v>0</v>
      </c>
      <c r="BL338" s="25" t="s">
        <v>216</v>
      </c>
      <c r="BM338" s="25" t="s">
        <v>521</v>
      </c>
    </row>
    <row r="339" spans="2:65" s="12" customFormat="1" ht="12">
      <c r="B339" s="216"/>
      <c r="C339" s="217"/>
      <c r="D339" s="218" t="s">
        <v>218</v>
      </c>
      <c r="E339" s="219" t="s">
        <v>23</v>
      </c>
      <c r="F339" s="220" t="s">
        <v>522</v>
      </c>
      <c r="G339" s="217"/>
      <c r="H339" s="221">
        <v>74.266000000000005</v>
      </c>
      <c r="I339" s="222"/>
      <c r="J339" s="217"/>
      <c r="K339" s="217"/>
      <c r="L339" s="223"/>
      <c r="M339" s="224"/>
      <c r="N339" s="225"/>
      <c r="O339" s="225"/>
      <c r="P339" s="225"/>
      <c r="Q339" s="225"/>
      <c r="R339" s="225"/>
      <c r="S339" s="225"/>
      <c r="T339" s="226"/>
      <c r="AT339" s="227" t="s">
        <v>218</v>
      </c>
      <c r="AU339" s="227" t="s">
        <v>90</v>
      </c>
      <c r="AV339" s="12" t="s">
        <v>82</v>
      </c>
      <c r="AW339" s="12" t="s">
        <v>36</v>
      </c>
      <c r="AX339" s="12" t="s">
        <v>80</v>
      </c>
      <c r="AY339" s="227" t="s">
        <v>207</v>
      </c>
    </row>
    <row r="340" spans="2:65" s="1" customFormat="1" ht="22.8" customHeight="1">
      <c r="B340" s="42"/>
      <c r="C340" s="204" t="s">
        <v>523</v>
      </c>
      <c r="D340" s="204" t="s">
        <v>211</v>
      </c>
      <c r="E340" s="205" t="s">
        <v>524</v>
      </c>
      <c r="F340" s="206" t="s">
        <v>525</v>
      </c>
      <c r="G340" s="207" t="s">
        <v>214</v>
      </c>
      <c r="H340" s="208">
        <v>101.27200000000001</v>
      </c>
      <c r="I340" s="209"/>
      <c r="J340" s="210">
        <f>ROUND(I340*H340,1)</f>
        <v>0</v>
      </c>
      <c r="K340" s="206" t="s">
        <v>215</v>
      </c>
      <c r="L340" s="62"/>
      <c r="M340" s="211" t="s">
        <v>23</v>
      </c>
      <c r="N340" s="212" t="s">
        <v>44</v>
      </c>
      <c r="O340" s="43"/>
      <c r="P340" s="213">
        <f>O340*H340</f>
        <v>0</v>
      </c>
      <c r="Q340" s="213">
        <v>0</v>
      </c>
      <c r="R340" s="213">
        <f>Q340*H340</f>
        <v>0</v>
      </c>
      <c r="S340" s="213">
        <v>0</v>
      </c>
      <c r="T340" s="214">
        <f>S340*H340</f>
        <v>0</v>
      </c>
      <c r="AR340" s="25" t="s">
        <v>216</v>
      </c>
      <c r="AT340" s="25" t="s">
        <v>211</v>
      </c>
      <c r="AU340" s="25" t="s">
        <v>90</v>
      </c>
      <c r="AY340" s="25" t="s">
        <v>207</v>
      </c>
      <c r="BE340" s="215">
        <f>IF(N340="základní",J340,0)</f>
        <v>0</v>
      </c>
      <c r="BF340" s="215">
        <f>IF(N340="snížená",J340,0)</f>
        <v>0</v>
      </c>
      <c r="BG340" s="215">
        <f>IF(N340="zákl. přenesená",J340,0)</f>
        <v>0</v>
      </c>
      <c r="BH340" s="215">
        <f>IF(N340="sníž. přenesená",J340,0)</f>
        <v>0</v>
      </c>
      <c r="BI340" s="215">
        <f>IF(N340="nulová",J340,0)</f>
        <v>0</v>
      </c>
      <c r="BJ340" s="25" t="s">
        <v>80</v>
      </c>
      <c r="BK340" s="215">
        <f>ROUND(I340*H340,1)</f>
        <v>0</v>
      </c>
      <c r="BL340" s="25" t="s">
        <v>216</v>
      </c>
      <c r="BM340" s="25" t="s">
        <v>526</v>
      </c>
    </row>
    <row r="341" spans="2:65" s="12" customFormat="1" ht="12">
      <c r="B341" s="216"/>
      <c r="C341" s="217"/>
      <c r="D341" s="218" t="s">
        <v>218</v>
      </c>
      <c r="E341" s="219" t="s">
        <v>23</v>
      </c>
      <c r="F341" s="220" t="s">
        <v>527</v>
      </c>
      <c r="G341" s="217"/>
      <c r="H341" s="221">
        <v>101.27200000000001</v>
      </c>
      <c r="I341" s="222"/>
      <c r="J341" s="217"/>
      <c r="K341" s="217"/>
      <c r="L341" s="223"/>
      <c r="M341" s="224"/>
      <c r="N341" s="225"/>
      <c r="O341" s="225"/>
      <c r="P341" s="225"/>
      <c r="Q341" s="225"/>
      <c r="R341" s="225"/>
      <c r="S341" s="225"/>
      <c r="T341" s="226"/>
      <c r="AT341" s="227" t="s">
        <v>218</v>
      </c>
      <c r="AU341" s="227" t="s">
        <v>90</v>
      </c>
      <c r="AV341" s="12" t="s">
        <v>82</v>
      </c>
      <c r="AW341" s="12" t="s">
        <v>36</v>
      </c>
      <c r="AX341" s="12" t="s">
        <v>80</v>
      </c>
      <c r="AY341" s="227" t="s">
        <v>207</v>
      </c>
    </row>
    <row r="342" spans="2:65" s="1" customFormat="1" ht="34.200000000000003" customHeight="1">
      <c r="B342" s="42"/>
      <c r="C342" s="204" t="s">
        <v>528</v>
      </c>
      <c r="D342" s="204" t="s">
        <v>211</v>
      </c>
      <c r="E342" s="205" t="s">
        <v>529</v>
      </c>
      <c r="F342" s="206" t="s">
        <v>530</v>
      </c>
      <c r="G342" s="207" t="s">
        <v>214</v>
      </c>
      <c r="H342" s="208">
        <v>101.27200000000001</v>
      </c>
      <c r="I342" s="209"/>
      <c r="J342" s="210">
        <f>ROUND(I342*H342,1)</f>
        <v>0</v>
      </c>
      <c r="K342" s="206" t="s">
        <v>215</v>
      </c>
      <c r="L342" s="62"/>
      <c r="M342" s="211" t="s">
        <v>23</v>
      </c>
      <c r="N342" s="212" t="s">
        <v>44</v>
      </c>
      <c r="O342" s="43"/>
      <c r="P342" s="213">
        <f>O342*H342</f>
        <v>0</v>
      </c>
      <c r="Q342" s="213">
        <v>0</v>
      </c>
      <c r="R342" s="213">
        <f>Q342*H342</f>
        <v>0</v>
      </c>
      <c r="S342" s="213">
        <v>0</v>
      </c>
      <c r="T342" s="214">
        <f>S342*H342</f>
        <v>0</v>
      </c>
      <c r="AR342" s="25" t="s">
        <v>216</v>
      </c>
      <c r="AT342" s="25" t="s">
        <v>211</v>
      </c>
      <c r="AU342" s="25" t="s">
        <v>90</v>
      </c>
      <c r="AY342" s="25" t="s">
        <v>207</v>
      </c>
      <c r="BE342" s="215">
        <f>IF(N342="základní",J342,0)</f>
        <v>0</v>
      </c>
      <c r="BF342" s="215">
        <f>IF(N342="snížená",J342,0)</f>
        <v>0</v>
      </c>
      <c r="BG342" s="215">
        <f>IF(N342="zákl. přenesená",J342,0)</f>
        <v>0</v>
      </c>
      <c r="BH342" s="215">
        <f>IF(N342="sníž. přenesená",J342,0)</f>
        <v>0</v>
      </c>
      <c r="BI342" s="215">
        <f>IF(N342="nulová",J342,0)</f>
        <v>0</v>
      </c>
      <c r="BJ342" s="25" t="s">
        <v>80</v>
      </c>
      <c r="BK342" s="215">
        <f>ROUND(I342*H342,1)</f>
        <v>0</v>
      </c>
      <c r="BL342" s="25" t="s">
        <v>216</v>
      </c>
      <c r="BM342" s="25" t="s">
        <v>531</v>
      </c>
    </row>
    <row r="343" spans="2:65" s="12" customFormat="1" ht="12">
      <c r="B343" s="216"/>
      <c r="C343" s="217"/>
      <c r="D343" s="218" t="s">
        <v>218</v>
      </c>
      <c r="E343" s="219" t="s">
        <v>23</v>
      </c>
      <c r="F343" s="220" t="s">
        <v>527</v>
      </c>
      <c r="G343" s="217"/>
      <c r="H343" s="221">
        <v>101.27200000000001</v>
      </c>
      <c r="I343" s="222"/>
      <c r="J343" s="217"/>
      <c r="K343" s="217"/>
      <c r="L343" s="223"/>
      <c r="M343" s="224"/>
      <c r="N343" s="225"/>
      <c r="O343" s="225"/>
      <c r="P343" s="225"/>
      <c r="Q343" s="225"/>
      <c r="R343" s="225"/>
      <c r="S343" s="225"/>
      <c r="T343" s="226"/>
      <c r="AT343" s="227" t="s">
        <v>218</v>
      </c>
      <c r="AU343" s="227" t="s">
        <v>90</v>
      </c>
      <c r="AV343" s="12" t="s">
        <v>82</v>
      </c>
      <c r="AW343" s="12" t="s">
        <v>36</v>
      </c>
      <c r="AX343" s="12" t="s">
        <v>80</v>
      </c>
      <c r="AY343" s="227" t="s">
        <v>207</v>
      </c>
    </row>
    <row r="344" spans="2:65" s="1" customFormat="1" ht="14.4" customHeight="1">
      <c r="B344" s="42"/>
      <c r="C344" s="260" t="s">
        <v>532</v>
      </c>
      <c r="D344" s="260" t="s">
        <v>314</v>
      </c>
      <c r="E344" s="261" t="s">
        <v>533</v>
      </c>
      <c r="F344" s="262" t="s">
        <v>534</v>
      </c>
      <c r="G344" s="263" t="s">
        <v>214</v>
      </c>
      <c r="H344" s="264">
        <v>101.27200000000001</v>
      </c>
      <c r="I344" s="265"/>
      <c r="J344" s="266">
        <f>ROUND(I344*H344,1)</f>
        <v>0</v>
      </c>
      <c r="K344" s="262" t="s">
        <v>215</v>
      </c>
      <c r="L344" s="267"/>
      <c r="M344" s="268" t="s">
        <v>23</v>
      </c>
      <c r="N344" s="269" t="s">
        <v>44</v>
      </c>
      <c r="O344" s="43"/>
      <c r="P344" s="213">
        <f>O344*H344</f>
        <v>0</v>
      </c>
      <c r="Q344" s="213">
        <v>0</v>
      </c>
      <c r="R344" s="213">
        <f>Q344*H344</f>
        <v>0</v>
      </c>
      <c r="S344" s="213">
        <v>0</v>
      </c>
      <c r="T344" s="214">
        <f>S344*H344</f>
        <v>0</v>
      </c>
      <c r="AR344" s="25" t="s">
        <v>262</v>
      </c>
      <c r="AT344" s="25" t="s">
        <v>314</v>
      </c>
      <c r="AU344" s="25" t="s">
        <v>90</v>
      </c>
      <c r="AY344" s="25" t="s">
        <v>207</v>
      </c>
      <c r="BE344" s="215">
        <f>IF(N344="základní",J344,0)</f>
        <v>0</v>
      </c>
      <c r="BF344" s="215">
        <f>IF(N344="snížená",J344,0)</f>
        <v>0</v>
      </c>
      <c r="BG344" s="215">
        <f>IF(N344="zákl. přenesená",J344,0)</f>
        <v>0</v>
      </c>
      <c r="BH344" s="215">
        <f>IF(N344="sníž. přenesená",J344,0)</f>
        <v>0</v>
      </c>
      <c r="BI344" s="215">
        <f>IF(N344="nulová",J344,0)</f>
        <v>0</v>
      </c>
      <c r="BJ344" s="25" t="s">
        <v>80</v>
      </c>
      <c r="BK344" s="215">
        <f>ROUND(I344*H344,1)</f>
        <v>0</v>
      </c>
      <c r="BL344" s="25" t="s">
        <v>216</v>
      </c>
      <c r="BM344" s="25" t="s">
        <v>535</v>
      </c>
    </row>
    <row r="345" spans="2:65" s="1" customFormat="1" ht="14.4" customHeight="1">
      <c r="B345" s="42"/>
      <c r="C345" s="204" t="s">
        <v>536</v>
      </c>
      <c r="D345" s="204" t="s">
        <v>211</v>
      </c>
      <c r="E345" s="205" t="s">
        <v>537</v>
      </c>
      <c r="F345" s="206" t="s">
        <v>538</v>
      </c>
      <c r="G345" s="207" t="s">
        <v>317</v>
      </c>
      <c r="H345" s="208">
        <v>4</v>
      </c>
      <c r="I345" s="209"/>
      <c r="J345" s="210">
        <f>ROUND(I345*H345,1)</f>
        <v>0</v>
      </c>
      <c r="K345" s="206" t="s">
        <v>23</v>
      </c>
      <c r="L345" s="62"/>
      <c r="M345" s="211" t="s">
        <v>23</v>
      </c>
      <c r="N345" s="212" t="s">
        <v>44</v>
      </c>
      <c r="O345" s="43"/>
      <c r="P345" s="213">
        <f>O345*H345</f>
        <v>0</v>
      </c>
      <c r="Q345" s="213">
        <v>0</v>
      </c>
      <c r="R345" s="213">
        <f>Q345*H345</f>
        <v>0</v>
      </c>
      <c r="S345" s="213">
        <v>0</v>
      </c>
      <c r="T345" s="214">
        <f>S345*H345</f>
        <v>0</v>
      </c>
      <c r="AR345" s="25" t="s">
        <v>216</v>
      </c>
      <c r="AT345" s="25" t="s">
        <v>211</v>
      </c>
      <c r="AU345" s="25" t="s">
        <v>90</v>
      </c>
      <c r="AY345" s="25" t="s">
        <v>207</v>
      </c>
      <c r="BE345" s="215">
        <f>IF(N345="základní",J345,0)</f>
        <v>0</v>
      </c>
      <c r="BF345" s="215">
        <f>IF(N345="snížená",J345,0)</f>
        <v>0</v>
      </c>
      <c r="BG345" s="215">
        <f>IF(N345="zákl. přenesená",J345,0)</f>
        <v>0</v>
      </c>
      <c r="BH345" s="215">
        <f>IF(N345="sníž. přenesená",J345,0)</f>
        <v>0</v>
      </c>
      <c r="BI345" s="215">
        <f>IF(N345="nulová",J345,0)</f>
        <v>0</v>
      </c>
      <c r="BJ345" s="25" t="s">
        <v>80</v>
      </c>
      <c r="BK345" s="215">
        <f>ROUND(I345*H345,1)</f>
        <v>0</v>
      </c>
      <c r="BL345" s="25" t="s">
        <v>216</v>
      </c>
      <c r="BM345" s="25" t="s">
        <v>539</v>
      </c>
    </row>
    <row r="346" spans="2:65" s="1" customFormat="1" ht="22.8" customHeight="1">
      <c r="B346" s="42"/>
      <c r="C346" s="204" t="s">
        <v>540</v>
      </c>
      <c r="D346" s="204" t="s">
        <v>211</v>
      </c>
      <c r="E346" s="205" t="s">
        <v>541</v>
      </c>
      <c r="F346" s="206" t="s">
        <v>542</v>
      </c>
      <c r="G346" s="207" t="s">
        <v>285</v>
      </c>
      <c r="H346" s="208">
        <v>67.513999999999996</v>
      </c>
      <c r="I346" s="209"/>
      <c r="J346" s="210">
        <f>ROUND(I346*H346,1)</f>
        <v>0</v>
      </c>
      <c r="K346" s="206" t="s">
        <v>215</v>
      </c>
      <c r="L346" s="62"/>
      <c r="M346" s="211" t="s">
        <v>23</v>
      </c>
      <c r="N346" s="212" t="s">
        <v>44</v>
      </c>
      <c r="O346" s="43"/>
      <c r="P346" s="213">
        <f>O346*H346</f>
        <v>0</v>
      </c>
      <c r="Q346" s="213">
        <v>1.0000000000000001E-5</v>
      </c>
      <c r="R346" s="213">
        <f>Q346*H346</f>
        <v>6.7513999999999996E-4</v>
      </c>
      <c r="S346" s="213">
        <v>0</v>
      </c>
      <c r="T346" s="214">
        <f>S346*H346</f>
        <v>0</v>
      </c>
      <c r="AR346" s="25" t="s">
        <v>216</v>
      </c>
      <c r="AT346" s="25" t="s">
        <v>211</v>
      </c>
      <c r="AU346" s="25" t="s">
        <v>90</v>
      </c>
      <c r="AY346" s="25" t="s">
        <v>207</v>
      </c>
      <c r="BE346" s="215">
        <f>IF(N346="základní",J346,0)</f>
        <v>0</v>
      </c>
      <c r="BF346" s="215">
        <f>IF(N346="snížená",J346,0)</f>
        <v>0</v>
      </c>
      <c r="BG346" s="215">
        <f>IF(N346="zákl. přenesená",J346,0)</f>
        <v>0</v>
      </c>
      <c r="BH346" s="215">
        <f>IF(N346="sníž. přenesená",J346,0)</f>
        <v>0</v>
      </c>
      <c r="BI346" s="215">
        <f>IF(N346="nulová",J346,0)</f>
        <v>0</v>
      </c>
      <c r="BJ346" s="25" t="s">
        <v>80</v>
      </c>
      <c r="BK346" s="215">
        <f>ROUND(I346*H346,1)</f>
        <v>0</v>
      </c>
      <c r="BL346" s="25" t="s">
        <v>216</v>
      </c>
      <c r="BM346" s="25" t="s">
        <v>543</v>
      </c>
    </row>
    <row r="347" spans="2:65" s="12" customFormat="1" ht="12">
      <c r="B347" s="216"/>
      <c r="C347" s="217"/>
      <c r="D347" s="218" t="s">
        <v>218</v>
      </c>
      <c r="E347" s="219" t="s">
        <v>23</v>
      </c>
      <c r="F347" s="220" t="s">
        <v>544</v>
      </c>
      <c r="G347" s="217"/>
      <c r="H347" s="221">
        <v>67.513999999999996</v>
      </c>
      <c r="I347" s="222"/>
      <c r="J347" s="217"/>
      <c r="K347" s="217"/>
      <c r="L347" s="223"/>
      <c r="M347" s="224"/>
      <c r="N347" s="225"/>
      <c r="O347" s="225"/>
      <c r="P347" s="225"/>
      <c r="Q347" s="225"/>
      <c r="R347" s="225"/>
      <c r="S347" s="225"/>
      <c r="T347" s="226"/>
      <c r="AT347" s="227" t="s">
        <v>218</v>
      </c>
      <c r="AU347" s="227" t="s">
        <v>90</v>
      </c>
      <c r="AV347" s="12" t="s">
        <v>82</v>
      </c>
      <c r="AW347" s="12" t="s">
        <v>36</v>
      </c>
      <c r="AX347" s="12" t="s">
        <v>80</v>
      </c>
      <c r="AY347" s="227" t="s">
        <v>207</v>
      </c>
    </row>
    <row r="348" spans="2:65" s="11" customFormat="1" ht="22.35" customHeight="1">
      <c r="B348" s="188"/>
      <c r="C348" s="189"/>
      <c r="D348" s="190" t="s">
        <v>72</v>
      </c>
      <c r="E348" s="202" t="s">
        <v>545</v>
      </c>
      <c r="F348" s="202" t="s">
        <v>546</v>
      </c>
      <c r="G348" s="189"/>
      <c r="H348" s="189"/>
      <c r="I348" s="192"/>
      <c r="J348" s="203">
        <f>BK348</f>
        <v>0</v>
      </c>
      <c r="K348" s="189"/>
      <c r="L348" s="194"/>
      <c r="M348" s="195"/>
      <c r="N348" s="196"/>
      <c r="O348" s="196"/>
      <c r="P348" s="197">
        <f>SUM(P349:P356)</f>
        <v>0</v>
      </c>
      <c r="Q348" s="196"/>
      <c r="R348" s="197">
        <f>SUM(R349:R356)</f>
        <v>7.36E-4</v>
      </c>
      <c r="S348" s="196"/>
      <c r="T348" s="198">
        <f>SUM(T349:T356)</f>
        <v>2.6596205999999998</v>
      </c>
      <c r="AR348" s="199" t="s">
        <v>80</v>
      </c>
      <c r="AT348" s="200" t="s">
        <v>72</v>
      </c>
      <c r="AU348" s="200" t="s">
        <v>82</v>
      </c>
      <c r="AY348" s="199" t="s">
        <v>207</v>
      </c>
      <c r="BK348" s="201">
        <f>SUM(BK349:BK356)</f>
        <v>0</v>
      </c>
    </row>
    <row r="349" spans="2:65" s="1" customFormat="1" ht="22.8" customHeight="1">
      <c r="B349" s="42"/>
      <c r="C349" s="204" t="s">
        <v>547</v>
      </c>
      <c r="D349" s="204" t="s">
        <v>211</v>
      </c>
      <c r="E349" s="205" t="s">
        <v>548</v>
      </c>
      <c r="F349" s="206" t="s">
        <v>549</v>
      </c>
      <c r="G349" s="207" t="s">
        <v>322</v>
      </c>
      <c r="H349" s="208">
        <v>40.107999999999997</v>
      </c>
      <c r="I349" s="209"/>
      <c r="J349" s="210">
        <f>ROUND(I349*H349,1)</f>
        <v>0</v>
      </c>
      <c r="K349" s="206" t="s">
        <v>215</v>
      </c>
      <c r="L349" s="62"/>
      <c r="M349" s="211" t="s">
        <v>23</v>
      </c>
      <c r="N349" s="212" t="s">
        <v>44</v>
      </c>
      <c r="O349" s="43"/>
      <c r="P349" s="213">
        <f>O349*H349</f>
        <v>0</v>
      </c>
      <c r="Q349" s="213">
        <v>0</v>
      </c>
      <c r="R349" s="213">
        <f>Q349*H349</f>
        <v>0</v>
      </c>
      <c r="S349" s="213">
        <v>9.4500000000000001E-3</v>
      </c>
      <c r="T349" s="214">
        <f>S349*H349</f>
        <v>0.37902059999999999</v>
      </c>
      <c r="AR349" s="25" t="s">
        <v>216</v>
      </c>
      <c r="AT349" s="25" t="s">
        <v>211</v>
      </c>
      <c r="AU349" s="25" t="s">
        <v>90</v>
      </c>
      <c r="AY349" s="25" t="s">
        <v>207</v>
      </c>
      <c r="BE349" s="215">
        <f>IF(N349="základní",J349,0)</f>
        <v>0</v>
      </c>
      <c r="BF349" s="215">
        <f>IF(N349="snížená",J349,0)</f>
        <v>0</v>
      </c>
      <c r="BG349" s="215">
        <f>IF(N349="zákl. přenesená",J349,0)</f>
        <v>0</v>
      </c>
      <c r="BH349" s="215">
        <f>IF(N349="sníž. přenesená",J349,0)</f>
        <v>0</v>
      </c>
      <c r="BI349" s="215">
        <f>IF(N349="nulová",J349,0)</f>
        <v>0</v>
      </c>
      <c r="BJ349" s="25" t="s">
        <v>80</v>
      </c>
      <c r="BK349" s="215">
        <f>ROUND(I349*H349,1)</f>
        <v>0</v>
      </c>
      <c r="BL349" s="25" t="s">
        <v>216</v>
      </c>
      <c r="BM349" s="25" t="s">
        <v>550</v>
      </c>
    </row>
    <row r="350" spans="2:65" s="12" customFormat="1" ht="12">
      <c r="B350" s="216"/>
      <c r="C350" s="217"/>
      <c r="D350" s="218" t="s">
        <v>218</v>
      </c>
      <c r="E350" s="219" t="s">
        <v>23</v>
      </c>
      <c r="F350" s="220" t="s">
        <v>551</v>
      </c>
      <c r="G350" s="217"/>
      <c r="H350" s="221">
        <v>40.107999999999997</v>
      </c>
      <c r="I350" s="222"/>
      <c r="J350" s="217"/>
      <c r="K350" s="217"/>
      <c r="L350" s="223"/>
      <c r="M350" s="224"/>
      <c r="N350" s="225"/>
      <c r="O350" s="225"/>
      <c r="P350" s="225"/>
      <c r="Q350" s="225"/>
      <c r="R350" s="225"/>
      <c r="S350" s="225"/>
      <c r="T350" s="226"/>
      <c r="AT350" s="227" t="s">
        <v>218</v>
      </c>
      <c r="AU350" s="227" t="s">
        <v>90</v>
      </c>
      <c r="AV350" s="12" t="s">
        <v>82</v>
      </c>
      <c r="AW350" s="12" t="s">
        <v>36</v>
      </c>
      <c r="AX350" s="12" t="s">
        <v>80</v>
      </c>
      <c r="AY350" s="227" t="s">
        <v>207</v>
      </c>
    </row>
    <row r="351" spans="2:65" s="1" customFormat="1" ht="22.8" customHeight="1">
      <c r="B351" s="42"/>
      <c r="C351" s="204" t="s">
        <v>552</v>
      </c>
      <c r="D351" s="204" t="s">
        <v>211</v>
      </c>
      <c r="E351" s="205" t="s">
        <v>553</v>
      </c>
      <c r="F351" s="206" t="s">
        <v>554</v>
      </c>
      <c r="G351" s="207" t="s">
        <v>317</v>
      </c>
      <c r="H351" s="208">
        <v>14</v>
      </c>
      <c r="I351" s="209"/>
      <c r="J351" s="210">
        <f>ROUND(I351*H351,1)</f>
        <v>0</v>
      </c>
      <c r="K351" s="206" t="s">
        <v>215</v>
      </c>
      <c r="L351" s="62"/>
      <c r="M351" s="211" t="s">
        <v>23</v>
      </c>
      <c r="N351" s="212" t="s">
        <v>44</v>
      </c>
      <c r="O351" s="43"/>
      <c r="P351" s="213">
        <f>O351*H351</f>
        <v>0</v>
      </c>
      <c r="Q351" s="213">
        <v>0</v>
      </c>
      <c r="R351" s="213">
        <f>Q351*H351</f>
        <v>0</v>
      </c>
      <c r="S351" s="213">
        <v>6.5699999999999995E-2</v>
      </c>
      <c r="T351" s="214">
        <f>S351*H351</f>
        <v>0.91979999999999995</v>
      </c>
      <c r="AR351" s="25" t="s">
        <v>216</v>
      </c>
      <c r="AT351" s="25" t="s">
        <v>211</v>
      </c>
      <c r="AU351" s="25" t="s">
        <v>90</v>
      </c>
      <c r="AY351" s="25" t="s">
        <v>207</v>
      </c>
      <c r="BE351" s="215">
        <f>IF(N351="základní",J351,0)</f>
        <v>0</v>
      </c>
      <c r="BF351" s="215">
        <f>IF(N351="snížená",J351,0)</f>
        <v>0</v>
      </c>
      <c r="BG351" s="215">
        <f>IF(N351="zákl. přenesená",J351,0)</f>
        <v>0</v>
      </c>
      <c r="BH351" s="215">
        <f>IF(N351="sníž. přenesená",J351,0)</f>
        <v>0</v>
      </c>
      <c r="BI351" s="215">
        <f>IF(N351="nulová",J351,0)</f>
        <v>0</v>
      </c>
      <c r="BJ351" s="25" t="s">
        <v>80</v>
      </c>
      <c r="BK351" s="215">
        <f>ROUND(I351*H351,1)</f>
        <v>0</v>
      </c>
      <c r="BL351" s="25" t="s">
        <v>216</v>
      </c>
      <c r="BM351" s="25" t="s">
        <v>555</v>
      </c>
    </row>
    <row r="352" spans="2:65" s="12" customFormat="1" ht="12">
      <c r="B352" s="216"/>
      <c r="C352" s="217"/>
      <c r="D352" s="218" t="s">
        <v>218</v>
      </c>
      <c r="E352" s="219" t="s">
        <v>23</v>
      </c>
      <c r="F352" s="220" t="s">
        <v>556</v>
      </c>
      <c r="G352" s="217"/>
      <c r="H352" s="221">
        <v>14</v>
      </c>
      <c r="I352" s="222"/>
      <c r="J352" s="217"/>
      <c r="K352" s="217"/>
      <c r="L352" s="223"/>
      <c r="M352" s="224"/>
      <c r="N352" s="225"/>
      <c r="O352" s="225"/>
      <c r="P352" s="225"/>
      <c r="Q352" s="225"/>
      <c r="R352" s="225"/>
      <c r="S352" s="225"/>
      <c r="T352" s="226"/>
      <c r="AT352" s="227" t="s">
        <v>218</v>
      </c>
      <c r="AU352" s="227" t="s">
        <v>90</v>
      </c>
      <c r="AV352" s="12" t="s">
        <v>82</v>
      </c>
      <c r="AW352" s="12" t="s">
        <v>36</v>
      </c>
      <c r="AX352" s="12" t="s">
        <v>80</v>
      </c>
      <c r="AY352" s="227" t="s">
        <v>207</v>
      </c>
    </row>
    <row r="353" spans="2:65" s="1" customFormat="1" ht="34.200000000000003" customHeight="1">
      <c r="B353" s="42"/>
      <c r="C353" s="204" t="s">
        <v>557</v>
      </c>
      <c r="D353" s="204" t="s">
        <v>211</v>
      </c>
      <c r="E353" s="205" t="s">
        <v>558</v>
      </c>
      <c r="F353" s="206" t="s">
        <v>559</v>
      </c>
      <c r="G353" s="207" t="s">
        <v>322</v>
      </c>
      <c r="H353" s="208">
        <v>4.5999999999999996</v>
      </c>
      <c r="I353" s="209"/>
      <c r="J353" s="210">
        <f>ROUND(I353*H353,1)</f>
        <v>0</v>
      </c>
      <c r="K353" s="206" t="s">
        <v>215</v>
      </c>
      <c r="L353" s="62"/>
      <c r="M353" s="211" t="s">
        <v>23</v>
      </c>
      <c r="N353" s="212" t="s">
        <v>44</v>
      </c>
      <c r="O353" s="43"/>
      <c r="P353" s="213">
        <f>O353*H353</f>
        <v>0</v>
      </c>
      <c r="Q353" s="213">
        <v>1.6000000000000001E-4</v>
      </c>
      <c r="R353" s="213">
        <f>Q353*H353</f>
        <v>7.36E-4</v>
      </c>
      <c r="S353" s="213">
        <v>0</v>
      </c>
      <c r="T353" s="214">
        <f>S353*H353</f>
        <v>0</v>
      </c>
      <c r="AR353" s="25" t="s">
        <v>216</v>
      </c>
      <c r="AT353" s="25" t="s">
        <v>211</v>
      </c>
      <c r="AU353" s="25" t="s">
        <v>90</v>
      </c>
      <c r="AY353" s="25" t="s">
        <v>207</v>
      </c>
      <c r="BE353" s="215">
        <f>IF(N353="základní",J353,0)</f>
        <v>0</v>
      </c>
      <c r="BF353" s="215">
        <f>IF(N353="snížená",J353,0)</f>
        <v>0</v>
      </c>
      <c r="BG353" s="215">
        <f>IF(N353="zákl. přenesená",J353,0)</f>
        <v>0</v>
      </c>
      <c r="BH353" s="215">
        <f>IF(N353="sníž. přenesená",J353,0)</f>
        <v>0</v>
      </c>
      <c r="BI353" s="215">
        <f>IF(N353="nulová",J353,0)</f>
        <v>0</v>
      </c>
      <c r="BJ353" s="25" t="s">
        <v>80</v>
      </c>
      <c r="BK353" s="215">
        <f>ROUND(I353*H353,1)</f>
        <v>0</v>
      </c>
      <c r="BL353" s="25" t="s">
        <v>216</v>
      </c>
      <c r="BM353" s="25" t="s">
        <v>560</v>
      </c>
    </row>
    <row r="354" spans="2:65" s="12" customFormat="1" ht="12">
      <c r="B354" s="216"/>
      <c r="C354" s="217"/>
      <c r="D354" s="218" t="s">
        <v>218</v>
      </c>
      <c r="E354" s="219" t="s">
        <v>23</v>
      </c>
      <c r="F354" s="220" t="s">
        <v>561</v>
      </c>
      <c r="G354" s="217"/>
      <c r="H354" s="221">
        <v>4.5999999999999996</v>
      </c>
      <c r="I354" s="222"/>
      <c r="J354" s="217"/>
      <c r="K354" s="217"/>
      <c r="L354" s="223"/>
      <c r="M354" s="224"/>
      <c r="N354" s="225"/>
      <c r="O354" s="225"/>
      <c r="P354" s="225"/>
      <c r="Q354" s="225"/>
      <c r="R354" s="225"/>
      <c r="S354" s="225"/>
      <c r="T354" s="226"/>
      <c r="AT354" s="227" t="s">
        <v>218</v>
      </c>
      <c r="AU354" s="227" t="s">
        <v>90</v>
      </c>
      <c r="AV354" s="12" t="s">
        <v>82</v>
      </c>
      <c r="AW354" s="12" t="s">
        <v>36</v>
      </c>
      <c r="AX354" s="12" t="s">
        <v>80</v>
      </c>
      <c r="AY354" s="227" t="s">
        <v>207</v>
      </c>
    </row>
    <row r="355" spans="2:65" s="1" customFormat="1" ht="14.4" customHeight="1">
      <c r="B355" s="42"/>
      <c r="C355" s="204" t="s">
        <v>562</v>
      </c>
      <c r="D355" s="204" t="s">
        <v>211</v>
      </c>
      <c r="E355" s="205" t="s">
        <v>563</v>
      </c>
      <c r="F355" s="206" t="s">
        <v>564</v>
      </c>
      <c r="G355" s="207" t="s">
        <v>214</v>
      </c>
      <c r="H355" s="208">
        <v>0.56699999999999995</v>
      </c>
      <c r="I355" s="209"/>
      <c r="J355" s="210">
        <f>ROUND(I355*H355,1)</f>
        <v>0</v>
      </c>
      <c r="K355" s="206" t="s">
        <v>215</v>
      </c>
      <c r="L355" s="62"/>
      <c r="M355" s="211" t="s">
        <v>23</v>
      </c>
      <c r="N355" s="212" t="s">
        <v>44</v>
      </c>
      <c r="O355" s="43"/>
      <c r="P355" s="213">
        <f>O355*H355</f>
        <v>0</v>
      </c>
      <c r="Q355" s="213">
        <v>0</v>
      </c>
      <c r="R355" s="213">
        <f>Q355*H355</f>
        <v>0</v>
      </c>
      <c r="S355" s="213">
        <v>2.4</v>
      </c>
      <c r="T355" s="214">
        <f>S355*H355</f>
        <v>1.3607999999999998</v>
      </c>
      <c r="AR355" s="25" t="s">
        <v>216</v>
      </c>
      <c r="AT355" s="25" t="s">
        <v>211</v>
      </c>
      <c r="AU355" s="25" t="s">
        <v>90</v>
      </c>
      <c r="AY355" s="25" t="s">
        <v>207</v>
      </c>
      <c r="BE355" s="215">
        <f>IF(N355="základní",J355,0)</f>
        <v>0</v>
      </c>
      <c r="BF355" s="215">
        <f>IF(N355="snížená",J355,0)</f>
        <v>0</v>
      </c>
      <c r="BG355" s="215">
        <f>IF(N355="zákl. přenesená",J355,0)</f>
        <v>0</v>
      </c>
      <c r="BH355" s="215">
        <f>IF(N355="sníž. přenesená",J355,0)</f>
        <v>0</v>
      </c>
      <c r="BI355" s="215">
        <f>IF(N355="nulová",J355,0)</f>
        <v>0</v>
      </c>
      <c r="BJ355" s="25" t="s">
        <v>80</v>
      </c>
      <c r="BK355" s="215">
        <f>ROUND(I355*H355,1)</f>
        <v>0</v>
      </c>
      <c r="BL355" s="25" t="s">
        <v>216</v>
      </c>
      <c r="BM355" s="25" t="s">
        <v>565</v>
      </c>
    </row>
    <row r="356" spans="2:65" s="12" customFormat="1" ht="12">
      <c r="B356" s="216"/>
      <c r="C356" s="217"/>
      <c r="D356" s="218" t="s">
        <v>218</v>
      </c>
      <c r="E356" s="219" t="s">
        <v>23</v>
      </c>
      <c r="F356" s="220" t="s">
        <v>219</v>
      </c>
      <c r="G356" s="217"/>
      <c r="H356" s="221">
        <v>0.56699999999999995</v>
      </c>
      <c r="I356" s="222"/>
      <c r="J356" s="217"/>
      <c r="K356" s="217"/>
      <c r="L356" s="223"/>
      <c r="M356" s="224"/>
      <c r="N356" s="225"/>
      <c r="O356" s="225"/>
      <c r="P356" s="225"/>
      <c r="Q356" s="225"/>
      <c r="R356" s="225"/>
      <c r="S356" s="225"/>
      <c r="T356" s="226"/>
      <c r="AT356" s="227" t="s">
        <v>218</v>
      </c>
      <c r="AU356" s="227" t="s">
        <v>90</v>
      </c>
      <c r="AV356" s="12" t="s">
        <v>82</v>
      </c>
      <c r="AW356" s="12" t="s">
        <v>36</v>
      </c>
      <c r="AX356" s="12" t="s">
        <v>80</v>
      </c>
      <c r="AY356" s="227" t="s">
        <v>207</v>
      </c>
    </row>
    <row r="357" spans="2:65" s="11" customFormat="1" ht="29.85" customHeight="1">
      <c r="B357" s="188"/>
      <c r="C357" s="189"/>
      <c r="D357" s="190" t="s">
        <v>72</v>
      </c>
      <c r="E357" s="202" t="s">
        <v>566</v>
      </c>
      <c r="F357" s="202" t="s">
        <v>567</v>
      </c>
      <c r="G357" s="189"/>
      <c r="H357" s="189"/>
      <c r="I357" s="192"/>
      <c r="J357" s="203">
        <f>BK357</f>
        <v>0</v>
      </c>
      <c r="K357" s="189"/>
      <c r="L357" s="194"/>
      <c r="M357" s="195"/>
      <c r="N357" s="196"/>
      <c r="O357" s="196"/>
      <c r="P357" s="197">
        <f>SUM(P358:P366)</f>
        <v>0</v>
      </c>
      <c r="Q357" s="196"/>
      <c r="R357" s="197">
        <f>SUM(R358:R366)</f>
        <v>0</v>
      </c>
      <c r="S357" s="196"/>
      <c r="T357" s="198">
        <f>SUM(T358:T366)</f>
        <v>0</v>
      </c>
      <c r="AR357" s="199" t="s">
        <v>80</v>
      </c>
      <c r="AT357" s="200" t="s">
        <v>72</v>
      </c>
      <c r="AU357" s="200" t="s">
        <v>80</v>
      </c>
      <c r="AY357" s="199" t="s">
        <v>207</v>
      </c>
      <c r="BK357" s="201">
        <f>SUM(BK358:BK366)</f>
        <v>0</v>
      </c>
    </row>
    <row r="358" spans="2:65" s="1" customFormat="1" ht="22.8" customHeight="1">
      <c r="B358" s="42"/>
      <c r="C358" s="204" t="s">
        <v>568</v>
      </c>
      <c r="D358" s="204" t="s">
        <v>211</v>
      </c>
      <c r="E358" s="205" t="s">
        <v>569</v>
      </c>
      <c r="F358" s="206" t="s">
        <v>570</v>
      </c>
      <c r="G358" s="207" t="s">
        <v>240</v>
      </c>
      <c r="H358" s="208">
        <v>9.1669999999999998</v>
      </c>
      <c r="I358" s="209"/>
      <c r="J358" s="210">
        <f>ROUND(I358*H358,1)</f>
        <v>0</v>
      </c>
      <c r="K358" s="206" t="s">
        <v>215</v>
      </c>
      <c r="L358" s="62"/>
      <c r="M358" s="211" t="s">
        <v>23</v>
      </c>
      <c r="N358" s="212" t="s">
        <v>44</v>
      </c>
      <c r="O358" s="43"/>
      <c r="P358" s="213">
        <f>O358*H358</f>
        <v>0</v>
      </c>
      <c r="Q358" s="213">
        <v>0</v>
      </c>
      <c r="R358" s="213">
        <f>Q358*H358</f>
        <v>0</v>
      </c>
      <c r="S358" s="213">
        <v>0</v>
      </c>
      <c r="T358" s="214">
        <f>S358*H358</f>
        <v>0</v>
      </c>
      <c r="AR358" s="25" t="s">
        <v>216</v>
      </c>
      <c r="AT358" s="25" t="s">
        <v>211</v>
      </c>
      <c r="AU358" s="25" t="s">
        <v>82</v>
      </c>
      <c r="AY358" s="25" t="s">
        <v>207</v>
      </c>
      <c r="BE358" s="215">
        <f>IF(N358="základní",J358,0)</f>
        <v>0</v>
      </c>
      <c r="BF358" s="215">
        <f>IF(N358="snížená",J358,0)</f>
        <v>0</v>
      </c>
      <c r="BG358" s="215">
        <f>IF(N358="zákl. přenesená",J358,0)</f>
        <v>0</v>
      </c>
      <c r="BH358" s="215">
        <f>IF(N358="sníž. přenesená",J358,0)</f>
        <v>0</v>
      </c>
      <c r="BI358" s="215">
        <f>IF(N358="nulová",J358,0)</f>
        <v>0</v>
      </c>
      <c r="BJ358" s="25" t="s">
        <v>80</v>
      </c>
      <c r="BK358" s="215">
        <f>ROUND(I358*H358,1)</f>
        <v>0</v>
      </c>
      <c r="BL358" s="25" t="s">
        <v>216</v>
      </c>
      <c r="BM358" s="25" t="s">
        <v>571</v>
      </c>
    </row>
    <row r="359" spans="2:65" s="1" customFormat="1" ht="34.200000000000003" customHeight="1">
      <c r="B359" s="42"/>
      <c r="C359" s="204" t="s">
        <v>572</v>
      </c>
      <c r="D359" s="204" t="s">
        <v>211</v>
      </c>
      <c r="E359" s="205" t="s">
        <v>573</v>
      </c>
      <c r="F359" s="206" t="s">
        <v>574</v>
      </c>
      <c r="G359" s="207" t="s">
        <v>240</v>
      </c>
      <c r="H359" s="208">
        <v>27.501000000000001</v>
      </c>
      <c r="I359" s="209"/>
      <c r="J359" s="210">
        <f>ROUND(I359*H359,1)</f>
        <v>0</v>
      </c>
      <c r="K359" s="206" t="s">
        <v>215</v>
      </c>
      <c r="L359" s="62"/>
      <c r="M359" s="211" t="s">
        <v>23</v>
      </c>
      <c r="N359" s="212" t="s">
        <v>44</v>
      </c>
      <c r="O359" s="43"/>
      <c r="P359" s="213">
        <f>O359*H359</f>
        <v>0</v>
      </c>
      <c r="Q359" s="213">
        <v>0</v>
      </c>
      <c r="R359" s="213">
        <f>Q359*H359</f>
        <v>0</v>
      </c>
      <c r="S359" s="213">
        <v>0</v>
      </c>
      <c r="T359" s="214">
        <f>S359*H359</f>
        <v>0</v>
      </c>
      <c r="AR359" s="25" t="s">
        <v>216</v>
      </c>
      <c r="AT359" s="25" t="s">
        <v>211</v>
      </c>
      <c r="AU359" s="25" t="s">
        <v>82</v>
      </c>
      <c r="AY359" s="25" t="s">
        <v>207</v>
      </c>
      <c r="BE359" s="215">
        <f>IF(N359="základní",J359,0)</f>
        <v>0</v>
      </c>
      <c r="BF359" s="215">
        <f>IF(N359="snížená",J359,0)</f>
        <v>0</v>
      </c>
      <c r="BG359" s="215">
        <f>IF(N359="zákl. přenesená",J359,0)</f>
        <v>0</v>
      </c>
      <c r="BH359" s="215">
        <f>IF(N359="sníž. přenesená",J359,0)</f>
        <v>0</v>
      </c>
      <c r="BI359" s="215">
        <f>IF(N359="nulová",J359,0)</f>
        <v>0</v>
      </c>
      <c r="BJ359" s="25" t="s">
        <v>80</v>
      </c>
      <c r="BK359" s="215">
        <f>ROUND(I359*H359,1)</f>
        <v>0</v>
      </c>
      <c r="BL359" s="25" t="s">
        <v>216</v>
      </c>
      <c r="BM359" s="25" t="s">
        <v>575</v>
      </c>
    </row>
    <row r="360" spans="2:65" s="12" customFormat="1" ht="12">
      <c r="B360" s="216"/>
      <c r="C360" s="217"/>
      <c r="D360" s="218" t="s">
        <v>218</v>
      </c>
      <c r="E360" s="219" t="s">
        <v>23</v>
      </c>
      <c r="F360" s="220" t="s">
        <v>576</v>
      </c>
      <c r="G360" s="217"/>
      <c r="H360" s="221">
        <v>27.501000000000001</v>
      </c>
      <c r="I360" s="222"/>
      <c r="J360" s="217"/>
      <c r="K360" s="217"/>
      <c r="L360" s="223"/>
      <c r="M360" s="224"/>
      <c r="N360" s="225"/>
      <c r="O360" s="225"/>
      <c r="P360" s="225"/>
      <c r="Q360" s="225"/>
      <c r="R360" s="225"/>
      <c r="S360" s="225"/>
      <c r="T360" s="226"/>
      <c r="AT360" s="227" t="s">
        <v>218</v>
      </c>
      <c r="AU360" s="227" t="s">
        <v>82</v>
      </c>
      <c r="AV360" s="12" t="s">
        <v>82</v>
      </c>
      <c r="AW360" s="12" t="s">
        <v>36</v>
      </c>
      <c r="AX360" s="12" t="s">
        <v>80</v>
      </c>
      <c r="AY360" s="227" t="s">
        <v>207</v>
      </c>
    </row>
    <row r="361" spans="2:65" s="1" customFormat="1" ht="45.6" customHeight="1">
      <c r="B361" s="42"/>
      <c r="C361" s="204" t="s">
        <v>577</v>
      </c>
      <c r="D361" s="204" t="s">
        <v>211</v>
      </c>
      <c r="E361" s="205" t="s">
        <v>578</v>
      </c>
      <c r="F361" s="206" t="s">
        <v>579</v>
      </c>
      <c r="G361" s="207" t="s">
        <v>240</v>
      </c>
      <c r="H361" s="208">
        <v>5.9459999999999997</v>
      </c>
      <c r="I361" s="209"/>
      <c r="J361" s="210">
        <f>ROUND(I361*H361,1)</f>
        <v>0</v>
      </c>
      <c r="K361" s="206" t="s">
        <v>215</v>
      </c>
      <c r="L361" s="62"/>
      <c r="M361" s="211" t="s">
        <v>23</v>
      </c>
      <c r="N361" s="212" t="s">
        <v>44</v>
      </c>
      <c r="O361" s="43"/>
      <c r="P361" s="213">
        <f>O361*H361</f>
        <v>0</v>
      </c>
      <c r="Q361" s="213">
        <v>0</v>
      </c>
      <c r="R361" s="213">
        <f>Q361*H361</f>
        <v>0</v>
      </c>
      <c r="S361" s="213">
        <v>0</v>
      </c>
      <c r="T361" s="214">
        <f>S361*H361</f>
        <v>0</v>
      </c>
      <c r="AR361" s="25" t="s">
        <v>216</v>
      </c>
      <c r="AT361" s="25" t="s">
        <v>211</v>
      </c>
      <c r="AU361" s="25" t="s">
        <v>82</v>
      </c>
      <c r="AY361" s="25" t="s">
        <v>207</v>
      </c>
      <c r="BE361" s="215">
        <f>IF(N361="základní",J361,0)</f>
        <v>0</v>
      </c>
      <c r="BF361" s="215">
        <f>IF(N361="snížená",J361,0)</f>
        <v>0</v>
      </c>
      <c r="BG361" s="215">
        <f>IF(N361="zákl. přenesená",J361,0)</f>
        <v>0</v>
      </c>
      <c r="BH361" s="215">
        <f>IF(N361="sníž. přenesená",J361,0)</f>
        <v>0</v>
      </c>
      <c r="BI361" s="215">
        <f>IF(N361="nulová",J361,0)</f>
        <v>0</v>
      </c>
      <c r="BJ361" s="25" t="s">
        <v>80</v>
      </c>
      <c r="BK361" s="215">
        <f>ROUND(I361*H361,1)</f>
        <v>0</v>
      </c>
      <c r="BL361" s="25" t="s">
        <v>216</v>
      </c>
      <c r="BM361" s="25" t="s">
        <v>580</v>
      </c>
    </row>
    <row r="362" spans="2:65" s="1" customFormat="1" ht="34.200000000000003" customHeight="1">
      <c r="B362" s="42"/>
      <c r="C362" s="204" t="s">
        <v>581</v>
      </c>
      <c r="D362" s="204" t="s">
        <v>211</v>
      </c>
      <c r="E362" s="205" t="s">
        <v>582</v>
      </c>
      <c r="F362" s="206" t="s">
        <v>583</v>
      </c>
      <c r="G362" s="207" t="s">
        <v>240</v>
      </c>
      <c r="H362" s="208">
        <v>2.8420000000000001</v>
      </c>
      <c r="I362" s="209"/>
      <c r="J362" s="210">
        <f>ROUND(I362*H362,1)</f>
        <v>0</v>
      </c>
      <c r="K362" s="206" t="s">
        <v>215</v>
      </c>
      <c r="L362" s="62"/>
      <c r="M362" s="211" t="s">
        <v>23</v>
      </c>
      <c r="N362" s="212" t="s">
        <v>44</v>
      </c>
      <c r="O362" s="43"/>
      <c r="P362" s="213">
        <f>O362*H362</f>
        <v>0</v>
      </c>
      <c r="Q362" s="213">
        <v>0</v>
      </c>
      <c r="R362" s="213">
        <f>Q362*H362</f>
        <v>0</v>
      </c>
      <c r="S362" s="213">
        <v>0</v>
      </c>
      <c r="T362" s="214">
        <f>S362*H362</f>
        <v>0</v>
      </c>
      <c r="AR362" s="25" t="s">
        <v>216</v>
      </c>
      <c r="AT362" s="25" t="s">
        <v>211</v>
      </c>
      <c r="AU362" s="25" t="s">
        <v>82</v>
      </c>
      <c r="AY362" s="25" t="s">
        <v>207</v>
      </c>
      <c r="BE362" s="215">
        <f>IF(N362="základní",J362,0)</f>
        <v>0</v>
      </c>
      <c r="BF362" s="215">
        <f>IF(N362="snížená",J362,0)</f>
        <v>0</v>
      </c>
      <c r="BG362" s="215">
        <f>IF(N362="zákl. přenesená",J362,0)</f>
        <v>0</v>
      </c>
      <c r="BH362" s="215">
        <f>IF(N362="sníž. přenesená",J362,0)</f>
        <v>0</v>
      </c>
      <c r="BI362" s="215">
        <f>IF(N362="nulová",J362,0)</f>
        <v>0</v>
      </c>
      <c r="BJ362" s="25" t="s">
        <v>80</v>
      </c>
      <c r="BK362" s="215">
        <f>ROUND(I362*H362,1)</f>
        <v>0</v>
      </c>
      <c r="BL362" s="25" t="s">
        <v>216</v>
      </c>
      <c r="BM362" s="25" t="s">
        <v>584</v>
      </c>
    </row>
    <row r="363" spans="2:65" s="12" customFormat="1" ht="12">
      <c r="B363" s="216"/>
      <c r="C363" s="217"/>
      <c r="D363" s="218" t="s">
        <v>218</v>
      </c>
      <c r="E363" s="219" t="s">
        <v>23</v>
      </c>
      <c r="F363" s="220" t="s">
        <v>585</v>
      </c>
      <c r="G363" s="217"/>
      <c r="H363" s="221">
        <v>9.1669999999999998</v>
      </c>
      <c r="I363" s="222"/>
      <c r="J363" s="217"/>
      <c r="K363" s="217"/>
      <c r="L363" s="223"/>
      <c r="M363" s="224"/>
      <c r="N363" s="225"/>
      <c r="O363" s="225"/>
      <c r="P363" s="225"/>
      <c r="Q363" s="225"/>
      <c r="R363" s="225"/>
      <c r="S363" s="225"/>
      <c r="T363" s="226"/>
      <c r="AT363" s="227" t="s">
        <v>218</v>
      </c>
      <c r="AU363" s="227" t="s">
        <v>82</v>
      </c>
      <c r="AV363" s="12" t="s">
        <v>82</v>
      </c>
      <c r="AW363" s="12" t="s">
        <v>36</v>
      </c>
      <c r="AX363" s="12" t="s">
        <v>73</v>
      </c>
      <c r="AY363" s="227" t="s">
        <v>207</v>
      </c>
    </row>
    <row r="364" spans="2:65" s="12" customFormat="1" ht="12">
      <c r="B364" s="216"/>
      <c r="C364" s="217"/>
      <c r="D364" s="218" t="s">
        <v>218</v>
      </c>
      <c r="E364" s="219" t="s">
        <v>23</v>
      </c>
      <c r="F364" s="220" t="s">
        <v>586</v>
      </c>
      <c r="G364" s="217"/>
      <c r="H364" s="221">
        <v>-5.9459999999999997</v>
      </c>
      <c r="I364" s="222"/>
      <c r="J364" s="217"/>
      <c r="K364" s="217"/>
      <c r="L364" s="223"/>
      <c r="M364" s="224"/>
      <c r="N364" s="225"/>
      <c r="O364" s="225"/>
      <c r="P364" s="225"/>
      <c r="Q364" s="225"/>
      <c r="R364" s="225"/>
      <c r="S364" s="225"/>
      <c r="T364" s="226"/>
      <c r="AT364" s="227" t="s">
        <v>218</v>
      </c>
      <c r="AU364" s="227" t="s">
        <v>82</v>
      </c>
      <c r="AV364" s="12" t="s">
        <v>82</v>
      </c>
      <c r="AW364" s="12" t="s">
        <v>36</v>
      </c>
      <c r="AX364" s="12" t="s">
        <v>73</v>
      </c>
      <c r="AY364" s="227" t="s">
        <v>207</v>
      </c>
    </row>
    <row r="365" spans="2:65" s="12" customFormat="1" ht="12">
      <c r="B365" s="216"/>
      <c r="C365" s="217"/>
      <c r="D365" s="218" t="s">
        <v>218</v>
      </c>
      <c r="E365" s="219" t="s">
        <v>23</v>
      </c>
      <c r="F365" s="220" t="s">
        <v>587</v>
      </c>
      <c r="G365" s="217"/>
      <c r="H365" s="221">
        <v>-0.379</v>
      </c>
      <c r="I365" s="222"/>
      <c r="J365" s="217"/>
      <c r="K365" s="217"/>
      <c r="L365" s="223"/>
      <c r="M365" s="224"/>
      <c r="N365" s="225"/>
      <c r="O365" s="225"/>
      <c r="P365" s="225"/>
      <c r="Q365" s="225"/>
      <c r="R365" s="225"/>
      <c r="S365" s="225"/>
      <c r="T365" s="226"/>
      <c r="AT365" s="227" t="s">
        <v>218</v>
      </c>
      <c r="AU365" s="227" t="s">
        <v>82</v>
      </c>
      <c r="AV365" s="12" t="s">
        <v>82</v>
      </c>
      <c r="AW365" s="12" t="s">
        <v>36</v>
      </c>
      <c r="AX365" s="12" t="s">
        <v>73</v>
      </c>
      <c r="AY365" s="227" t="s">
        <v>207</v>
      </c>
    </row>
    <row r="366" spans="2:65" s="13" customFormat="1" ht="12">
      <c r="B366" s="228"/>
      <c r="C366" s="229"/>
      <c r="D366" s="218" t="s">
        <v>218</v>
      </c>
      <c r="E366" s="230" t="s">
        <v>23</v>
      </c>
      <c r="F366" s="231" t="s">
        <v>236</v>
      </c>
      <c r="G366" s="229"/>
      <c r="H366" s="232">
        <v>2.8420000000000001</v>
      </c>
      <c r="I366" s="233"/>
      <c r="J366" s="229"/>
      <c r="K366" s="229"/>
      <c r="L366" s="234"/>
      <c r="M366" s="235"/>
      <c r="N366" s="236"/>
      <c r="O366" s="236"/>
      <c r="P366" s="236"/>
      <c r="Q366" s="236"/>
      <c r="R366" s="236"/>
      <c r="S366" s="236"/>
      <c r="T366" s="237"/>
      <c r="AT366" s="238" t="s">
        <v>218</v>
      </c>
      <c r="AU366" s="238" t="s">
        <v>82</v>
      </c>
      <c r="AV366" s="13" t="s">
        <v>216</v>
      </c>
      <c r="AW366" s="13" t="s">
        <v>36</v>
      </c>
      <c r="AX366" s="13" t="s">
        <v>80</v>
      </c>
      <c r="AY366" s="238" t="s">
        <v>207</v>
      </c>
    </row>
    <row r="367" spans="2:65" s="11" customFormat="1" ht="29.85" customHeight="1">
      <c r="B367" s="188"/>
      <c r="C367" s="189"/>
      <c r="D367" s="190" t="s">
        <v>72</v>
      </c>
      <c r="E367" s="202" t="s">
        <v>588</v>
      </c>
      <c r="F367" s="202" t="s">
        <v>589</v>
      </c>
      <c r="G367" s="189"/>
      <c r="H367" s="189"/>
      <c r="I367" s="192"/>
      <c r="J367" s="203">
        <f>BK367</f>
        <v>0</v>
      </c>
      <c r="K367" s="189"/>
      <c r="L367" s="194"/>
      <c r="M367" s="195"/>
      <c r="N367" s="196"/>
      <c r="O367" s="196"/>
      <c r="P367" s="197">
        <f>P368</f>
        <v>0</v>
      </c>
      <c r="Q367" s="196"/>
      <c r="R367" s="197">
        <f>R368</f>
        <v>0</v>
      </c>
      <c r="S367" s="196"/>
      <c r="T367" s="198">
        <f>T368</f>
        <v>0</v>
      </c>
      <c r="AR367" s="199" t="s">
        <v>80</v>
      </c>
      <c r="AT367" s="200" t="s">
        <v>72</v>
      </c>
      <c r="AU367" s="200" t="s">
        <v>80</v>
      </c>
      <c r="AY367" s="199" t="s">
        <v>207</v>
      </c>
      <c r="BK367" s="201">
        <f>BK368</f>
        <v>0</v>
      </c>
    </row>
    <row r="368" spans="2:65" s="1" customFormat="1" ht="45.6" customHeight="1">
      <c r="B368" s="42"/>
      <c r="C368" s="204" t="s">
        <v>590</v>
      </c>
      <c r="D368" s="204" t="s">
        <v>211</v>
      </c>
      <c r="E368" s="205" t="s">
        <v>591</v>
      </c>
      <c r="F368" s="206" t="s">
        <v>592</v>
      </c>
      <c r="G368" s="207" t="s">
        <v>240</v>
      </c>
      <c r="H368" s="208">
        <v>15.717000000000001</v>
      </c>
      <c r="I368" s="209"/>
      <c r="J368" s="210">
        <f>ROUND(I368*H368,1)</f>
        <v>0</v>
      </c>
      <c r="K368" s="206" t="s">
        <v>215</v>
      </c>
      <c r="L368" s="62"/>
      <c r="M368" s="211" t="s">
        <v>23</v>
      </c>
      <c r="N368" s="212" t="s">
        <v>44</v>
      </c>
      <c r="O368" s="43"/>
      <c r="P368" s="213">
        <f>O368*H368</f>
        <v>0</v>
      </c>
      <c r="Q368" s="213">
        <v>0</v>
      </c>
      <c r="R368" s="213">
        <f>Q368*H368</f>
        <v>0</v>
      </c>
      <c r="S368" s="213">
        <v>0</v>
      </c>
      <c r="T368" s="214">
        <f>S368*H368</f>
        <v>0</v>
      </c>
      <c r="AR368" s="25" t="s">
        <v>216</v>
      </c>
      <c r="AT368" s="25" t="s">
        <v>211</v>
      </c>
      <c r="AU368" s="25" t="s">
        <v>82</v>
      </c>
      <c r="AY368" s="25" t="s">
        <v>207</v>
      </c>
      <c r="BE368" s="215">
        <f>IF(N368="základní",J368,0)</f>
        <v>0</v>
      </c>
      <c r="BF368" s="215">
        <f>IF(N368="snížená",J368,0)</f>
        <v>0</v>
      </c>
      <c r="BG368" s="215">
        <f>IF(N368="zákl. přenesená",J368,0)</f>
        <v>0</v>
      </c>
      <c r="BH368" s="215">
        <f>IF(N368="sníž. přenesená",J368,0)</f>
        <v>0</v>
      </c>
      <c r="BI368" s="215">
        <f>IF(N368="nulová",J368,0)</f>
        <v>0</v>
      </c>
      <c r="BJ368" s="25" t="s">
        <v>80</v>
      </c>
      <c r="BK368" s="215">
        <f>ROUND(I368*H368,1)</f>
        <v>0</v>
      </c>
      <c r="BL368" s="25" t="s">
        <v>216</v>
      </c>
      <c r="BM368" s="25" t="s">
        <v>593</v>
      </c>
    </row>
    <row r="369" spans="2:65" s="11" customFormat="1" ht="37.35" customHeight="1">
      <c r="B369" s="188"/>
      <c r="C369" s="189"/>
      <c r="D369" s="190" t="s">
        <v>72</v>
      </c>
      <c r="E369" s="191" t="s">
        <v>594</v>
      </c>
      <c r="F369" s="191" t="s">
        <v>595</v>
      </c>
      <c r="G369" s="189"/>
      <c r="H369" s="189"/>
      <c r="I369" s="192"/>
      <c r="J369" s="193">
        <f>BK369</f>
        <v>0</v>
      </c>
      <c r="K369" s="189"/>
      <c r="L369" s="194"/>
      <c r="M369" s="195"/>
      <c r="N369" s="196"/>
      <c r="O369" s="196"/>
      <c r="P369" s="197">
        <f>P370</f>
        <v>0</v>
      </c>
      <c r="Q369" s="196"/>
      <c r="R369" s="197">
        <f>R370</f>
        <v>3.0241500000000004E-2</v>
      </c>
      <c r="S369" s="196"/>
      <c r="T369" s="198">
        <f>T370</f>
        <v>6.7500000000000008E-3</v>
      </c>
      <c r="AR369" s="199" t="s">
        <v>82</v>
      </c>
      <c r="AT369" s="200" t="s">
        <v>72</v>
      </c>
      <c r="AU369" s="200" t="s">
        <v>73</v>
      </c>
      <c r="AY369" s="199" t="s">
        <v>207</v>
      </c>
      <c r="BK369" s="201">
        <f>BK370</f>
        <v>0</v>
      </c>
    </row>
    <row r="370" spans="2:65" s="11" customFormat="1" ht="19.95" customHeight="1">
      <c r="B370" s="188"/>
      <c r="C370" s="189"/>
      <c r="D370" s="190" t="s">
        <v>72</v>
      </c>
      <c r="E370" s="202" t="s">
        <v>596</v>
      </c>
      <c r="F370" s="202" t="s">
        <v>597</v>
      </c>
      <c r="G370" s="189"/>
      <c r="H370" s="189"/>
      <c r="I370" s="192"/>
      <c r="J370" s="203">
        <f>BK370</f>
        <v>0</v>
      </c>
      <c r="K370" s="189"/>
      <c r="L370" s="194"/>
      <c r="M370" s="195"/>
      <c r="N370" s="196"/>
      <c r="O370" s="196"/>
      <c r="P370" s="197">
        <f>SUM(P371:P378)</f>
        <v>0</v>
      </c>
      <c r="Q370" s="196"/>
      <c r="R370" s="197">
        <f>SUM(R371:R378)</f>
        <v>3.0241500000000004E-2</v>
      </c>
      <c r="S370" s="196"/>
      <c r="T370" s="198">
        <f>SUM(T371:T378)</f>
        <v>6.7500000000000008E-3</v>
      </c>
      <c r="AR370" s="199" t="s">
        <v>82</v>
      </c>
      <c r="AT370" s="200" t="s">
        <v>72</v>
      </c>
      <c r="AU370" s="200" t="s">
        <v>80</v>
      </c>
      <c r="AY370" s="199" t="s">
        <v>207</v>
      </c>
      <c r="BK370" s="201">
        <f>SUM(BK371:BK378)</f>
        <v>0</v>
      </c>
    </row>
    <row r="371" spans="2:65" s="1" customFormat="1" ht="22.8" customHeight="1">
      <c r="B371" s="42"/>
      <c r="C371" s="204" t="s">
        <v>598</v>
      </c>
      <c r="D371" s="204" t="s">
        <v>211</v>
      </c>
      <c r="E371" s="205" t="s">
        <v>599</v>
      </c>
      <c r="F371" s="206" t="s">
        <v>600</v>
      </c>
      <c r="G371" s="207" t="s">
        <v>322</v>
      </c>
      <c r="H371" s="208">
        <v>3.6</v>
      </c>
      <c r="I371" s="209"/>
      <c r="J371" s="210">
        <f>ROUND(I371*H371,1)</f>
        <v>0</v>
      </c>
      <c r="K371" s="206" t="s">
        <v>215</v>
      </c>
      <c r="L371" s="62"/>
      <c r="M371" s="211" t="s">
        <v>23</v>
      </c>
      <c r="N371" s="212" t="s">
        <v>44</v>
      </c>
      <c r="O371" s="43"/>
      <c r="P371" s="213">
        <f>O371*H371</f>
        <v>0</v>
      </c>
      <c r="Q371" s="213">
        <v>6.0000000000000002E-5</v>
      </c>
      <c r="R371" s="213">
        <f>Q371*H371</f>
        <v>2.1600000000000002E-4</v>
      </c>
      <c r="S371" s="213">
        <v>0</v>
      </c>
      <c r="T371" s="214">
        <f>S371*H371</f>
        <v>0</v>
      </c>
      <c r="AR371" s="25" t="s">
        <v>226</v>
      </c>
      <c r="AT371" s="25" t="s">
        <v>211</v>
      </c>
      <c r="AU371" s="25" t="s">
        <v>82</v>
      </c>
      <c r="AY371" s="25" t="s">
        <v>207</v>
      </c>
      <c r="BE371" s="215">
        <f>IF(N371="základní",J371,0)</f>
        <v>0</v>
      </c>
      <c r="BF371" s="215">
        <f>IF(N371="snížená",J371,0)</f>
        <v>0</v>
      </c>
      <c r="BG371" s="215">
        <f>IF(N371="zákl. přenesená",J371,0)</f>
        <v>0</v>
      </c>
      <c r="BH371" s="215">
        <f>IF(N371="sníž. přenesená",J371,0)</f>
        <v>0</v>
      </c>
      <c r="BI371" s="215">
        <f>IF(N371="nulová",J371,0)</f>
        <v>0</v>
      </c>
      <c r="BJ371" s="25" t="s">
        <v>80</v>
      </c>
      <c r="BK371" s="215">
        <f>ROUND(I371*H371,1)</f>
        <v>0</v>
      </c>
      <c r="BL371" s="25" t="s">
        <v>226</v>
      </c>
      <c r="BM371" s="25" t="s">
        <v>601</v>
      </c>
    </row>
    <row r="372" spans="2:65" s="12" customFormat="1" ht="12">
      <c r="B372" s="216"/>
      <c r="C372" s="217"/>
      <c r="D372" s="218" t="s">
        <v>218</v>
      </c>
      <c r="E372" s="219" t="s">
        <v>23</v>
      </c>
      <c r="F372" s="220" t="s">
        <v>602</v>
      </c>
      <c r="G372" s="217"/>
      <c r="H372" s="221">
        <v>3.6</v>
      </c>
      <c r="I372" s="222"/>
      <c r="J372" s="217"/>
      <c r="K372" s="217"/>
      <c r="L372" s="223"/>
      <c r="M372" s="224"/>
      <c r="N372" s="225"/>
      <c r="O372" s="225"/>
      <c r="P372" s="225"/>
      <c r="Q372" s="225"/>
      <c r="R372" s="225"/>
      <c r="S372" s="225"/>
      <c r="T372" s="226"/>
      <c r="AT372" s="227" t="s">
        <v>218</v>
      </c>
      <c r="AU372" s="227" t="s">
        <v>82</v>
      </c>
      <c r="AV372" s="12" t="s">
        <v>82</v>
      </c>
      <c r="AW372" s="12" t="s">
        <v>36</v>
      </c>
      <c r="AX372" s="12" t="s">
        <v>80</v>
      </c>
      <c r="AY372" s="227" t="s">
        <v>207</v>
      </c>
    </row>
    <row r="373" spans="2:65" s="1" customFormat="1" ht="34.200000000000003" customHeight="1">
      <c r="B373" s="42"/>
      <c r="C373" s="260" t="s">
        <v>603</v>
      </c>
      <c r="D373" s="260" t="s">
        <v>314</v>
      </c>
      <c r="E373" s="261" t="s">
        <v>604</v>
      </c>
      <c r="F373" s="262" t="s">
        <v>605</v>
      </c>
      <c r="G373" s="263" t="s">
        <v>317</v>
      </c>
      <c r="H373" s="264">
        <v>1</v>
      </c>
      <c r="I373" s="265"/>
      <c r="J373" s="266">
        <f>ROUND(I373*H373,1)</f>
        <v>0</v>
      </c>
      <c r="K373" s="262" t="s">
        <v>23</v>
      </c>
      <c r="L373" s="267"/>
      <c r="M373" s="268" t="s">
        <v>23</v>
      </c>
      <c r="N373" s="269" t="s">
        <v>44</v>
      </c>
      <c r="O373" s="43"/>
      <c r="P373" s="213">
        <f>O373*H373</f>
        <v>0</v>
      </c>
      <c r="Q373" s="213">
        <v>2.5000000000000001E-2</v>
      </c>
      <c r="R373" s="213">
        <f>Q373*H373</f>
        <v>2.5000000000000001E-2</v>
      </c>
      <c r="S373" s="213">
        <v>0</v>
      </c>
      <c r="T373" s="214">
        <f>S373*H373</f>
        <v>0</v>
      </c>
      <c r="AR373" s="25" t="s">
        <v>384</v>
      </c>
      <c r="AT373" s="25" t="s">
        <v>314</v>
      </c>
      <c r="AU373" s="25" t="s">
        <v>82</v>
      </c>
      <c r="AY373" s="25" t="s">
        <v>207</v>
      </c>
      <c r="BE373" s="215">
        <f>IF(N373="základní",J373,0)</f>
        <v>0</v>
      </c>
      <c r="BF373" s="215">
        <f>IF(N373="snížená",J373,0)</f>
        <v>0</v>
      </c>
      <c r="BG373" s="215">
        <f>IF(N373="zákl. přenesená",J373,0)</f>
        <v>0</v>
      </c>
      <c r="BH373" s="215">
        <f>IF(N373="sníž. přenesená",J373,0)</f>
        <v>0</v>
      </c>
      <c r="BI373" s="215">
        <f>IF(N373="nulová",J373,0)</f>
        <v>0</v>
      </c>
      <c r="BJ373" s="25" t="s">
        <v>80</v>
      </c>
      <c r="BK373" s="215">
        <f>ROUND(I373*H373,1)</f>
        <v>0</v>
      </c>
      <c r="BL373" s="25" t="s">
        <v>226</v>
      </c>
      <c r="BM373" s="25" t="s">
        <v>606</v>
      </c>
    </row>
    <row r="374" spans="2:65" s="1" customFormat="1" ht="34.200000000000003" customHeight="1">
      <c r="B374" s="42"/>
      <c r="C374" s="204" t="s">
        <v>607</v>
      </c>
      <c r="D374" s="204" t="s">
        <v>211</v>
      </c>
      <c r="E374" s="205" t="s">
        <v>608</v>
      </c>
      <c r="F374" s="206" t="s">
        <v>609</v>
      </c>
      <c r="G374" s="207" t="s">
        <v>322</v>
      </c>
      <c r="H374" s="208">
        <v>1.35</v>
      </c>
      <c r="I374" s="209"/>
      <c r="J374" s="210">
        <f>ROUND(I374*H374,1)</f>
        <v>0</v>
      </c>
      <c r="K374" s="206" t="s">
        <v>215</v>
      </c>
      <c r="L374" s="62"/>
      <c r="M374" s="211" t="s">
        <v>23</v>
      </c>
      <c r="N374" s="212" t="s">
        <v>44</v>
      </c>
      <c r="O374" s="43"/>
      <c r="P374" s="213">
        <f>O374*H374</f>
        <v>0</v>
      </c>
      <c r="Q374" s="213">
        <v>7.2999999999999996E-4</v>
      </c>
      <c r="R374" s="213">
        <f>Q374*H374</f>
        <v>9.8550000000000005E-4</v>
      </c>
      <c r="S374" s="213">
        <v>5.0000000000000001E-3</v>
      </c>
      <c r="T374" s="214">
        <f>S374*H374</f>
        <v>6.7500000000000008E-3</v>
      </c>
      <c r="AR374" s="25" t="s">
        <v>226</v>
      </c>
      <c r="AT374" s="25" t="s">
        <v>211</v>
      </c>
      <c r="AU374" s="25" t="s">
        <v>82</v>
      </c>
      <c r="AY374" s="25" t="s">
        <v>207</v>
      </c>
      <c r="BE374" s="215">
        <f>IF(N374="základní",J374,0)</f>
        <v>0</v>
      </c>
      <c r="BF374" s="215">
        <f>IF(N374="snížená",J374,0)</f>
        <v>0</v>
      </c>
      <c r="BG374" s="215">
        <f>IF(N374="zákl. přenesená",J374,0)</f>
        <v>0</v>
      </c>
      <c r="BH374" s="215">
        <f>IF(N374="sníž. přenesená",J374,0)</f>
        <v>0</v>
      </c>
      <c r="BI374" s="215">
        <f>IF(N374="nulová",J374,0)</f>
        <v>0</v>
      </c>
      <c r="BJ374" s="25" t="s">
        <v>80</v>
      </c>
      <c r="BK374" s="215">
        <f>ROUND(I374*H374,1)</f>
        <v>0</v>
      </c>
      <c r="BL374" s="25" t="s">
        <v>226</v>
      </c>
      <c r="BM374" s="25" t="s">
        <v>610</v>
      </c>
    </row>
    <row r="375" spans="2:65" s="12" customFormat="1" ht="12">
      <c r="B375" s="216"/>
      <c r="C375" s="217"/>
      <c r="D375" s="218" t="s">
        <v>218</v>
      </c>
      <c r="E375" s="219" t="s">
        <v>23</v>
      </c>
      <c r="F375" s="220" t="s">
        <v>611</v>
      </c>
      <c r="G375" s="217"/>
      <c r="H375" s="221">
        <v>1.35</v>
      </c>
      <c r="I375" s="222"/>
      <c r="J375" s="217"/>
      <c r="K375" s="217"/>
      <c r="L375" s="223"/>
      <c r="M375" s="224"/>
      <c r="N375" s="225"/>
      <c r="O375" s="225"/>
      <c r="P375" s="225"/>
      <c r="Q375" s="225"/>
      <c r="R375" s="225"/>
      <c r="S375" s="225"/>
      <c r="T375" s="226"/>
      <c r="AT375" s="227" t="s">
        <v>218</v>
      </c>
      <c r="AU375" s="227" t="s">
        <v>82</v>
      </c>
      <c r="AV375" s="12" t="s">
        <v>82</v>
      </c>
      <c r="AW375" s="12" t="s">
        <v>36</v>
      </c>
      <c r="AX375" s="12" t="s">
        <v>80</v>
      </c>
      <c r="AY375" s="227" t="s">
        <v>207</v>
      </c>
    </row>
    <row r="376" spans="2:65" s="1" customFormat="1" ht="22.8" customHeight="1">
      <c r="B376" s="42"/>
      <c r="C376" s="204" t="s">
        <v>612</v>
      </c>
      <c r="D376" s="204" t="s">
        <v>211</v>
      </c>
      <c r="E376" s="205" t="s">
        <v>613</v>
      </c>
      <c r="F376" s="206" t="s">
        <v>614</v>
      </c>
      <c r="G376" s="207" t="s">
        <v>214</v>
      </c>
      <c r="H376" s="208">
        <v>2E-3</v>
      </c>
      <c r="I376" s="209"/>
      <c r="J376" s="210">
        <f>ROUND(I376*H376,1)</f>
        <v>0</v>
      </c>
      <c r="K376" s="206" t="s">
        <v>215</v>
      </c>
      <c r="L376" s="62"/>
      <c r="M376" s="211" t="s">
        <v>23</v>
      </c>
      <c r="N376" s="212" t="s">
        <v>44</v>
      </c>
      <c r="O376" s="43"/>
      <c r="P376" s="213">
        <f>O376*H376</f>
        <v>0</v>
      </c>
      <c r="Q376" s="213">
        <v>2.02</v>
      </c>
      <c r="R376" s="213">
        <f>Q376*H376</f>
        <v>4.0400000000000002E-3</v>
      </c>
      <c r="S376" s="213">
        <v>0</v>
      </c>
      <c r="T376" s="214">
        <f>S376*H376</f>
        <v>0</v>
      </c>
      <c r="AR376" s="25" t="s">
        <v>216</v>
      </c>
      <c r="AT376" s="25" t="s">
        <v>211</v>
      </c>
      <c r="AU376" s="25" t="s">
        <v>82</v>
      </c>
      <c r="AY376" s="25" t="s">
        <v>207</v>
      </c>
      <c r="BE376" s="215">
        <f>IF(N376="základní",J376,0)</f>
        <v>0</v>
      </c>
      <c r="BF376" s="215">
        <f>IF(N376="snížená",J376,0)</f>
        <v>0</v>
      </c>
      <c r="BG376" s="215">
        <f>IF(N376="zákl. přenesená",J376,0)</f>
        <v>0</v>
      </c>
      <c r="BH376" s="215">
        <f>IF(N376="sníž. přenesená",J376,0)</f>
        <v>0</v>
      </c>
      <c r="BI376" s="215">
        <f>IF(N376="nulová",J376,0)</f>
        <v>0</v>
      </c>
      <c r="BJ376" s="25" t="s">
        <v>80</v>
      </c>
      <c r="BK376" s="215">
        <f>ROUND(I376*H376,1)</f>
        <v>0</v>
      </c>
      <c r="BL376" s="25" t="s">
        <v>216</v>
      </c>
      <c r="BM376" s="25" t="s">
        <v>615</v>
      </c>
    </row>
    <row r="377" spans="2:65" s="12" customFormat="1" ht="12">
      <c r="B377" s="216"/>
      <c r="C377" s="217"/>
      <c r="D377" s="218" t="s">
        <v>218</v>
      </c>
      <c r="E377" s="219" t="s">
        <v>23</v>
      </c>
      <c r="F377" s="220" t="s">
        <v>616</v>
      </c>
      <c r="G377" s="217"/>
      <c r="H377" s="221">
        <v>2E-3</v>
      </c>
      <c r="I377" s="222"/>
      <c r="J377" s="217"/>
      <c r="K377" s="217"/>
      <c r="L377" s="223"/>
      <c r="M377" s="224"/>
      <c r="N377" s="225"/>
      <c r="O377" s="225"/>
      <c r="P377" s="225"/>
      <c r="Q377" s="225"/>
      <c r="R377" s="225"/>
      <c r="S377" s="225"/>
      <c r="T377" s="226"/>
      <c r="AT377" s="227" t="s">
        <v>218</v>
      </c>
      <c r="AU377" s="227" t="s">
        <v>82</v>
      </c>
      <c r="AV377" s="12" t="s">
        <v>82</v>
      </c>
      <c r="AW377" s="12" t="s">
        <v>36</v>
      </c>
      <c r="AX377" s="12" t="s">
        <v>80</v>
      </c>
      <c r="AY377" s="227" t="s">
        <v>207</v>
      </c>
    </row>
    <row r="378" spans="2:65" s="1" customFormat="1" ht="34.200000000000003" customHeight="1">
      <c r="B378" s="42"/>
      <c r="C378" s="204" t="s">
        <v>617</v>
      </c>
      <c r="D378" s="204" t="s">
        <v>211</v>
      </c>
      <c r="E378" s="205" t="s">
        <v>618</v>
      </c>
      <c r="F378" s="206" t="s">
        <v>619</v>
      </c>
      <c r="G378" s="207" t="s">
        <v>620</v>
      </c>
      <c r="H378" s="270"/>
      <c r="I378" s="209"/>
      <c r="J378" s="210">
        <f>ROUND(I378*H378,1)</f>
        <v>0</v>
      </c>
      <c r="K378" s="206" t="s">
        <v>215</v>
      </c>
      <c r="L378" s="62"/>
      <c r="M378" s="211" t="s">
        <v>23</v>
      </c>
      <c r="N378" s="271" t="s">
        <v>44</v>
      </c>
      <c r="O378" s="272"/>
      <c r="P378" s="273">
        <f>O378*H378</f>
        <v>0</v>
      </c>
      <c r="Q378" s="273">
        <v>0</v>
      </c>
      <c r="R378" s="273">
        <f>Q378*H378</f>
        <v>0</v>
      </c>
      <c r="S378" s="273">
        <v>0</v>
      </c>
      <c r="T378" s="274">
        <f>S378*H378</f>
        <v>0</v>
      </c>
      <c r="AR378" s="25" t="s">
        <v>226</v>
      </c>
      <c r="AT378" s="25" t="s">
        <v>211</v>
      </c>
      <c r="AU378" s="25" t="s">
        <v>82</v>
      </c>
      <c r="AY378" s="25" t="s">
        <v>207</v>
      </c>
      <c r="BE378" s="215">
        <f>IF(N378="základní",J378,0)</f>
        <v>0</v>
      </c>
      <c r="BF378" s="215">
        <f>IF(N378="snížená",J378,0)</f>
        <v>0</v>
      </c>
      <c r="BG378" s="215">
        <f>IF(N378="zákl. přenesená",J378,0)</f>
        <v>0</v>
      </c>
      <c r="BH378" s="215">
        <f>IF(N378="sníž. přenesená",J378,0)</f>
        <v>0</v>
      </c>
      <c r="BI378" s="215">
        <f>IF(N378="nulová",J378,0)</f>
        <v>0</v>
      </c>
      <c r="BJ378" s="25" t="s">
        <v>80</v>
      </c>
      <c r="BK378" s="215">
        <f>ROUND(I378*H378,1)</f>
        <v>0</v>
      </c>
      <c r="BL378" s="25" t="s">
        <v>226</v>
      </c>
      <c r="BM378" s="25" t="s">
        <v>621</v>
      </c>
    </row>
    <row r="379" spans="2:65" s="1" customFormat="1" ht="6.9" customHeight="1">
      <c r="B379" s="57"/>
      <c r="C379" s="58"/>
      <c r="D379" s="58"/>
      <c r="E379" s="58"/>
      <c r="F379" s="58"/>
      <c r="G379" s="58"/>
      <c r="H379" s="58"/>
      <c r="I379" s="149"/>
      <c r="J379" s="58"/>
      <c r="K379" s="58"/>
      <c r="L379" s="62"/>
    </row>
  </sheetData>
  <sheetProtection algorithmName="SHA-512" hashValue="hBlxWhdTZp7hQFeG1xBJBYo9ySQ+n8RPIYuAKiC69M+ZoJvaBkrdDDCVNzuvOeAwiCmQ8/WYEi4bpIeTFGvIZA==" saltValue="kp3yyXIaeyYdZXz6PCyEd1TxGFx0P703j/8hnfgTSfQSJx1geS71HbmlNhccsj9WpZxt4zG5nM2UOlUxU6nQNA==" spinCount="100000" sheet="1" objects="1" scenarios="1" formatColumns="0" formatRows="0" autoFilter="0"/>
  <autoFilter ref="C107:K378"/>
  <mergeCells count="16">
    <mergeCell ref="L2:V2"/>
    <mergeCell ref="E94:H94"/>
    <mergeCell ref="E98:H98"/>
    <mergeCell ref="E96:H96"/>
    <mergeCell ref="E100:H100"/>
    <mergeCell ref="G1:H1"/>
    <mergeCell ref="E49:H49"/>
    <mergeCell ref="E53:H53"/>
    <mergeCell ref="E51:H51"/>
    <mergeCell ref="E55:H55"/>
    <mergeCell ref="J59:J60"/>
    <mergeCell ref="E7:H7"/>
    <mergeCell ref="E11:H11"/>
    <mergeCell ref="E9:H9"/>
    <mergeCell ref="E13:H13"/>
    <mergeCell ref="E28:H28"/>
  </mergeCells>
  <hyperlinks>
    <hyperlink ref="F1:G1" location="C2" display="1) Krycí list soupisu"/>
    <hyperlink ref="G1:H1" location="C62" display="2) Rekapitulace"/>
    <hyperlink ref="J1" location="C107" display="3) Soupis prací"/>
    <hyperlink ref="L1:V1" location="'Rekapitulace stavby'!C2" display="Rekapitulace stavby"/>
  </hyperlinks>
  <pageMargins left="0.59055118110236227" right="0.59055118110236227" top="0.59055118110236227" bottom="0.59055118110236227" header="0" footer="0"/>
  <pageSetup paperSize="9" scale="97" fitToHeight="100" orientation="landscape" r:id="rId1"/>
  <headerFooter>
    <oddFooter>&amp;CStrana &amp;P z &amp;N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94"/>
  <sheetViews>
    <sheetView showGridLines="0" tabSelected="1" workbookViewId="0">
      <pane ySplit="1" topLeftCell="A77" activePane="bottomLeft" state="frozen"/>
      <selection pane="bottomLeft" activeCell="F88" sqref="F88"/>
    </sheetView>
  </sheetViews>
  <sheetFormatPr defaultRowHeight="14.4"/>
  <cols>
    <col min="1" max="1" width="7.140625" customWidth="1"/>
    <col min="2" max="2" width="1.42578125" customWidth="1"/>
    <col min="3" max="3" width="3.5703125" customWidth="1"/>
    <col min="4" max="4" width="3.7109375" customWidth="1"/>
    <col min="5" max="5" width="14.7109375" customWidth="1"/>
    <col min="6" max="6" width="92.28515625" customWidth="1"/>
    <col min="7" max="7" width="7.42578125" customWidth="1"/>
    <col min="8" max="8" width="9.5703125" customWidth="1"/>
    <col min="9" max="9" width="10.85546875" style="121" customWidth="1"/>
    <col min="10" max="10" width="20.140625" customWidth="1"/>
    <col min="11" max="11" width="15.85546875" customWidth="1"/>
    <col min="13" max="18" width="9.140625" hidden="1"/>
    <col min="19" max="19" width="7" hidden="1" customWidth="1"/>
    <col min="20" max="20" width="25.42578125" hidden="1" customWidth="1"/>
    <col min="21" max="21" width="14" hidden="1" customWidth="1"/>
    <col min="22" max="22" width="10.5703125" customWidth="1"/>
    <col min="23" max="23" width="14" customWidth="1"/>
    <col min="24" max="24" width="10.5703125" customWidth="1"/>
    <col min="25" max="25" width="12.85546875" customWidth="1"/>
    <col min="26" max="26" width="9.42578125" customWidth="1"/>
    <col min="27" max="27" width="12.85546875" customWidth="1"/>
    <col min="28" max="28" width="14" customWidth="1"/>
    <col min="29" max="29" width="9.42578125" customWidth="1"/>
    <col min="30" max="30" width="12.85546875" customWidth="1"/>
    <col min="31" max="31" width="14" customWidth="1"/>
    <col min="44" max="65" width="9.140625" hidden="1"/>
  </cols>
  <sheetData>
    <row r="1" spans="1:70" ht="21.75" customHeight="1">
      <c r="A1" s="22"/>
      <c r="B1" s="122"/>
      <c r="C1" s="122"/>
      <c r="D1" s="123" t="s">
        <v>1</v>
      </c>
      <c r="E1" s="122"/>
      <c r="F1" s="124" t="s">
        <v>154</v>
      </c>
      <c r="G1" s="410" t="s">
        <v>155</v>
      </c>
      <c r="H1" s="410"/>
      <c r="I1" s="125"/>
      <c r="J1" s="124" t="s">
        <v>156</v>
      </c>
      <c r="K1" s="123" t="s">
        <v>157</v>
      </c>
      <c r="L1" s="124" t="s">
        <v>158</v>
      </c>
      <c r="M1" s="124"/>
      <c r="N1" s="124"/>
      <c r="O1" s="124"/>
      <c r="P1" s="124"/>
      <c r="Q1" s="124"/>
      <c r="R1" s="124"/>
      <c r="S1" s="124"/>
      <c r="T1" s="124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spans="1:70" ht="36.9" customHeight="1"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AT2" s="25" t="s">
        <v>153</v>
      </c>
    </row>
    <row r="3" spans="1:70" ht="6.9" customHeight="1">
      <c r="B3" s="26"/>
      <c r="C3" s="27"/>
      <c r="D3" s="27"/>
      <c r="E3" s="27"/>
      <c r="F3" s="27"/>
      <c r="G3" s="27"/>
      <c r="H3" s="27"/>
      <c r="I3" s="126"/>
      <c r="J3" s="27"/>
      <c r="K3" s="28"/>
      <c r="AT3" s="25" t="s">
        <v>82</v>
      </c>
    </row>
    <row r="4" spans="1:70" ht="36.9" customHeight="1">
      <c r="B4" s="29"/>
      <c r="C4" s="30"/>
      <c r="D4" s="31" t="s">
        <v>159</v>
      </c>
      <c r="E4" s="30"/>
      <c r="F4" s="30"/>
      <c r="G4" s="30"/>
      <c r="H4" s="30"/>
      <c r="I4" s="127"/>
      <c r="J4" s="30"/>
      <c r="K4" s="32"/>
      <c r="M4" s="33" t="s">
        <v>12</v>
      </c>
      <c r="AT4" s="25" t="s">
        <v>6</v>
      </c>
    </row>
    <row r="5" spans="1:70" ht="6.9" customHeight="1">
      <c r="B5" s="29"/>
      <c r="C5" s="30"/>
      <c r="D5" s="30"/>
      <c r="E5" s="30"/>
      <c r="F5" s="30"/>
      <c r="G5" s="30"/>
      <c r="H5" s="30"/>
      <c r="I5" s="127"/>
      <c r="J5" s="30"/>
      <c r="K5" s="32"/>
    </row>
    <row r="6" spans="1:70" ht="13.2">
      <c r="B6" s="29"/>
      <c r="C6" s="30"/>
      <c r="D6" s="38" t="s">
        <v>18</v>
      </c>
      <c r="E6" s="30"/>
      <c r="F6" s="30"/>
      <c r="G6" s="30"/>
      <c r="H6" s="30"/>
      <c r="I6" s="127"/>
      <c r="J6" s="30"/>
      <c r="K6" s="32"/>
    </row>
    <row r="7" spans="1:70" ht="14.4" customHeight="1">
      <c r="B7" s="29"/>
      <c r="C7" s="30"/>
      <c r="D7" s="30"/>
      <c r="E7" s="400" t="str">
        <f>'Rekapitulace stavby'!K6</f>
        <v>Revitalizace návsi v obci Malšovice</v>
      </c>
      <c r="F7" s="401"/>
      <c r="G7" s="401"/>
      <c r="H7" s="401"/>
      <c r="I7" s="127"/>
      <c r="J7" s="30"/>
      <c r="K7" s="32"/>
    </row>
    <row r="8" spans="1:70" s="1" customFormat="1" ht="13.2">
      <c r="B8" s="42"/>
      <c r="C8" s="43"/>
      <c r="D8" s="38" t="s">
        <v>160</v>
      </c>
      <c r="E8" s="43"/>
      <c r="F8" s="43"/>
      <c r="G8" s="43"/>
      <c r="H8" s="43"/>
      <c r="I8" s="128"/>
      <c r="J8" s="43"/>
      <c r="K8" s="46"/>
    </row>
    <row r="9" spans="1:70" s="1" customFormat="1" ht="36.9" customHeight="1">
      <c r="B9" s="42"/>
      <c r="C9" s="43"/>
      <c r="D9" s="43"/>
      <c r="E9" s="403" t="s">
        <v>3173</v>
      </c>
      <c r="F9" s="402"/>
      <c r="G9" s="402"/>
      <c r="H9" s="402"/>
      <c r="I9" s="128"/>
      <c r="J9" s="43"/>
      <c r="K9" s="46"/>
    </row>
    <row r="10" spans="1:70" s="1" customFormat="1" ht="12">
      <c r="B10" s="42"/>
      <c r="C10" s="43"/>
      <c r="D10" s="43"/>
      <c r="E10" s="43"/>
      <c r="F10" s="43"/>
      <c r="G10" s="43"/>
      <c r="H10" s="43"/>
      <c r="I10" s="128"/>
      <c r="J10" s="43"/>
      <c r="K10" s="46"/>
    </row>
    <row r="11" spans="1:70" s="1" customFormat="1" ht="14.4" customHeight="1">
      <c r="B11" s="42"/>
      <c r="C11" s="43"/>
      <c r="D11" s="38" t="s">
        <v>20</v>
      </c>
      <c r="E11" s="43"/>
      <c r="F11" s="36" t="s">
        <v>21</v>
      </c>
      <c r="G11" s="43"/>
      <c r="H11" s="43"/>
      <c r="I11" s="129" t="s">
        <v>22</v>
      </c>
      <c r="J11" s="36" t="s">
        <v>23</v>
      </c>
      <c r="K11" s="46"/>
    </row>
    <row r="12" spans="1:70" s="1" customFormat="1" ht="14.4" customHeight="1">
      <c r="B12" s="42"/>
      <c r="C12" s="43"/>
      <c r="D12" s="38" t="s">
        <v>24</v>
      </c>
      <c r="E12" s="43"/>
      <c r="F12" s="36" t="s">
        <v>25</v>
      </c>
      <c r="G12" s="43"/>
      <c r="H12" s="43"/>
      <c r="I12" s="129" t="s">
        <v>26</v>
      </c>
      <c r="J12" s="130" t="str">
        <f>'Rekapitulace stavby'!AN8</f>
        <v>10. 5. 2018</v>
      </c>
      <c r="K12" s="46"/>
    </row>
    <row r="13" spans="1:70" s="1" customFormat="1" ht="10.8" customHeight="1">
      <c r="B13" s="42"/>
      <c r="C13" s="43"/>
      <c r="D13" s="43"/>
      <c r="E13" s="43"/>
      <c r="F13" s="43"/>
      <c r="G13" s="43"/>
      <c r="H13" s="43"/>
      <c r="I13" s="128"/>
      <c r="J13" s="43"/>
      <c r="K13" s="46"/>
    </row>
    <row r="14" spans="1:70" s="1" customFormat="1" ht="14.4" customHeight="1">
      <c r="B14" s="42"/>
      <c r="C14" s="43"/>
      <c r="D14" s="38" t="s">
        <v>28</v>
      </c>
      <c r="E14" s="43"/>
      <c r="F14" s="43"/>
      <c r="G14" s="43"/>
      <c r="H14" s="43"/>
      <c r="I14" s="129" t="s">
        <v>29</v>
      </c>
      <c r="J14" s="36" t="s">
        <v>23</v>
      </c>
      <c r="K14" s="46"/>
    </row>
    <row r="15" spans="1:70" s="1" customFormat="1" ht="18" customHeight="1">
      <c r="B15" s="42"/>
      <c r="C15" s="43"/>
      <c r="D15" s="43"/>
      <c r="E15" s="36" t="s">
        <v>30</v>
      </c>
      <c r="F15" s="43"/>
      <c r="G15" s="43"/>
      <c r="H15" s="43"/>
      <c r="I15" s="129" t="s">
        <v>31</v>
      </c>
      <c r="J15" s="36" t="s">
        <v>23</v>
      </c>
      <c r="K15" s="46"/>
    </row>
    <row r="16" spans="1:70" s="1" customFormat="1" ht="6.9" customHeight="1">
      <c r="B16" s="42"/>
      <c r="C16" s="43"/>
      <c r="D16" s="43"/>
      <c r="E16" s="43"/>
      <c r="F16" s="43"/>
      <c r="G16" s="43"/>
      <c r="H16" s="43"/>
      <c r="I16" s="128"/>
      <c r="J16" s="43"/>
      <c r="K16" s="46"/>
    </row>
    <row r="17" spans="2:11" s="1" customFormat="1" ht="14.4" customHeight="1">
      <c r="B17" s="42"/>
      <c r="C17" s="43"/>
      <c r="D17" s="38" t="s">
        <v>32</v>
      </c>
      <c r="E17" s="43"/>
      <c r="F17" s="43"/>
      <c r="G17" s="43"/>
      <c r="H17" s="43"/>
      <c r="I17" s="129" t="s">
        <v>29</v>
      </c>
      <c r="J17" s="36" t="str">
        <f>IF('Rekapitulace stavby'!AN13="Vyplň údaj","",IF('Rekapitulace stavby'!AN13="","",'Rekapitulace stavby'!AN13))</f>
        <v/>
      </c>
      <c r="K17" s="46"/>
    </row>
    <row r="18" spans="2:11" s="1" customFormat="1" ht="18" customHeight="1">
      <c r="B18" s="42"/>
      <c r="C18" s="43"/>
      <c r="D18" s="43"/>
      <c r="E18" s="36" t="str">
        <f>IF('Rekapitulace stavby'!E14="Vyplň údaj","",IF('Rekapitulace stavby'!E14="","",'Rekapitulace stavby'!E14))</f>
        <v/>
      </c>
      <c r="F18" s="43"/>
      <c r="G18" s="43"/>
      <c r="H18" s="43"/>
      <c r="I18" s="129" t="s">
        <v>31</v>
      </c>
      <c r="J18" s="36" t="str">
        <f>IF('Rekapitulace stavby'!AN14="Vyplň údaj","",IF('Rekapitulace stavby'!AN14="","",'Rekapitulace stavby'!AN14))</f>
        <v/>
      </c>
      <c r="K18" s="46"/>
    </row>
    <row r="19" spans="2:11" s="1" customFormat="1" ht="6.9" customHeight="1">
      <c r="B19" s="42"/>
      <c r="C19" s="43"/>
      <c r="D19" s="43"/>
      <c r="E19" s="43"/>
      <c r="F19" s="43"/>
      <c r="G19" s="43"/>
      <c r="H19" s="43"/>
      <c r="I19" s="128"/>
      <c r="J19" s="43"/>
      <c r="K19" s="46"/>
    </row>
    <row r="20" spans="2:11" s="1" customFormat="1" ht="14.4" customHeight="1">
      <c r="B20" s="42"/>
      <c r="C20" s="43"/>
      <c r="D20" s="38" t="s">
        <v>34</v>
      </c>
      <c r="E20" s="43"/>
      <c r="F20" s="43"/>
      <c r="G20" s="43"/>
      <c r="H20" s="43"/>
      <c r="I20" s="129" t="s">
        <v>29</v>
      </c>
      <c r="J20" s="36" t="s">
        <v>23</v>
      </c>
      <c r="K20" s="46"/>
    </row>
    <row r="21" spans="2:11" s="1" customFormat="1" ht="18" customHeight="1">
      <c r="B21" s="42"/>
      <c r="C21" s="43"/>
      <c r="D21" s="43"/>
      <c r="E21" s="36" t="s">
        <v>35</v>
      </c>
      <c r="F21" s="43"/>
      <c r="G21" s="43"/>
      <c r="H21" s="43"/>
      <c r="I21" s="129" t="s">
        <v>31</v>
      </c>
      <c r="J21" s="36" t="s">
        <v>23</v>
      </c>
      <c r="K21" s="46"/>
    </row>
    <row r="22" spans="2:11" s="1" customFormat="1" ht="6.9" customHeight="1">
      <c r="B22" s="42"/>
      <c r="C22" s="43"/>
      <c r="D22" s="43"/>
      <c r="E22" s="43"/>
      <c r="F22" s="43"/>
      <c r="G22" s="43"/>
      <c r="H22" s="43"/>
      <c r="I22" s="128"/>
      <c r="J22" s="43"/>
      <c r="K22" s="46"/>
    </row>
    <row r="23" spans="2:11" s="1" customFormat="1" ht="14.4" customHeight="1">
      <c r="B23" s="42"/>
      <c r="C23" s="43"/>
      <c r="D23" s="38" t="s">
        <v>37</v>
      </c>
      <c r="E23" s="43"/>
      <c r="F23" s="43"/>
      <c r="G23" s="43"/>
      <c r="H23" s="43"/>
      <c r="I23" s="128"/>
      <c r="J23" s="43"/>
      <c r="K23" s="46"/>
    </row>
    <row r="24" spans="2:11" s="7" customFormat="1" ht="75.599999999999994" customHeight="1">
      <c r="B24" s="131"/>
      <c r="C24" s="132"/>
      <c r="D24" s="132"/>
      <c r="E24" s="364" t="s">
        <v>38</v>
      </c>
      <c r="F24" s="364"/>
      <c r="G24" s="364"/>
      <c r="H24" s="364"/>
      <c r="I24" s="133"/>
      <c r="J24" s="132"/>
      <c r="K24" s="134"/>
    </row>
    <row r="25" spans="2:11" s="1" customFormat="1" ht="6.9" customHeight="1">
      <c r="B25" s="42"/>
      <c r="C25" s="43"/>
      <c r="D25" s="43"/>
      <c r="E25" s="43"/>
      <c r="F25" s="43"/>
      <c r="G25" s="43"/>
      <c r="H25" s="43"/>
      <c r="I25" s="128"/>
      <c r="J25" s="43"/>
      <c r="K25" s="46"/>
    </row>
    <row r="26" spans="2:11" s="1" customFormat="1" ht="6.9" customHeight="1">
      <c r="B26" s="42"/>
      <c r="C26" s="43"/>
      <c r="D26" s="86"/>
      <c r="E26" s="86"/>
      <c r="F26" s="86"/>
      <c r="G26" s="86"/>
      <c r="H26" s="86"/>
      <c r="I26" s="135"/>
      <c r="J26" s="86"/>
      <c r="K26" s="136"/>
    </row>
    <row r="27" spans="2:11" s="1" customFormat="1" ht="25.35" customHeight="1">
      <c r="B27" s="42"/>
      <c r="C27" s="43"/>
      <c r="D27" s="137" t="s">
        <v>39</v>
      </c>
      <c r="E27" s="43"/>
      <c r="F27" s="43"/>
      <c r="G27" s="43"/>
      <c r="H27" s="43"/>
      <c r="I27" s="128"/>
      <c r="J27" s="138">
        <f>ROUND(J80,1)</f>
        <v>0</v>
      </c>
      <c r="K27" s="46"/>
    </row>
    <row r="28" spans="2:11" s="1" customFormat="1" ht="6.9" customHeight="1">
      <c r="B28" s="42"/>
      <c r="C28" s="43"/>
      <c r="D28" s="86"/>
      <c r="E28" s="86"/>
      <c r="F28" s="86"/>
      <c r="G28" s="86"/>
      <c r="H28" s="86"/>
      <c r="I28" s="135"/>
      <c r="J28" s="86"/>
      <c r="K28" s="136"/>
    </row>
    <row r="29" spans="2:11" s="1" customFormat="1" ht="14.4" customHeight="1">
      <c r="B29" s="42"/>
      <c r="C29" s="43"/>
      <c r="D29" s="43"/>
      <c r="E29" s="43"/>
      <c r="F29" s="47" t="s">
        <v>41</v>
      </c>
      <c r="G29" s="43"/>
      <c r="H29" s="43"/>
      <c r="I29" s="139" t="s">
        <v>40</v>
      </c>
      <c r="J29" s="47" t="s">
        <v>42</v>
      </c>
      <c r="K29" s="46"/>
    </row>
    <row r="30" spans="2:11" s="1" customFormat="1" ht="14.4" customHeight="1">
      <c r="B30" s="42"/>
      <c r="C30" s="43"/>
      <c r="D30" s="50" t="s">
        <v>43</v>
      </c>
      <c r="E30" s="50" t="s">
        <v>44</v>
      </c>
      <c r="F30" s="140">
        <f>ROUND(SUM(BE80:BE93), 1)</f>
        <v>0</v>
      </c>
      <c r="G30" s="43"/>
      <c r="H30" s="43"/>
      <c r="I30" s="141">
        <v>0.21</v>
      </c>
      <c r="J30" s="140">
        <f>ROUND(ROUND((SUM(BE80:BE93)), 1)*I30, 1)</f>
        <v>0</v>
      </c>
      <c r="K30" s="46"/>
    </row>
    <row r="31" spans="2:11" s="1" customFormat="1" ht="14.4" customHeight="1">
      <c r="B31" s="42"/>
      <c r="C31" s="43"/>
      <c r="D31" s="43"/>
      <c r="E31" s="50" t="s">
        <v>45</v>
      </c>
      <c r="F31" s="140">
        <f>ROUND(SUM(BF80:BF93), 1)</f>
        <v>0</v>
      </c>
      <c r="G31" s="43"/>
      <c r="H31" s="43"/>
      <c r="I31" s="141">
        <v>0.15</v>
      </c>
      <c r="J31" s="140">
        <f>ROUND(ROUND((SUM(BF80:BF93)), 1)*I31, 1)</f>
        <v>0</v>
      </c>
      <c r="K31" s="46"/>
    </row>
    <row r="32" spans="2:11" s="1" customFormat="1" ht="14.4" hidden="1" customHeight="1">
      <c r="B32" s="42"/>
      <c r="C32" s="43"/>
      <c r="D32" s="43"/>
      <c r="E32" s="50" t="s">
        <v>46</v>
      </c>
      <c r="F32" s="140">
        <f>ROUND(SUM(BG80:BG93), 1)</f>
        <v>0</v>
      </c>
      <c r="G32" s="43"/>
      <c r="H32" s="43"/>
      <c r="I32" s="141">
        <v>0.21</v>
      </c>
      <c r="J32" s="140">
        <v>0</v>
      </c>
      <c r="K32" s="46"/>
    </row>
    <row r="33" spans="2:11" s="1" customFormat="1" ht="14.4" hidden="1" customHeight="1">
      <c r="B33" s="42"/>
      <c r="C33" s="43"/>
      <c r="D33" s="43"/>
      <c r="E33" s="50" t="s">
        <v>47</v>
      </c>
      <c r="F33" s="140">
        <f>ROUND(SUM(BH80:BH93), 1)</f>
        <v>0</v>
      </c>
      <c r="G33" s="43"/>
      <c r="H33" s="43"/>
      <c r="I33" s="141">
        <v>0.15</v>
      </c>
      <c r="J33" s="140">
        <v>0</v>
      </c>
      <c r="K33" s="46"/>
    </row>
    <row r="34" spans="2:11" s="1" customFormat="1" ht="14.4" hidden="1" customHeight="1">
      <c r="B34" s="42"/>
      <c r="C34" s="43"/>
      <c r="D34" s="43"/>
      <c r="E34" s="50" t="s">
        <v>48</v>
      </c>
      <c r="F34" s="140">
        <f>ROUND(SUM(BI80:BI93), 1)</f>
        <v>0</v>
      </c>
      <c r="G34" s="43"/>
      <c r="H34" s="43"/>
      <c r="I34" s="141">
        <v>0</v>
      </c>
      <c r="J34" s="140">
        <v>0</v>
      </c>
      <c r="K34" s="46"/>
    </row>
    <row r="35" spans="2:11" s="1" customFormat="1" ht="6.9" customHeight="1">
      <c r="B35" s="42"/>
      <c r="C35" s="43"/>
      <c r="D35" s="43"/>
      <c r="E35" s="43"/>
      <c r="F35" s="43"/>
      <c r="G35" s="43"/>
      <c r="H35" s="43"/>
      <c r="I35" s="128"/>
      <c r="J35" s="43"/>
      <c r="K35" s="46"/>
    </row>
    <row r="36" spans="2:11" s="1" customFormat="1" ht="25.35" customHeight="1">
      <c r="B36" s="42"/>
      <c r="C36" s="142"/>
      <c r="D36" s="143" t="s">
        <v>49</v>
      </c>
      <c r="E36" s="80"/>
      <c r="F36" s="80"/>
      <c r="G36" s="144" t="s">
        <v>50</v>
      </c>
      <c r="H36" s="145" t="s">
        <v>51</v>
      </c>
      <c r="I36" s="146"/>
      <c r="J36" s="147">
        <f>SUM(J27:J34)</f>
        <v>0</v>
      </c>
      <c r="K36" s="148"/>
    </row>
    <row r="37" spans="2:11" s="1" customFormat="1" ht="14.4" customHeight="1">
      <c r="B37" s="57"/>
      <c r="C37" s="58"/>
      <c r="D37" s="58"/>
      <c r="E37" s="58"/>
      <c r="F37" s="58"/>
      <c r="G37" s="58"/>
      <c r="H37" s="58"/>
      <c r="I37" s="149"/>
      <c r="J37" s="58"/>
      <c r="K37" s="59"/>
    </row>
    <row r="41" spans="2:11" s="1" customFormat="1" ht="6.9" customHeight="1">
      <c r="B41" s="150"/>
      <c r="C41" s="151"/>
      <c r="D41" s="151"/>
      <c r="E41" s="151"/>
      <c r="F41" s="151"/>
      <c r="G41" s="151"/>
      <c r="H41" s="151"/>
      <c r="I41" s="152"/>
      <c r="J41" s="151"/>
      <c r="K41" s="153"/>
    </row>
    <row r="42" spans="2:11" s="1" customFormat="1" ht="36.9" customHeight="1">
      <c r="B42" s="42"/>
      <c r="C42" s="31" t="s">
        <v>166</v>
      </c>
      <c r="D42" s="43"/>
      <c r="E42" s="43"/>
      <c r="F42" s="43"/>
      <c r="G42" s="43"/>
      <c r="H42" s="43"/>
      <c r="I42" s="128"/>
      <c r="J42" s="43"/>
      <c r="K42" s="46"/>
    </row>
    <row r="43" spans="2:11" s="1" customFormat="1" ht="6.9" customHeight="1">
      <c r="B43" s="42"/>
      <c r="C43" s="43"/>
      <c r="D43" s="43"/>
      <c r="E43" s="43"/>
      <c r="F43" s="43"/>
      <c r="G43" s="43"/>
      <c r="H43" s="43"/>
      <c r="I43" s="128"/>
      <c r="J43" s="43"/>
      <c r="K43" s="46"/>
    </row>
    <row r="44" spans="2:11" s="1" customFormat="1" ht="14.4" customHeight="1">
      <c r="B44" s="42"/>
      <c r="C44" s="38" t="s">
        <v>18</v>
      </c>
      <c r="D44" s="43"/>
      <c r="E44" s="43"/>
      <c r="F44" s="43"/>
      <c r="G44" s="43"/>
      <c r="H44" s="43"/>
      <c r="I44" s="128"/>
      <c r="J44" s="43"/>
      <c r="K44" s="46"/>
    </row>
    <row r="45" spans="2:11" s="1" customFormat="1" ht="14.4" customHeight="1">
      <c r="B45" s="42"/>
      <c r="C45" s="43"/>
      <c r="D45" s="43"/>
      <c r="E45" s="400" t="str">
        <f>E7</f>
        <v>Revitalizace návsi v obci Malšovice</v>
      </c>
      <c r="F45" s="401"/>
      <c r="G45" s="401"/>
      <c r="H45" s="401"/>
      <c r="I45" s="128"/>
      <c r="J45" s="43"/>
      <c r="K45" s="46"/>
    </row>
    <row r="46" spans="2:11" s="1" customFormat="1" ht="14.4" customHeight="1">
      <c r="B46" s="42"/>
      <c r="C46" s="38" t="s">
        <v>160</v>
      </c>
      <c r="D46" s="43"/>
      <c r="E46" s="43"/>
      <c r="F46" s="43"/>
      <c r="G46" s="43"/>
      <c r="H46" s="43"/>
      <c r="I46" s="128"/>
      <c r="J46" s="43"/>
      <c r="K46" s="46"/>
    </row>
    <row r="47" spans="2:11" s="1" customFormat="1" ht="16.2" customHeight="1">
      <c r="B47" s="42"/>
      <c r="C47" s="43"/>
      <c r="D47" s="43"/>
      <c r="E47" s="403" t="str">
        <f>E9</f>
        <v>VRN - VEDLEJŠÍ ROZPOČTOVÉ NÁKLADY</v>
      </c>
      <c r="F47" s="402"/>
      <c r="G47" s="402"/>
      <c r="H47" s="402"/>
      <c r="I47" s="128"/>
      <c r="J47" s="43"/>
      <c r="K47" s="46"/>
    </row>
    <row r="48" spans="2:11" s="1" customFormat="1" ht="6.9" customHeight="1">
      <c r="B48" s="42"/>
      <c r="C48" s="43"/>
      <c r="D48" s="43"/>
      <c r="E48" s="43"/>
      <c r="F48" s="43"/>
      <c r="G48" s="43"/>
      <c r="H48" s="43"/>
      <c r="I48" s="128"/>
      <c r="J48" s="43"/>
      <c r="K48" s="46"/>
    </row>
    <row r="49" spans="2:47" s="1" customFormat="1" ht="18" customHeight="1">
      <c r="B49" s="42"/>
      <c r="C49" s="38" t="s">
        <v>24</v>
      </c>
      <c r="D49" s="43"/>
      <c r="E49" s="43"/>
      <c r="F49" s="36" t="str">
        <f>F12</f>
        <v xml:space="preserve">MALŠOVICE </v>
      </c>
      <c r="G49" s="43"/>
      <c r="H49" s="43"/>
      <c r="I49" s="129" t="s">
        <v>26</v>
      </c>
      <c r="J49" s="130" t="str">
        <f>IF(J12="","",J12)</f>
        <v>10. 5. 2018</v>
      </c>
      <c r="K49" s="46"/>
    </row>
    <row r="50" spans="2:47" s="1" customFormat="1" ht="6.9" customHeight="1">
      <c r="B50" s="42"/>
      <c r="C50" s="43"/>
      <c r="D50" s="43"/>
      <c r="E50" s="43"/>
      <c r="F50" s="43"/>
      <c r="G50" s="43"/>
      <c r="H50" s="43"/>
      <c r="I50" s="128"/>
      <c r="J50" s="43"/>
      <c r="K50" s="46"/>
    </row>
    <row r="51" spans="2:47" s="1" customFormat="1" ht="13.2">
      <c r="B51" s="42"/>
      <c r="C51" s="38" t="s">
        <v>28</v>
      </c>
      <c r="D51" s="43"/>
      <c r="E51" s="43"/>
      <c r="F51" s="36" t="str">
        <f>E15</f>
        <v>OBEC MALŠOVICE, Malšovice 16</v>
      </c>
      <c r="G51" s="43"/>
      <c r="H51" s="43"/>
      <c r="I51" s="129" t="s">
        <v>34</v>
      </c>
      <c r="J51" s="364" t="str">
        <f>E21</f>
        <v>Ing.arch. Zdeněk Havlík Ústí n.L.</v>
      </c>
      <c r="K51" s="46"/>
    </row>
    <row r="52" spans="2:47" s="1" customFormat="1" ht="14.4" customHeight="1">
      <c r="B52" s="42"/>
      <c r="C52" s="38" t="s">
        <v>32</v>
      </c>
      <c r="D52" s="43"/>
      <c r="E52" s="43"/>
      <c r="F52" s="36" t="str">
        <f>IF(E18="","",E18)</f>
        <v/>
      </c>
      <c r="G52" s="43"/>
      <c r="H52" s="43"/>
      <c r="I52" s="128"/>
      <c r="J52" s="404"/>
      <c r="K52" s="46"/>
    </row>
    <row r="53" spans="2:47" s="1" customFormat="1" ht="10.35" customHeight="1">
      <c r="B53" s="42"/>
      <c r="C53" s="43"/>
      <c r="D53" s="43"/>
      <c r="E53" s="43"/>
      <c r="F53" s="43"/>
      <c r="G53" s="43"/>
      <c r="H53" s="43"/>
      <c r="I53" s="128"/>
      <c r="J53" s="43"/>
      <c r="K53" s="46"/>
    </row>
    <row r="54" spans="2:47" s="1" customFormat="1" ht="29.25" customHeight="1">
      <c r="B54" s="42"/>
      <c r="C54" s="154" t="s">
        <v>167</v>
      </c>
      <c r="D54" s="142"/>
      <c r="E54" s="142"/>
      <c r="F54" s="142"/>
      <c r="G54" s="142"/>
      <c r="H54" s="142"/>
      <c r="I54" s="155"/>
      <c r="J54" s="156" t="s">
        <v>168</v>
      </c>
      <c r="K54" s="157"/>
    </row>
    <row r="55" spans="2:47" s="1" customFormat="1" ht="10.35" customHeight="1">
      <c r="B55" s="42"/>
      <c r="C55" s="43"/>
      <c r="D55" s="43"/>
      <c r="E55" s="43"/>
      <c r="F55" s="43"/>
      <c r="G55" s="43"/>
      <c r="H55" s="43"/>
      <c r="I55" s="128"/>
      <c r="J55" s="43"/>
      <c r="K55" s="46"/>
    </row>
    <row r="56" spans="2:47" s="1" customFormat="1" ht="29.25" customHeight="1">
      <c r="B56" s="42"/>
      <c r="C56" s="158" t="s">
        <v>169</v>
      </c>
      <c r="D56" s="43"/>
      <c r="E56" s="43"/>
      <c r="F56" s="43"/>
      <c r="G56" s="43"/>
      <c r="H56" s="43"/>
      <c r="I56" s="128"/>
      <c r="J56" s="138">
        <f>J80</f>
        <v>0</v>
      </c>
      <c r="K56" s="46"/>
      <c r="AU56" s="25" t="s">
        <v>170</v>
      </c>
    </row>
    <row r="57" spans="2:47" s="8" customFormat="1" ht="24.9" customHeight="1">
      <c r="B57" s="159"/>
      <c r="C57" s="160"/>
      <c r="D57" s="161" t="s">
        <v>3174</v>
      </c>
      <c r="E57" s="162"/>
      <c r="F57" s="162"/>
      <c r="G57" s="162"/>
      <c r="H57" s="162"/>
      <c r="I57" s="163"/>
      <c r="J57" s="164">
        <f>J81</f>
        <v>0</v>
      </c>
      <c r="K57" s="165"/>
    </row>
    <row r="58" spans="2:47" s="9" customFormat="1" ht="19.95" customHeight="1">
      <c r="B58" s="166"/>
      <c r="C58" s="167"/>
      <c r="D58" s="168" t="s">
        <v>3175</v>
      </c>
      <c r="E58" s="169"/>
      <c r="F58" s="169"/>
      <c r="G58" s="169"/>
      <c r="H58" s="169"/>
      <c r="I58" s="170"/>
      <c r="J58" s="171">
        <f>J82</f>
        <v>0</v>
      </c>
      <c r="K58" s="172"/>
    </row>
    <row r="59" spans="2:47" s="9" customFormat="1" ht="19.95" customHeight="1">
      <c r="B59" s="166"/>
      <c r="C59" s="167"/>
      <c r="D59" s="168" t="s">
        <v>3176</v>
      </c>
      <c r="E59" s="169"/>
      <c r="F59" s="169"/>
      <c r="G59" s="169"/>
      <c r="H59" s="169"/>
      <c r="I59" s="170"/>
      <c r="J59" s="171">
        <f>J87</f>
        <v>0</v>
      </c>
      <c r="K59" s="172"/>
    </row>
    <row r="60" spans="2:47" s="9" customFormat="1" ht="19.95" customHeight="1">
      <c r="B60" s="166"/>
      <c r="C60" s="167"/>
      <c r="D60" s="168" t="s">
        <v>3177</v>
      </c>
      <c r="E60" s="169"/>
      <c r="F60" s="169"/>
      <c r="G60" s="169"/>
      <c r="H60" s="169"/>
      <c r="I60" s="170"/>
      <c r="J60" s="171">
        <f>J91</f>
        <v>0</v>
      </c>
      <c r="K60" s="172"/>
    </row>
    <row r="61" spans="2:47" s="1" customFormat="1" ht="21.75" customHeight="1">
      <c r="B61" s="42"/>
      <c r="C61" s="43"/>
      <c r="D61" s="43"/>
      <c r="E61" s="43"/>
      <c r="F61" s="43"/>
      <c r="G61" s="43"/>
      <c r="H61" s="43"/>
      <c r="I61" s="128"/>
      <c r="J61" s="43"/>
      <c r="K61" s="46"/>
    </row>
    <row r="62" spans="2:47" s="1" customFormat="1" ht="6.9" customHeight="1">
      <c r="B62" s="57"/>
      <c r="C62" s="58"/>
      <c r="D62" s="58"/>
      <c r="E62" s="58"/>
      <c r="F62" s="58"/>
      <c r="G62" s="58"/>
      <c r="H62" s="58"/>
      <c r="I62" s="149"/>
      <c r="J62" s="58"/>
      <c r="K62" s="59"/>
    </row>
    <row r="66" spans="2:63" s="1" customFormat="1" ht="6.9" customHeight="1">
      <c r="B66" s="60"/>
      <c r="C66" s="61"/>
      <c r="D66" s="61"/>
      <c r="E66" s="61"/>
      <c r="F66" s="61"/>
      <c r="G66" s="61"/>
      <c r="H66" s="61"/>
      <c r="I66" s="152"/>
      <c r="J66" s="61"/>
      <c r="K66" s="61"/>
      <c r="L66" s="62"/>
    </row>
    <row r="67" spans="2:63" s="1" customFormat="1" ht="36.9" customHeight="1">
      <c r="B67" s="42"/>
      <c r="C67" s="63" t="s">
        <v>191</v>
      </c>
      <c r="D67" s="64"/>
      <c r="E67" s="64"/>
      <c r="F67" s="64"/>
      <c r="G67" s="64"/>
      <c r="H67" s="64"/>
      <c r="I67" s="173"/>
      <c r="J67" s="64"/>
      <c r="K67" s="64"/>
      <c r="L67" s="62"/>
    </row>
    <row r="68" spans="2:63" s="1" customFormat="1" ht="6.9" customHeight="1">
      <c r="B68" s="42"/>
      <c r="C68" s="64"/>
      <c r="D68" s="64"/>
      <c r="E68" s="64"/>
      <c r="F68" s="64"/>
      <c r="G68" s="64"/>
      <c r="H68" s="64"/>
      <c r="I68" s="173"/>
      <c r="J68" s="64"/>
      <c r="K68" s="64"/>
      <c r="L68" s="62"/>
    </row>
    <row r="69" spans="2:63" s="1" customFormat="1" ht="14.4" customHeight="1">
      <c r="B69" s="42"/>
      <c r="C69" s="66" t="s">
        <v>18</v>
      </c>
      <c r="D69" s="64"/>
      <c r="E69" s="64"/>
      <c r="F69" s="64"/>
      <c r="G69" s="64"/>
      <c r="H69" s="64"/>
      <c r="I69" s="173"/>
      <c r="J69" s="64"/>
      <c r="K69" s="64"/>
      <c r="L69" s="62"/>
    </row>
    <row r="70" spans="2:63" s="1" customFormat="1" ht="14.4" customHeight="1">
      <c r="B70" s="42"/>
      <c r="C70" s="64"/>
      <c r="D70" s="64"/>
      <c r="E70" s="405" t="str">
        <f>E7</f>
        <v>Revitalizace návsi v obci Malšovice</v>
      </c>
      <c r="F70" s="406"/>
      <c r="G70" s="406"/>
      <c r="H70" s="406"/>
      <c r="I70" s="173"/>
      <c r="J70" s="64"/>
      <c r="K70" s="64"/>
      <c r="L70" s="62"/>
    </row>
    <row r="71" spans="2:63" s="1" customFormat="1" ht="14.4" customHeight="1">
      <c r="B71" s="42"/>
      <c r="C71" s="66" t="s">
        <v>160</v>
      </c>
      <c r="D71" s="64"/>
      <c r="E71" s="64"/>
      <c r="F71" s="64"/>
      <c r="G71" s="64"/>
      <c r="H71" s="64"/>
      <c r="I71" s="173"/>
      <c r="J71" s="64"/>
      <c r="K71" s="64"/>
      <c r="L71" s="62"/>
    </row>
    <row r="72" spans="2:63" s="1" customFormat="1" ht="16.2" customHeight="1">
      <c r="B72" s="42"/>
      <c r="C72" s="64"/>
      <c r="D72" s="64"/>
      <c r="E72" s="375" t="str">
        <f>E9</f>
        <v>VRN - VEDLEJŠÍ ROZPOČTOVÉ NÁKLADY</v>
      </c>
      <c r="F72" s="408"/>
      <c r="G72" s="408"/>
      <c r="H72" s="408"/>
      <c r="I72" s="173"/>
      <c r="J72" s="64"/>
      <c r="K72" s="64"/>
      <c r="L72" s="62"/>
    </row>
    <row r="73" spans="2:63" s="1" customFormat="1" ht="6.9" customHeight="1">
      <c r="B73" s="42"/>
      <c r="C73" s="64"/>
      <c r="D73" s="64"/>
      <c r="E73" s="64"/>
      <c r="F73" s="64"/>
      <c r="G73" s="64"/>
      <c r="H73" s="64"/>
      <c r="I73" s="173"/>
      <c r="J73" s="64"/>
      <c r="K73" s="64"/>
      <c r="L73" s="62"/>
    </row>
    <row r="74" spans="2:63" s="1" customFormat="1" ht="18" customHeight="1">
      <c r="B74" s="42"/>
      <c r="C74" s="66" t="s">
        <v>24</v>
      </c>
      <c r="D74" s="64"/>
      <c r="E74" s="64"/>
      <c r="F74" s="176" t="str">
        <f>F12</f>
        <v xml:space="preserve">MALŠOVICE </v>
      </c>
      <c r="G74" s="64"/>
      <c r="H74" s="64"/>
      <c r="I74" s="177" t="s">
        <v>26</v>
      </c>
      <c r="J74" s="74" t="str">
        <f>IF(J12="","",J12)</f>
        <v>10. 5. 2018</v>
      </c>
      <c r="K74" s="64"/>
      <c r="L74" s="62"/>
    </row>
    <row r="75" spans="2:63" s="1" customFormat="1" ht="6.9" customHeight="1">
      <c r="B75" s="42"/>
      <c r="C75" s="64"/>
      <c r="D75" s="64"/>
      <c r="E75" s="64"/>
      <c r="F75" s="64"/>
      <c r="G75" s="64"/>
      <c r="H75" s="64"/>
      <c r="I75" s="173"/>
      <c r="J75" s="64"/>
      <c r="K75" s="64"/>
      <c r="L75" s="62"/>
    </row>
    <row r="76" spans="2:63" s="1" customFormat="1" ht="13.2">
      <c r="B76" s="42"/>
      <c r="C76" s="66" t="s">
        <v>28</v>
      </c>
      <c r="D76" s="64"/>
      <c r="E76" s="64"/>
      <c r="F76" s="176" t="str">
        <f>E15</f>
        <v>OBEC MALŠOVICE, Malšovice 16</v>
      </c>
      <c r="G76" s="64"/>
      <c r="H76" s="64"/>
      <c r="I76" s="177" t="s">
        <v>34</v>
      </c>
      <c r="J76" s="176" t="str">
        <f>E21</f>
        <v>Ing.arch. Zdeněk Havlík Ústí n.L.</v>
      </c>
      <c r="K76" s="64"/>
      <c r="L76" s="62"/>
    </row>
    <row r="77" spans="2:63" s="1" customFormat="1" ht="14.4" customHeight="1">
      <c r="B77" s="42"/>
      <c r="C77" s="66" t="s">
        <v>32</v>
      </c>
      <c r="D77" s="64"/>
      <c r="E77" s="64"/>
      <c r="F77" s="176" t="str">
        <f>IF(E18="","",E18)</f>
        <v/>
      </c>
      <c r="G77" s="64"/>
      <c r="H77" s="64"/>
      <c r="I77" s="173"/>
      <c r="J77" s="64"/>
      <c r="K77" s="64"/>
      <c r="L77" s="62"/>
    </row>
    <row r="78" spans="2:63" s="1" customFormat="1" ht="10.35" customHeight="1">
      <c r="B78" s="42"/>
      <c r="C78" s="64"/>
      <c r="D78" s="64"/>
      <c r="E78" s="64"/>
      <c r="F78" s="64"/>
      <c r="G78" s="64"/>
      <c r="H78" s="64"/>
      <c r="I78" s="173"/>
      <c r="J78" s="64"/>
      <c r="K78" s="64"/>
      <c r="L78" s="62"/>
    </row>
    <row r="79" spans="2:63" s="10" customFormat="1" ht="29.25" customHeight="1">
      <c r="B79" s="178"/>
      <c r="C79" s="179" t="s">
        <v>192</v>
      </c>
      <c r="D79" s="180" t="s">
        <v>58</v>
      </c>
      <c r="E79" s="180" t="s">
        <v>54</v>
      </c>
      <c r="F79" s="180" t="s">
        <v>193</v>
      </c>
      <c r="G79" s="180" t="s">
        <v>194</v>
      </c>
      <c r="H79" s="180" t="s">
        <v>195</v>
      </c>
      <c r="I79" s="181" t="s">
        <v>196</v>
      </c>
      <c r="J79" s="180" t="s">
        <v>168</v>
      </c>
      <c r="K79" s="182" t="s">
        <v>197</v>
      </c>
      <c r="L79" s="183"/>
      <c r="M79" s="82" t="s">
        <v>198</v>
      </c>
      <c r="N79" s="83" t="s">
        <v>43</v>
      </c>
      <c r="O79" s="83" t="s">
        <v>199</v>
      </c>
      <c r="P79" s="83" t="s">
        <v>200</v>
      </c>
      <c r="Q79" s="83" t="s">
        <v>201</v>
      </c>
      <c r="R79" s="83" t="s">
        <v>202</v>
      </c>
      <c r="S79" s="83" t="s">
        <v>203</v>
      </c>
      <c r="T79" s="84" t="s">
        <v>204</v>
      </c>
    </row>
    <row r="80" spans="2:63" s="1" customFormat="1" ht="29.25" customHeight="1">
      <c r="B80" s="42"/>
      <c r="C80" s="88" t="s">
        <v>169</v>
      </c>
      <c r="D80" s="64"/>
      <c r="E80" s="64"/>
      <c r="F80" s="64"/>
      <c r="G80" s="64"/>
      <c r="H80" s="64"/>
      <c r="I80" s="173"/>
      <c r="J80" s="184">
        <f>BK80</f>
        <v>0</v>
      </c>
      <c r="K80" s="64"/>
      <c r="L80" s="62"/>
      <c r="M80" s="85"/>
      <c r="N80" s="86"/>
      <c r="O80" s="86"/>
      <c r="P80" s="185">
        <f>P81</f>
        <v>0</v>
      </c>
      <c r="Q80" s="86"/>
      <c r="R80" s="185">
        <f>R81</f>
        <v>0</v>
      </c>
      <c r="S80" s="86"/>
      <c r="T80" s="186">
        <f>T81</f>
        <v>0</v>
      </c>
      <c r="AT80" s="25" t="s">
        <v>72</v>
      </c>
      <c r="AU80" s="25" t="s">
        <v>170</v>
      </c>
      <c r="BK80" s="187">
        <f>BK81</f>
        <v>0</v>
      </c>
    </row>
    <row r="81" spans="2:65" s="11" customFormat="1" ht="37.35" customHeight="1">
      <c r="B81" s="188"/>
      <c r="C81" s="189"/>
      <c r="D81" s="190" t="s">
        <v>72</v>
      </c>
      <c r="E81" s="191" t="s">
        <v>150</v>
      </c>
      <c r="F81" s="191" t="s">
        <v>3178</v>
      </c>
      <c r="G81" s="189"/>
      <c r="H81" s="189"/>
      <c r="I81" s="192"/>
      <c r="J81" s="193">
        <f>BK81</f>
        <v>0</v>
      </c>
      <c r="K81" s="189"/>
      <c r="L81" s="194"/>
      <c r="M81" s="195"/>
      <c r="N81" s="196"/>
      <c r="O81" s="196"/>
      <c r="P81" s="197">
        <f>P82+P87+P91</f>
        <v>0</v>
      </c>
      <c r="Q81" s="196"/>
      <c r="R81" s="197">
        <f>R82+R87+R91</f>
        <v>0</v>
      </c>
      <c r="S81" s="196"/>
      <c r="T81" s="198">
        <f>T82+T87+T91</f>
        <v>0</v>
      </c>
      <c r="AR81" s="199" t="s">
        <v>237</v>
      </c>
      <c r="AT81" s="200" t="s">
        <v>72</v>
      </c>
      <c r="AU81" s="200" t="s">
        <v>73</v>
      </c>
      <c r="AY81" s="199" t="s">
        <v>207</v>
      </c>
      <c r="BK81" s="201">
        <f>BK82+BK87+BK91</f>
        <v>0</v>
      </c>
    </row>
    <row r="82" spans="2:65" s="11" customFormat="1" ht="19.95" customHeight="1">
      <c r="B82" s="188"/>
      <c r="C82" s="189"/>
      <c r="D82" s="190" t="s">
        <v>72</v>
      </c>
      <c r="E82" s="202" t="s">
        <v>3179</v>
      </c>
      <c r="F82" s="202" t="s">
        <v>3180</v>
      </c>
      <c r="G82" s="189"/>
      <c r="H82" s="189"/>
      <c r="I82" s="192"/>
      <c r="J82" s="203">
        <f>BK82</f>
        <v>0</v>
      </c>
      <c r="K82" s="189"/>
      <c r="L82" s="194"/>
      <c r="M82" s="195"/>
      <c r="N82" s="196"/>
      <c r="O82" s="196"/>
      <c r="P82" s="197">
        <f>SUM(P83:P86)</f>
        <v>0</v>
      </c>
      <c r="Q82" s="196"/>
      <c r="R82" s="197">
        <f>SUM(R83:R86)</f>
        <v>0</v>
      </c>
      <c r="S82" s="196"/>
      <c r="T82" s="198">
        <f>SUM(T83:T86)</f>
        <v>0</v>
      </c>
      <c r="AR82" s="199" t="s">
        <v>237</v>
      </c>
      <c r="AT82" s="200" t="s">
        <v>72</v>
      </c>
      <c r="AU82" s="200" t="s">
        <v>80</v>
      </c>
      <c r="AY82" s="199" t="s">
        <v>207</v>
      </c>
      <c r="BK82" s="201">
        <f>SUM(BK83:BK86)</f>
        <v>0</v>
      </c>
    </row>
    <row r="83" spans="2:65" s="1" customFormat="1" ht="14.4" customHeight="1">
      <c r="B83" s="42"/>
      <c r="C83" s="204" t="s">
        <v>80</v>
      </c>
      <c r="D83" s="204" t="s">
        <v>211</v>
      </c>
      <c r="E83" s="205" t="s">
        <v>3181</v>
      </c>
      <c r="F83" s="206" t="s">
        <v>3182</v>
      </c>
      <c r="G83" s="207" t="s">
        <v>765</v>
      </c>
      <c r="H83" s="208">
        <v>1</v>
      </c>
      <c r="I83" s="209"/>
      <c r="J83" s="210">
        <f>ROUND(I83*H83,1)</f>
        <v>0</v>
      </c>
      <c r="K83" s="206" t="s">
        <v>215</v>
      </c>
      <c r="L83" s="62"/>
      <c r="M83" s="211" t="s">
        <v>23</v>
      </c>
      <c r="N83" s="212" t="s">
        <v>44</v>
      </c>
      <c r="O83" s="43"/>
      <c r="P83" s="213">
        <f>O83*H83</f>
        <v>0</v>
      </c>
      <c r="Q83" s="213">
        <v>0</v>
      </c>
      <c r="R83" s="213">
        <f>Q83*H83</f>
        <v>0</v>
      </c>
      <c r="S83" s="213">
        <v>0</v>
      </c>
      <c r="T83" s="214">
        <f>S83*H83</f>
        <v>0</v>
      </c>
      <c r="AR83" s="25" t="s">
        <v>3183</v>
      </c>
      <c r="AT83" s="25" t="s">
        <v>211</v>
      </c>
      <c r="AU83" s="25" t="s">
        <v>82</v>
      </c>
      <c r="AY83" s="25" t="s">
        <v>207</v>
      </c>
      <c r="BE83" s="215">
        <f>IF(N83="základní",J83,0)</f>
        <v>0</v>
      </c>
      <c r="BF83" s="215">
        <f>IF(N83="snížená",J83,0)</f>
        <v>0</v>
      </c>
      <c r="BG83" s="215">
        <f>IF(N83="zákl. přenesená",J83,0)</f>
        <v>0</v>
      </c>
      <c r="BH83" s="215">
        <f>IF(N83="sníž. přenesená",J83,0)</f>
        <v>0</v>
      </c>
      <c r="BI83" s="215">
        <f>IF(N83="nulová",J83,0)</f>
        <v>0</v>
      </c>
      <c r="BJ83" s="25" t="s">
        <v>80</v>
      </c>
      <c r="BK83" s="215">
        <f>ROUND(I83*H83,1)</f>
        <v>0</v>
      </c>
      <c r="BL83" s="25" t="s">
        <v>3183</v>
      </c>
      <c r="BM83" s="25" t="s">
        <v>3184</v>
      </c>
    </row>
    <row r="84" spans="2:65" s="1" customFormat="1" ht="14.4" customHeight="1">
      <c r="B84" s="42"/>
      <c r="C84" s="204" t="s">
        <v>82</v>
      </c>
      <c r="D84" s="204" t="s">
        <v>211</v>
      </c>
      <c r="E84" s="205" t="s">
        <v>3185</v>
      </c>
      <c r="F84" s="206" t="s">
        <v>3186</v>
      </c>
      <c r="G84" s="207" t="s">
        <v>765</v>
      </c>
      <c r="H84" s="208">
        <v>1</v>
      </c>
      <c r="I84" s="209"/>
      <c r="J84" s="210">
        <f>ROUND(I84*H84,1)</f>
        <v>0</v>
      </c>
      <c r="K84" s="206" t="s">
        <v>23</v>
      </c>
      <c r="L84" s="62"/>
      <c r="M84" s="211" t="s">
        <v>23</v>
      </c>
      <c r="N84" s="212" t="s">
        <v>44</v>
      </c>
      <c r="O84" s="43"/>
      <c r="P84" s="213">
        <f>O84*H84</f>
        <v>0</v>
      </c>
      <c r="Q84" s="213">
        <v>0</v>
      </c>
      <c r="R84" s="213">
        <f>Q84*H84</f>
        <v>0</v>
      </c>
      <c r="S84" s="213">
        <v>0</v>
      </c>
      <c r="T84" s="214">
        <f>S84*H84</f>
        <v>0</v>
      </c>
      <c r="AR84" s="25" t="s">
        <v>3183</v>
      </c>
      <c r="AT84" s="25" t="s">
        <v>211</v>
      </c>
      <c r="AU84" s="25" t="s">
        <v>82</v>
      </c>
      <c r="AY84" s="25" t="s">
        <v>207</v>
      </c>
      <c r="BE84" s="215">
        <f>IF(N84="základní",J84,0)</f>
        <v>0</v>
      </c>
      <c r="BF84" s="215">
        <f>IF(N84="snížená",J84,0)</f>
        <v>0</v>
      </c>
      <c r="BG84" s="215">
        <f>IF(N84="zákl. přenesená",J84,0)</f>
        <v>0</v>
      </c>
      <c r="BH84" s="215">
        <f>IF(N84="sníž. přenesená",J84,0)</f>
        <v>0</v>
      </c>
      <c r="BI84" s="215">
        <f>IF(N84="nulová",J84,0)</f>
        <v>0</v>
      </c>
      <c r="BJ84" s="25" t="s">
        <v>80</v>
      </c>
      <c r="BK84" s="215">
        <f>ROUND(I84*H84,1)</f>
        <v>0</v>
      </c>
      <c r="BL84" s="25" t="s">
        <v>3183</v>
      </c>
      <c r="BM84" s="25" t="s">
        <v>3187</v>
      </c>
    </row>
    <row r="85" spans="2:65" s="1" customFormat="1" ht="22.8" customHeight="1">
      <c r="B85" s="42"/>
      <c r="C85" s="204" t="s">
        <v>90</v>
      </c>
      <c r="D85" s="204" t="s">
        <v>211</v>
      </c>
      <c r="E85" s="205" t="s">
        <v>3188</v>
      </c>
      <c r="F85" s="206" t="s">
        <v>3189</v>
      </c>
      <c r="G85" s="207" t="s">
        <v>765</v>
      </c>
      <c r="H85" s="208">
        <v>1</v>
      </c>
      <c r="I85" s="209"/>
      <c r="J85" s="210">
        <f>ROUND(I85*H85,1)</f>
        <v>0</v>
      </c>
      <c r="K85" s="206" t="s">
        <v>215</v>
      </c>
      <c r="L85" s="62"/>
      <c r="M85" s="211" t="s">
        <v>23</v>
      </c>
      <c r="N85" s="212" t="s">
        <v>44</v>
      </c>
      <c r="O85" s="43"/>
      <c r="P85" s="213">
        <f>O85*H85</f>
        <v>0</v>
      </c>
      <c r="Q85" s="213">
        <v>0</v>
      </c>
      <c r="R85" s="213">
        <f>Q85*H85</f>
        <v>0</v>
      </c>
      <c r="S85" s="213">
        <v>0</v>
      </c>
      <c r="T85" s="214">
        <f>S85*H85</f>
        <v>0</v>
      </c>
      <c r="AR85" s="25" t="s">
        <v>3183</v>
      </c>
      <c r="AT85" s="25" t="s">
        <v>211</v>
      </c>
      <c r="AU85" s="25" t="s">
        <v>82</v>
      </c>
      <c r="AY85" s="25" t="s">
        <v>207</v>
      </c>
      <c r="BE85" s="215">
        <f>IF(N85="základní",J85,0)</f>
        <v>0</v>
      </c>
      <c r="BF85" s="215">
        <f>IF(N85="snížená",J85,0)</f>
        <v>0</v>
      </c>
      <c r="BG85" s="215">
        <f>IF(N85="zákl. přenesená",J85,0)</f>
        <v>0</v>
      </c>
      <c r="BH85" s="215">
        <f>IF(N85="sníž. přenesená",J85,0)</f>
        <v>0</v>
      </c>
      <c r="BI85" s="215">
        <f>IF(N85="nulová",J85,0)</f>
        <v>0</v>
      </c>
      <c r="BJ85" s="25" t="s">
        <v>80</v>
      </c>
      <c r="BK85" s="215">
        <f>ROUND(I85*H85,1)</f>
        <v>0</v>
      </c>
      <c r="BL85" s="25" t="s">
        <v>3183</v>
      </c>
      <c r="BM85" s="25" t="s">
        <v>3190</v>
      </c>
    </row>
    <row r="86" spans="2:65" s="1" customFormat="1" ht="14.4" customHeight="1">
      <c r="B86" s="42"/>
      <c r="C86" s="204" t="s">
        <v>216</v>
      </c>
      <c r="D86" s="204" t="s">
        <v>211</v>
      </c>
      <c r="E86" s="205" t="s">
        <v>3191</v>
      </c>
      <c r="F86" s="206" t="s">
        <v>3192</v>
      </c>
      <c r="G86" s="207" t="s">
        <v>765</v>
      </c>
      <c r="H86" s="208">
        <v>1</v>
      </c>
      <c r="I86" s="209"/>
      <c r="J86" s="210">
        <f>ROUND(I86*H86,1)</f>
        <v>0</v>
      </c>
      <c r="K86" s="206" t="s">
        <v>215</v>
      </c>
      <c r="L86" s="62"/>
      <c r="M86" s="211" t="s">
        <v>23</v>
      </c>
      <c r="N86" s="212" t="s">
        <v>44</v>
      </c>
      <c r="O86" s="43"/>
      <c r="P86" s="213">
        <f>O86*H86</f>
        <v>0</v>
      </c>
      <c r="Q86" s="213">
        <v>0</v>
      </c>
      <c r="R86" s="213">
        <f>Q86*H86</f>
        <v>0</v>
      </c>
      <c r="S86" s="213">
        <v>0</v>
      </c>
      <c r="T86" s="214">
        <f>S86*H86</f>
        <v>0</v>
      </c>
      <c r="AR86" s="25" t="s">
        <v>3183</v>
      </c>
      <c r="AT86" s="25" t="s">
        <v>211</v>
      </c>
      <c r="AU86" s="25" t="s">
        <v>82</v>
      </c>
      <c r="AY86" s="25" t="s">
        <v>207</v>
      </c>
      <c r="BE86" s="215">
        <f>IF(N86="základní",J86,0)</f>
        <v>0</v>
      </c>
      <c r="BF86" s="215">
        <f>IF(N86="snížená",J86,0)</f>
        <v>0</v>
      </c>
      <c r="BG86" s="215">
        <f>IF(N86="zákl. přenesená",J86,0)</f>
        <v>0</v>
      </c>
      <c r="BH86" s="215">
        <f>IF(N86="sníž. přenesená",J86,0)</f>
        <v>0</v>
      </c>
      <c r="BI86" s="215">
        <f>IF(N86="nulová",J86,0)</f>
        <v>0</v>
      </c>
      <c r="BJ86" s="25" t="s">
        <v>80</v>
      </c>
      <c r="BK86" s="215">
        <f>ROUND(I86*H86,1)</f>
        <v>0</v>
      </c>
      <c r="BL86" s="25" t="s">
        <v>3183</v>
      </c>
      <c r="BM86" s="25" t="s">
        <v>3193</v>
      </c>
    </row>
    <row r="87" spans="2:65" s="11" customFormat="1" ht="29.85" customHeight="1">
      <c r="B87" s="188"/>
      <c r="C87" s="189"/>
      <c r="D87" s="190" t="s">
        <v>72</v>
      </c>
      <c r="E87" s="202" t="s">
        <v>3194</v>
      </c>
      <c r="F87" s="202" t="s">
        <v>3195</v>
      </c>
      <c r="G87" s="189"/>
      <c r="H87" s="189"/>
      <c r="I87" s="192"/>
      <c r="J87" s="203">
        <f>BK87</f>
        <v>0</v>
      </c>
      <c r="K87" s="189"/>
      <c r="L87" s="194"/>
      <c r="M87" s="195"/>
      <c r="N87" s="196"/>
      <c r="O87" s="196"/>
      <c r="P87" s="197">
        <f>SUM(P88:P90)</f>
        <v>0</v>
      </c>
      <c r="Q87" s="196"/>
      <c r="R87" s="197">
        <f>SUM(R88:R90)</f>
        <v>0</v>
      </c>
      <c r="S87" s="196"/>
      <c r="T87" s="198">
        <f>SUM(T88:T90)</f>
        <v>0</v>
      </c>
      <c r="AR87" s="199" t="s">
        <v>237</v>
      </c>
      <c r="AT87" s="200" t="s">
        <v>72</v>
      </c>
      <c r="AU87" s="200" t="s">
        <v>80</v>
      </c>
      <c r="AY87" s="199" t="s">
        <v>207</v>
      </c>
      <c r="BK87" s="201">
        <f>SUM(BK88:BK90)</f>
        <v>0</v>
      </c>
    </row>
    <row r="88" spans="2:65" s="1" customFormat="1" ht="14.4" customHeight="1">
      <c r="B88" s="42"/>
      <c r="C88" s="204" t="s">
        <v>237</v>
      </c>
      <c r="D88" s="204" t="s">
        <v>211</v>
      </c>
      <c r="E88" s="205" t="s">
        <v>3196</v>
      </c>
      <c r="F88" s="206" t="s">
        <v>3195</v>
      </c>
      <c r="G88" s="207" t="s">
        <v>620</v>
      </c>
      <c r="H88" s="270"/>
      <c r="I88" s="209"/>
      <c r="J88" s="210">
        <f>ROUND(I88*H88,1)</f>
        <v>0</v>
      </c>
      <c r="K88" s="206" t="s">
        <v>215</v>
      </c>
      <c r="L88" s="62"/>
      <c r="M88" s="211" t="s">
        <v>23</v>
      </c>
      <c r="N88" s="212" t="s">
        <v>44</v>
      </c>
      <c r="O88" s="43"/>
      <c r="P88" s="213">
        <f>O88*H88</f>
        <v>0</v>
      </c>
      <c r="Q88" s="213">
        <v>0</v>
      </c>
      <c r="R88" s="213">
        <f>Q88*H88</f>
        <v>0</v>
      </c>
      <c r="S88" s="213">
        <v>0</v>
      </c>
      <c r="T88" s="214">
        <f>S88*H88</f>
        <v>0</v>
      </c>
      <c r="AR88" s="25" t="s">
        <v>3183</v>
      </c>
      <c r="AT88" s="25" t="s">
        <v>211</v>
      </c>
      <c r="AU88" s="25" t="s">
        <v>82</v>
      </c>
      <c r="AY88" s="25" t="s">
        <v>207</v>
      </c>
      <c r="BE88" s="215">
        <f>IF(N88="základní",J88,0)</f>
        <v>0</v>
      </c>
      <c r="BF88" s="215">
        <f>IF(N88="snížená",J88,0)</f>
        <v>0</v>
      </c>
      <c r="BG88" s="215">
        <f>IF(N88="zákl. přenesená",J88,0)</f>
        <v>0</v>
      </c>
      <c r="BH88" s="215">
        <f>IF(N88="sníž. přenesená",J88,0)</f>
        <v>0</v>
      </c>
      <c r="BI88" s="215">
        <f>IF(N88="nulová",J88,0)</f>
        <v>0</v>
      </c>
      <c r="BJ88" s="25" t="s">
        <v>80</v>
      </c>
      <c r="BK88" s="215">
        <f>ROUND(I88*H88,1)</f>
        <v>0</v>
      </c>
      <c r="BL88" s="25" t="s">
        <v>3183</v>
      </c>
      <c r="BM88" s="25" t="s">
        <v>3197</v>
      </c>
    </row>
    <row r="89" spans="2:65" s="1" customFormat="1" ht="14.4" customHeight="1">
      <c r="B89" s="42"/>
      <c r="C89" s="204" t="s">
        <v>245</v>
      </c>
      <c r="D89" s="204" t="s">
        <v>211</v>
      </c>
      <c r="E89" s="205" t="s">
        <v>3198</v>
      </c>
      <c r="F89" s="206" t="s">
        <v>3199</v>
      </c>
      <c r="G89" s="207" t="s">
        <v>620</v>
      </c>
      <c r="H89" s="270"/>
      <c r="I89" s="209"/>
      <c r="J89" s="210">
        <f>ROUND(I89*H89,1)</f>
        <v>0</v>
      </c>
      <c r="K89" s="206" t="s">
        <v>215</v>
      </c>
      <c r="L89" s="62"/>
      <c r="M89" s="211" t="s">
        <v>23</v>
      </c>
      <c r="N89" s="212" t="s">
        <v>44</v>
      </c>
      <c r="O89" s="43"/>
      <c r="P89" s="213">
        <f>O89*H89</f>
        <v>0</v>
      </c>
      <c r="Q89" s="213">
        <v>0</v>
      </c>
      <c r="R89" s="213">
        <f>Q89*H89</f>
        <v>0</v>
      </c>
      <c r="S89" s="213">
        <v>0</v>
      </c>
      <c r="T89" s="214">
        <f>S89*H89</f>
        <v>0</v>
      </c>
      <c r="AR89" s="25" t="s">
        <v>3183</v>
      </c>
      <c r="AT89" s="25" t="s">
        <v>211</v>
      </c>
      <c r="AU89" s="25" t="s">
        <v>82</v>
      </c>
      <c r="AY89" s="25" t="s">
        <v>207</v>
      </c>
      <c r="BE89" s="215">
        <f>IF(N89="základní",J89,0)</f>
        <v>0</v>
      </c>
      <c r="BF89" s="215">
        <f>IF(N89="snížená",J89,0)</f>
        <v>0</v>
      </c>
      <c r="BG89" s="215">
        <f>IF(N89="zákl. přenesená",J89,0)</f>
        <v>0</v>
      </c>
      <c r="BH89" s="215">
        <f>IF(N89="sníž. přenesená",J89,0)</f>
        <v>0</v>
      </c>
      <c r="BI89" s="215">
        <f>IF(N89="nulová",J89,0)</f>
        <v>0</v>
      </c>
      <c r="BJ89" s="25" t="s">
        <v>80</v>
      </c>
      <c r="BK89" s="215">
        <f>ROUND(I89*H89,1)</f>
        <v>0</v>
      </c>
      <c r="BL89" s="25" t="s">
        <v>3183</v>
      </c>
      <c r="BM89" s="25" t="s">
        <v>3200</v>
      </c>
    </row>
    <row r="90" spans="2:65" s="1" customFormat="1" ht="14.4" customHeight="1">
      <c r="B90" s="42"/>
      <c r="C90" s="204" t="s">
        <v>257</v>
      </c>
      <c r="D90" s="204" t="s">
        <v>211</v>
      </c>
      <c r="E90" s="205" t="s">
        <v>3201</v>
      </c>
      <c r="F90" s="206" t="s">
        <v>3202</v>
      </c>
      <c r="G90" s="207" t="s">
        <v>765</v>
      </c>
      <c r="H90" s="208">
        <v>1</v>
      </c>
      <c r="I90" s="209"/>
      <c r="J90" s="210">
        <f>ROUND(I90*H90,1)</f>
        <v>0</v>
      </c>
      <c r="K90" s="206" t="s">
        <v>23</v>
      </c>
      <c r="L90" s="62"/>
      <c r="M90" s="211" t="s">
        <v>23</v>
      </c>
      <c r="N90" s="212" t="s">
        <v>44</v>
      </c>
      <c r="O90" s="43"/>
      <c r="P90" s="213">
        <f>O90*H90</f>
        <v>0</v>
      </c>
      <c r="Q90" s="213">
        <v>0</v>
      </c>
      <c r="R90" s="213">
        <f>Q90*H90</f>
        <v>0</v>
      </c>
      <c r="S90" s="213">
        <v>0</v>
      </c>
      <c r="T90" s="214">
        <f>S90*H90</f>
        <v>0</v>
      </c>
      <c r="AR90" s="25" t="s">
        <v>3183</v>
      </c>
      <c r="AT90" s="25" t="s">
        <v>211</v>
      </c>
      <c r="AU90" s="25" t="s">
        <v>82</v>
      </c>
      <c r="AY90" s="25" t="s">
        <v>207</v>
      </c>
      <c r="BE90" s="215">
        <f>IF(N90="základní",J90,0)</f>
        <v>0</v>
      </c>
      <c r="BF90" s="215">
        <f>IF(N90="snížená",J90,0)</f>
        <v>0</v>
      </c>
      <c r="BG90" s="215">
        <f>IF(N90="zákl. přenesená",J90,0)</f>
        <v>0</v>
      </c>
      <c r="BH90" s="215">
        <f>IF(N90="sníž. přenesená",J90,0)</f>
        <v>0</v>
      </c>
      <c r="BI90" s="215">
        <f>IF(N90="nulová",J90,0)</f>
        <v>0</v>
      </c>
      <c r="BJ90" s="25" t="s">
        <v>80</v>
      </c>
      <c r="BK90" s="215">
        <f>ROUND(I90*H90,1)</f>
        <v>0</v>
      </c>
      <c r="BL90" s="25" t="s">
        <v>3183</v>
      </c>
      <c r="BM90" s="25" t="s">
        <v>3203</v>
      </c>
    </row>
    <row r="91" spans="2:65" s="11" customFormat="1" ht="29.85" customHeight="1">
      <c r="B91" s="188"/>
      <c r="C91" s="189"/>
      <c r="D91" s="190" t="s">
        <v>72</v>
      </c>
      <c r="E91" s="202" t="s">
        <v>3204</v>
      </c>
      <c r="F91" s="202" t="s">
        <v>3205</v>
      </c>
      <c r="G91" s="189"/>
      <c r="H91" s="189"/>
      <c r="I91" s="192"/>
      <c r="J91" s="203">
        <f>BK91</f>
        <v>0</v>
      </c>
      <c r="K91" s="189"/>
      <c r="L91" s="194"/>
      <c r="M91" s="195"/>
      <c r="N91" s="196"/>
      <c r="O91" s="196"/>
      <c r="P91" s="197">
        <f>SUM(P92:P93)</f>
        <v>0</v>
      </c>
      <c r="Q91" s="196"/>
      <c r="R91" s="197">
        <f>SUM(R92:R93)</f>
        <v>0</v>
      </c>
      <c r="S91" s="196"/>
      <c r="T91" s="198">
        <f>SUM(T92:T93)</f>
        <v>0</v>
      </c>
      <c r="AR91" s="199" t="s">
        <v>237</v>
      </c>
      <c r="AT91" s="200" t="s">
        <v>72</v>
      </c>
      <c r="AU91" s="200" t="s">
        <v>80</v>
      </c>
      <c r="AY91" s="199" t="s">
        <v>207</v>
      </c>
      <c r="BK91" s="201">
        <f>SUM(BK92:BK93)</f>
        <v>0</v>
      </c>
    </row>
    <row r="92" spans="2:65" s="1" customFormat="1" ht="14.4" customHeight="1">
      <c r="B92" s="42"/>
      <c r="C92" s="204" t="s">
        <v>262</v>
      </c>
      <c r="D92" s="204" t="s">
        <v>211</v>
      </c>
      <c r="E92" s="205" t="s">
        <v>3206</v>
      </c>
      <c r="F92" s="206" t="s">
        <v>3207</v>
      </c>
      <c r="G92" s="207" t="s">
        <v>765</v>
      </c>
      <c r="H92" s="208">
        <v>1</v>
      </c>
      <c r="I92" s="209"/>
      <c r="J92" s="210">
        <f>ROUND(I92*H92,1)</f>
        <v>0</v>
      </c>
      <c r="K92" s="206" t="s">
        <v>215</v>
      </c>
      <c r="L92" s="62"/>
      <c r="M92" s="211" t="s">
        <v>23</v>
      </c>
      <c r="N92" s="212" t="s">
        <v>44</v>
      </c>
      <c r="O92" s="43"/>
      <c r="P92" s="213">
        <f>O92*H92</f>
        <v>0</v>
      </c>
      <c r="Q92" s="213">
        <v>0</v>
      </c>
      <c r="R92" s="213">
        <f>Q92*H92</f>
        <v>0</v>
      </c>
      <c r="S92" s="213">
        <v>0</v>
      </c>
      <c r="T92" s="214">
        <f>S92*H92</f>
        <v>0</v>
      </c>
      <c r="AR92" s="25" t="s">
        <v>3183</v>
      </c>
      <c r="AT92" s="25" t="s">
        <v>211</v>
      </c>
      <c r="AU92" s="25" t="s">
        <v>82</v>
      </c>
      <c r="AY92" s="25" t="s">
        <v>207</v>
      </c>
      <c r="BE92" s="215">
        <f>IF(N92="základní",J92,0)</f>
        <v>0</v>
      </c>
      <c r="BF92" s="215">
        <f>IF(N92="snížená",J92,0)</f>
        <v>0</v>
      </c>
      <c r="BG92" s="215">
        <f>IF(N92="zákl. přenesená",J92,0)</f>
        <v>0</v>
      </c>
      <c r="BH92" s="215">
        <f>IF(N92="sníž. přenesená",J92,0)</f>
        <v>0</v>
      </c>
      <c r="BI92" s="215">
        <f>IF(N92="nulová",J92,0)</f>
        <v>0</v>
      </c>
      <c r="BJ92" s="25" t="s">
        <v>80</v>
      </c>
      <c r="BK92" s="215">
        <f>ROUND(I92*H92,1)</f>
        <v>0</v>
      </c>
      <c r="BL92" s="25" t="s">
        <v>3183</v>
      </c>
      <c r="BM92" s="25" t="s">
        <v>3208</v>
      </c>
    </row>
    <row r="93" spans="2:65" s="1" customFormat="1" ht="22.8" customHeight="1">
      <c r="B93" s="42"/>
      <c r="C93" s="204" t="s">
        <v>267</v>
      </c>
      <c r="D93" s="204" t="s">
        <v>211</v>
      </c>
      <c r="E93" s="205" t="s">
        <v>3209</v>
      </c>
      <c r="F93" s="206" t="s">
        <v>3210</v>
      </c>
      <c r="G93" s="207" t="s">
        <v>765</v>
      </c>
      <c r="H93" s="208">
        <v>1</v>
      </c>
      <c r="I93" s="209"/>
      <c r="J93" s="210">
        <f>ROUND(I93*H93,1)</f>
        <v>0</v>
      </c>
      <c r="K93" s="206" t="s">
        <v>215</v>
      </c>
      <c r="L93" s="62"/>
      <c r="M93" s="211" t="s">
        <v>23</v>
      </c>
      <c r="N93" s="271" t="s">
        <v>44</v>
      </c>
      <c r="O93" s="272"/>
      <c r="P93" s="273">
        <f>O93*H93</f>
        <v>0</v>
      </c>
      <c r="Q93" s="273">
        <v>0</v>
      </c>
      <c r="R93" s="273">
        <f>Q93*H93</f>
        <v>0</v>
      </c>
      <c r="S93" s="273">
        <v>0</v>
      </c>
      <c r="T93" s="274">
        <f>S93*H93</f>
        <v>0</v>
      </c>
      <c r="AR93" s="25" t="s">
        <v>3183</v>
      </c>
      <c r="AT93" s="25" t="s">
        <v>211</v>
      </c>
      <c r="AU93" s="25" t="s">
        <v>82</v>
      </c>
      <c r="AY93" s="25" t="s">
        <v>207</v>
      </c>
      <c r="BE93" s="215">
        <f>IF(N93="základní",J93,0)</f>
        <v>0</v>
      </c>
      <c r="BF93" s="215">
        <f>IF(N93="snížená",J93,0)</f>
        <v>0</v>
      </c>
      <c r="BG93" s="215">
        <f>IF(N93="zákl. přenesená",J93,0)</f>
        <v>0</v>
      </c>
      <c r="BH93" s="215">
        <f>IF(N93="sníž. přenesená",J93,0)</f>
        <v>0</v>
      </c>
      <c r="BI93" s="215">
        <f>IF(N93="nulová",J93,0)</f>
        <v>0</v>
      </c>
      <c r="BJ93" s="25" t="s">
        <v>80</v>
      </c>
      <c r="BK93" s="215">
        <f>ROUND(I93*H93,1)</f>
        <v>0</v>
      </c>
      <c r="BL93" s="25" t="s">
        <v>3183</v>
      </c>
      <c r="BM93" s="25" t="s">
        <v>3211</v>
      </c>
    </row>
    <row r="94" spans="2:65" s="1" customFormat="1" ht="6.9" customHeight="1">
      <c r="B94" s="57"/>
      <c r="C94" s="58"/>
      <c r="D94" s="58"/>
      <c r="E94" s="58"/>
      <c r="F94" s="58"/>
      <c r="G94" s="58"/>
      <c r="H94" s="58"/>
      <c r="I94" s="149"/>
      <c r="J94" s="58"/>
      <c r="K94" s="58"/>
      <c r="L94" s="62"/>
    </row>
  </sheetData>
  <sheetProtection algorithmName="SHA-512" hashValue="WxjswiX1c6ASBq6abo5XJnvmS6obbai4e06VHpTWWUQeUwAFfivIOqIJqjbh3UYOS00SZDnnrDcV3hOv8qb/TQ==" saltValue="iyahXLVRvWTNOCaEcZa51oKibkc4Tui7U+YrndDQ5QlHw2EDjPayHGBV5ZxZKQtlrBxRc8ZYy6g1q+/tpj012Q==" spinCount="100000" sheet="1" objects="1" scenarios="1" formatColumns="0" formatRows="0" autoFilter="0"/>
  <autoFilter ref="C79:K93"/>
  <mergeCells count="10">
    <mergeCell ref="J51:J52"/>
    <mergeCell ref="E70:H70"/>
    <mergeCell ref="E72:H72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79" display="3) Soupis prací"/>
    <hyperlink ref="L1:V1" location="'Rekapitulace stavby'!C2" display="Rekapitulace stavby"/>
  </hyperlinks>
  <pageMargins left="0.59055118110236227" right="0.59055118110236227" top="0.59055118110236227" bottom="0.59055118110236227" header="0" footer="0"/>
  <pageSetup paperSize="9" fitToHeight="100" orientation="landscape" r:id="rId1"/>
  <headerFooter>
    <oddFooter>&amp;CStrana &amp;P z &amp;N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6"/>
  <sheetViews>
    <sheetView showGridLines="0" zoomScaleNormal="100" workbookViewId="0"/>
  </sheetViews>
  <sheetFormatPr defaultRowHeight="12"/>
  <cols>
    <col min="1" max="1" width="8.28515625" style="279" customWidth="1"/>
    <col min="2" max="2" width="1.7109375" style="279" customWidth="1"/>
    <col min="3" max="4" width="5" style="279" customWidth="1"/>
    <col min="5" max="5" width="11.7109375" style="279" customWidth="1"/>
    <col min="6" max="6" width="9.140625" style="279" customWidth="1"/>
    <col min="7" max="7" width="5" style="279" customWidth="1"/>
    <col min="8" max="8" width="77.85546875" style="279" customWidth="1"/>
    <col min="9" max="10" width="20" style="279" customWidth="1"/>
    <col min="11" max="11" width="1.7109375" style="279" customWidth="1"/>
  </cols>
  <sheetData>
    <row r="1" spans="2:11" ht="37.5" customHeight="1"/>
    <row r="2" spans="2:11" ht="7.5" customHeight="1">
      <c r="B2" s="280"/>
      <c r="C2" s="281"/>
      <c r="D2" s="281"/>
      <c r="E2" s="281"/>
      <c r="F2" s="281"/>
      <c r="G2" s="281"/>
      <c r="H2" s="281"/>
      <c r="I2" s="281"/>
      <c r="J2" s="281"/>
      <c r="K2" s="282"/>
    </row>
    <row r="3" spans="2:11" s="16" customFormat="1" ht="45" customHeight="1">
      <c r="B3" s="283"/>
      <c r="C3" s="414" t="s">
        <v>3212</v>
      </c>
      <c r="D3" s="414"/>
      <c r="E3" s="414"/>
      <c r="F3" s="414"/>
      <c r="G3" s="414"/>
      <c r="H3" s="414"/>
      <c r="I3" s="414"/>
      <c r="J3" s="414"/>
      <c r="K3" s="284"/>
    </row>
    <row r="4" spans="2:11" ht="25.5" customHeight="1">
      <c r="B4" s="285"/>
      <c r="C4" s="418" t="s">
        <v>3213</v>
      </c>
      <c r="D4" s="418"/>
      <c r="E4" s="418"/>
      <c r="F4" s="418"/>
      <c r="G4" s="418"/>
      <c r="H4" s="418"/>
      <c r="I4" s="418"/>
      <c r="J4" s="418"/>
      <c r="K4" s="286"/>
    </row>
    <row r="5" spans="2:11" ht="5.25" customHeight="1">
      <c r="B5" s="285"/>
      <c r="C5" s="287"/>
      <c r="D5" s="287"/>
      <c r="E5" s="287"/>
      <c r="F5" s="287"/>
      <c r="G5" s="287"/>
      <c r="H5" s="287"/>
      <c r="I5" s="287"/>
      <c r="J5" s="287"/>
      <c r="K5" s="286"/>
    </row>
    <row r="6" spans="2:11" ht="15" customHeight="1">
      <c r="B6" s="285"/>
      <c r="C6" s="417" t="s">
        <v>3214</v>
      </c>
      <c r="D6" s="417"/>
      <c r="E6" s="417"/>
      <c r="F6" s="417"/>
      <c r="G6" s="417"/>
      <c r="H6" s="417"/>
      <c r="I6" s="417"/>
      <c r="J6" s="417"/>
      <c r="K6" s="286"/>
    </row>
    <row r="7" spans="2:11" ht="15" customHeight="1">
      <c r="B7" s="289"/>
      <c r="C7" s="417" t="s">
        <v>3215</v>
      </c>
      <c r="D7" s="417"/>
      <c r="E7" s="417"/>
      <c r="F7" s="417"/>
      <c r="G7" s="417"/>
      <c r="H7" s="417"/>
      <c r="I7" s="417"/>
      <c r="J7" s="417"/>
      <c r="K7" s="286"/>
    </row>
    <row r="8" spans="2:11" ht="12.75" customHeight="1">
      <c r="B8" s="289"/>
      <c r="C8" s="288"/>
      <c r="D8" s="288"/>
      <c r="E8" s="288"/>
      <c r="F8" s="288"/>
      <c r="G8" s="288"/>
      <c r="H8" s="288"/>
      <c r="I8" s="288"/>
      <c r="J8" s="288"/>
      <c r="K8" s="286"/>
    </row>
    <row r="9" spans="2:11" ht="15" customHeight="1">
      <c r="B9" s="289"/>
      <c r="C9" s="417" t="s">
        <v>3216</v>
      </c>
      <c r="D9" s="417"/>
      <c r="E9" s="417"/>
      <c r="F9" s="417"/>
      <c r="G9" s="417"/>
      <c r="H9" s="417"/>
      <c r="I9" s="417"/>
      <c r="J9" s="417"/>
      <c r="K9" s="286"/>
    </row>
    <row r="10" spans="2:11" ht="15" customHeight="1">
      <c r="B10" s="289"/>
      <c r="C10" s="288"/>
      <c r="D10" s="417" t="s">
        <v>3217</v>
      </c>
      <c r="E10" s="417"/>
      <c r="F10" s="417"/>
      <c r="G10" s="417"/>
      <c r="H10" s="417"/>
      <c r="I10" s="417"/>
      <c r="J10" s="417"/>
      <c r="K10" s="286"/>
    </row>
    <row r="11" spans="2:11" ht="15" customHeight="1">
      <c r="B11" s="289"/>
      <c r="C11" s="290"/>
      <c r="D11" s="417" t="s">
        <v>3218</v>
      </c>
      <c r="E11" s="417"/>
      <c r="F11" s="417"/>
      <c r="G11" s="417"/>
      <c r="H11" s="417"/>
      <c r="I11" s="417"/>
      <c r="J11" s="417"/>
      <c r="K11" s="286"/>
    </row>
    <row r="12" spans="2:11" ht="12.75" customHeight="1">
      <c r="B12" s="289"/>
      <c r="C12" s="290"/>
      <c r="D12" s="290"/>
      <c r="E12" s="290"/>
      <c r="F12" s="290"/>
      <c r="G12" s="290"/>
      <c r="H12" s="290"/>
      <c r="I12" s="290"/>
      <c r="J12" s="290"/>
      <c r="K12" s="286"/>
    </row>
    <row r="13" spans="2:11" ht="15" customHeight="1">
      <c r="B13" s="289"/>
      <c r="C13" s="290"/>
      <c r="D13" s="417" t="s">
        <v>3219</v>
      </c>
      <c r="E13" s="417"/>
      <c r="F13" s="417"/>
      <c r="G13" s="417"/>
      <c r="H13" s="417"/>
      <c r="I13" s="417"/>
      <c r="J13" s="417"/>
      <c r="K13" s="286"/>
    </row>
    <row r="14" spans="2:11" ht="15" customHeight="1">
      <c r="B14" s="289"/>
      <c r="C14" s="290"/>
      <c r="D14" s="417" t="s">
        <v>3220</v>
      </c>
      <c r="E14" s="417"/>
      <c r="F14" s="417"/>
      <c r="G14" s="417"/>
      <c r="H14" s="417"/>
      <c r="I14" s="417"/>
      <c r="J14" s="417"/>
      <c r="K14" s="286"/>
    </row>
    <row r="15" spans="2:11" ht="15" customHeight="1">
      <c r="B15" s="289"/>
      <c r="C15" s="290"/>
      <c r="D15" s="417" t="s">
        <v>3221</v>
      </c>
      <c r="E15" s="417"/>
      <c r="F15" s="417"/>
      <c r="G15" s="417"/>
      <c r="H15" s="417"/>
      <c r="I15" s="417"/>
      <c r="J15" s="417"/>
      <c r="K15" s="286"/>
    </row>
    <row r="16" spans="2:11" ht="15" customHeight="1">
      <c r="B16" s="289"/>
      <c r="C16" s="290"/>
      <c r="D16" s="290"/>
      <c r="E16" s="291" t="s">
        <v>79</v>
      </c>
      <c r="F16" s="417" t="s">
        <v>3222</v>
      </c>
      <c r="G16" s="417"/>
      <c r="H16" s="417"/>
      <c r="I16" s="417"/>
      <c r="J16" s="417"/>
      <c r="K16" s="286"/>
    </row>
    <row r="17" spans="2:11" ht="15" customHeight="1">
      <c r="B17" s="289"/>
      <c r="C17" s="290"/>
      <c r="D17" s="290"/>
      <c r="E17" s="291" t="s">
        <v>124</v>
      </c>
      <c r="F17" s="417" t="s">
        <v>3223</v>
      </c>
      <c r="G17" s="417"/>
      <c r="H17" s="417"/>
      <c r="I17" s="417"/>
      <c r="J17" s="417"/>
      <c r="K17" s="286"/>
    </row>
    <row r="18" spans="2:11" ht="15" customHeight="1">
      <c r="B18" s="289"/>
      <c r="C18" s="290"/>
      <c r="D18" s="290"/>
      <c r="E18" s="291" t="s">
        <v>3224</v>
      </c>
      <c r="F18" s="417" t="s">
        <v>3225</v>
      </c>
      <c r="G18" s="417"/>
      <c r="H18" s="417"/>
      <c r="I18" s="417"/>
      <c r="J18" s="417"/>
      <c r="K18" s="286"/>
    </row>
    <row r="19" spans="2:11" ht="15" customHeight="1">
      <c r="B19" s="289"/>
      <c r="C19" s="290"/>
      <c r="D19" s="290"/>
      <c r="E19" s="291" t="s">
        <v>152</v>
      </c>
      <c r="F19" s="417" t="s">
        <v>3226</v>
      </c>
      <c r="G19" s="417"/>
      <c r="H19" s="417"/>
      <c r="I19" s="417"/>
      <c r="J19" s="417"/>
      <c r="K19" s="286"/>
    </row>
    <row r="20" spans="2:11" ht="15" customHeight="1">
      <c r="B20" s="289"/>
      <c r="C20" s="290"/>
      <c r="D20" s="290"/>
      <c r="E20" s="291" t="s">
        <v>3227</v>
      </c>
      <c r="F20" s="417" t="s">
        <v>2864</v>
      </c>
      <c r="G20" s="417"/>
      <c r="H20" s="417"/>
      <c r="I20" s="417"/>
      <c r="J20" s="417"/>
      <c r="K20" s="286"/>
    </row>
    <row r="21" spans="2:11" ht="15" customHeight="1">
      <c r="B21" s="289"/>
      <c r="C21" s="290"/>
      <c r="D21" s="290"/>
      <c r="E21" s="291" t="s">
        <v>85</v>
      </c>
      <c r="F21" s="417" t="s">
        <v>3228</v>
      </c>
      <c r="G21" s="417"/>
      <c r="H21" s="417"/>
      <c r="I21" s="417"/>
      <c r="J21" s="417"/>
      <c r="K21" s="286"/>
    </row>
    <row r="22" spans="2:11" ht="12.75" customHeight="1">
      <c r="B22" s="289"/>
      <c r="C22" s="290"/>
      <c r="D22" s="290"/>
      <c r="E22" s="290"/>
      <c r="F22" s="290"/>
      <c r="G22" s="290"/>
      <c r="H22" s="290"/>
      <c r="I22" s="290"/>
      <c r="J22" s="290"/>
      <c r="K22" s="286"/>
    </row>
    <row r="23" spans="2:11" ht="15" customHeight="1">
      <c r="B23" s="289"/>
      <c r="C23" s="417" t="s">
        <v>3229</v>
      </c>
      <c r="D23" s="417"/>
      <c r="E23" s="417"/>
      <c r="F23" s="417"/>
      <c r="G23" s="417"/>
      <c r="H23" s="417"/>
      <c r="I23" s="417"/>
      <c r="J23" s="417"/>
      <c r="K23" s="286"/>
    </row>
    <row r="24" spans="2:11" ht="15" customHeight="1">
      <c r="B24" s="289"/>
      <c r="C24" s="417" t="s">
        <v>3230</v>
      </c>
      <c r="D24" s="417"/>
      <c r="E24" s="417"/>
      <c r="F24" s="417"/>
      <c r="G24" s="417"/>
      <c r="H24" s="417"/>
      <c r="I24" s="417"/>
      <c r="J24" s="417"/>
      <c r="K24" s="286"/>
    </row>
    <row r="25" spans="2:11" ht="15" customHeight="1">
      <c r="B25" s="289"/>
      <c r="C25" s="288"/>
      <c r="D25" s="417" t="s">
        <v>3231</v>
      </c>
      <c r="E25" s="417"/>
      <c r="F25" s="417"/>
      <c r="G25" s="417"/>
      <c r="H25" s="417"/>
      <c r="I25" s="417"/>
      <c r="J25" s="417"/>
      <c r="K25" s="286"/>
    </row>
    <row r="26" spans="2:11" ht="15" customHeight="1">
      <c r="B26" s="289"/>
      <c r="C26" s="290"/>
      <c r="D26" s="417" t="s">
        <v>3232</v>
      </c>
      <c r="E26" s="417"/>
      <c r="F26" s="417"/>
      <c r="G26" s="417"/>
      <c r="H26" s="417"/>
      <c r="I26" s="417"/>
      <c r="J26" s="417"/>
      <c r="K26" s="286"/>
    </row>
    <row r="27" spans="2:11" ht="12.75" customHeight="1">
      <c r="B27" s="289"/>
      <c r="C27" s="290"/>
      <c r="D27" s="290"/>
      <c r="E27" s="290"/>
      <c r="F27" s="290"/>
      <c r="G27" s="290"/>
      <c r="H27" s="290"/>
      <c r="I27" s="290"/>
      <c r="J27" s="290"/>
      <c r="K27" s="286"/>
    </row>
    <row r="28" spans="2:11" ht="15" customHeight="1">
      <c r="B28" s="289"/>
      <c r="C28" s="290"/>
      <c r="D28" s="417" t="s">
        <v>3233</v>
      </c>
      <c r="E28" s="417"/>
      <c r="F28" s="417"/>
      <c r="G28" s="417"/>
      <c r="H28" s="417"/>
      <c r="I28" s="417"/>
      <c r="J28" s="417"/>
      <c r="K28" s="286"/>
    </row>
    <row r="29" spans="2:11" ht="15" customHeight="1">
      <c r="B29" s="289"/>
      <c r="C29" s="290"/>
      <c r="D29" s="417" t="s">
        <v>3234</v>
      </c>
      <c r="E29" s="417"/>
      <c r="F29" s="417"/>
      <c r="G29" s="417"/>
      <c r="H29" s="417"/>
      <c r="I29" s="417"/>
      <c r="J29" s="417"/>
      <c r="K29" s="286"/>
    </row>
    <row r="30" spans="2:11" ht="12.75" customHeight="1">
      <c r="B30" s="289"/>
      <c r="C30" s="290"/>
      <c r="D30" s="290"/>
      <c r="E30" s="290"/>
      <c r="F30" s="290"/>
      <c r="G30" s="290"/>
      <c r="H30" s="290"/>
      <c r="I30" s="290"/>
      <c r="J30" s="290"/>
      <c r="K30" s="286"/>
    </row>
    <row r="31" spans="2:11" ht="15" customHeight="1">
      <c r="B31" s="289"/>
      <c r="C31" s="290"/>
      <c r="D31" s="417" t="s">
        <v>3235</v>
      </c>
      <c r="E31" s="417"/>
      <c r="F31" s="417"/>
      <c r="G31" s="417"/>
      <c r="H31" s="417"/>
      <c r="I31" s="417"/>
      <c r="J31" s="417"/>
      <c r="K31" s="286"/>
    </row>
    <row r="32" spans="2:11" ht="15" customHeight="1">
      <c r="B32" s="289"/>
      <c r="C32" s="290"/>
      <c r="D32" s="417" t="s">
        <v>3236</v>
      </c>
      <c r="E32" s="417"/>
      <c r="F32" s="417"/>
      <c r="G32" s="417"/>
      <c r="H32" s="417"/>
      <c r="I32" s="417"/>
      <c r="J32" s="417"/>
      <c r="K32" s="286"/>
    </row>
    <row r="33" spans="2:11" ht="15" customHeight="1">
      <c r="B33" s="289"/>
      <c r="C33" s="290"/>
      <c r="D33" s="417" t="s">
        <v>3237</v>
      </c>
      <c r="E33" s="417"/>
      <c r="F33" s="417"/>
      <c r="G33" s="417"/>
      <c r="H33" s="417"/>
      <c r="I33" s="417"/>
      <c r="J33" s="417"/>
      <c r="K33" s="286"/>
    </row>
    <row r="34" spans="2:11" ht="15" customHeight="1">
      <c r="B34" s="289"/>
      <c r="C34" s="290"/>
      <c r="D34" s="288"/>
      <c r="E34" s="292" t="s">
        <v>192</v>
      </c>
      <c r="F34" s="288"/>
      <c r="G34" s="417" t="s">
        <v>3238</v>
      </c>
      <c r="H34" s="417"/>
      <c r="I34" s="417"/>
      <c r="J34" s="417"/>
      <c r="K34" s="286"/>
    </row>
    <row r="35" spans="2:11" ht="30.75" customHeight="1">
      <c r="B35" s="289"/>
      <c r="C35" s="290"/>
      <c r="D35" s="288"/>
      <c r="E35" s="292" t="s">
        <v>3239</v>
      </c>
      <c r="F35" s="288"/>
      <c r="G35" s="417" t="s">
        <v>3240</v>
      </c>
      <c r="H35" s="417"/>
      <c r="I35" s="417"/>
      <c r="J35" s="417"/>
      <c r="K35" s="286"/>
    </row>
    <row r="36" spans="2:11" ht="15" customHeight="1">
      <c r="B36" s="289"/>
      <c r="C36" s="290"/>
      <c r="D36" s="288"/>
      <c r="E36" s="292" t="s">
        <v>54</v>
      </c>
      <c r="F36" s="288"/>
      <c r="G36" s="417" t="s">
        <v>3241</v>
      </c>
      <c r="H36" s="417"/>
      <c r="I36" s="417"/>
      <c r="J36" s="417"/>
      <c r="K36" s="286"/>
    </row>
    <row r="37" spans="2:11" ht="15" customHeight="1">
      <c r="B37" s="289"/>
      <c r="C37" s="290"/>
      <c r="D37" s="288"/>
      <c r="E37" s="292" t="s">
        <v>193</v>
      </c>
      <c r="F37" s="288"/>
      <c r="G37" s="417" t="s">
        <v>3242</v>
      </c>
      <c r="H37" s="417"/>
      <c r="I37" s="417"/>
      <c r="J37" s="417"/>
      <c r="K37" s="286"/>
    </row>
    <row r="38" spans="2:11" ht="15" customHeight="1">
      <c r="B38" s="289"/>
      <c r="C38" s="290"/>
      <c r="D38" s="288"/>
      <c r="E38" s="292" t="s">
        <v>194</v>
      </c>
      <c r="F38" s="288"/>
      <c r="G38" s="417" t="s">
        <v>3243</v>
      </c>
      <c r="H38" s="417"/>
      <c r="I38" s="417"/>
      <c r="J38" s="417"/>
      <c r="K38" s="286"/>
    </row>
    <row r="39" spans="2:11" ht="15" customHeight="1">
      <c r="B39" s="289"/>
      <c r="C39" s="290"/>
      <c r="D39" s="288"/>
      <c r="E39" s="292" t="s">
        <v>195</v>
      </c>
      <c r="F39" s="288"/>
      <c r="G39" s="417" t="s">
        <v>3244</v>
      </c>
      <c r="H39" s="417"/>
      <c r="I39" s="417"/>
      <c r="J39" s="417"/>
      <c r="K39" s="286"/>
    </row>
    <row r="40" spans="2:11" ht="15" customHeight="1">
      <c r="B40" s="289"/>
      <c r="C40" s="290"/>
      <c r="D40" s="288"/>
      <c r="E40" s="292" t="s">
        <v>3245</v>
      </c>
      <c r="F40" s="288"/>
      <c r="G40" s="417" t="s">
        <v>3246</v>
      </c>
      <c r="H40" s="417"/>
      <c r="I40" s="417"/>
      <c r="J40" s="417"/>
      <c r="K40" s="286"/>
    </row>
    <row r="41" spans="2:11" ht="15" customHeight="1">
      <c r="B41" s="289"/>
      <c r="C41" s="290"/>
      <c r="D41" s="288"/>
      <c r="E41" s="292"/>
      <c r="F41" s="288"/>
      <c r="G41" s="417" t="s">
        <v>3247</v>
      </c>
      <c r="H41" s="417"/>
      <c r="I41" s="417"/>
      <c r="J41" s="417"/>
      <c r="K41" s="286"/>
    </row>
    <row r="42" spans="2:11" ht="15" customHeight="1">
      <c r="B42" s="289"/>
      <c r="C42" s="290"/>
      <c r="D42" s="288"/>
      <c r="E42" s="292" t="s">
        <v>3248</v>
      </c>
      <c r="F42" s="288"/>
      <c r="G42" s="417" t="s">
        <v>3249</v>
      </c>
      <c r="H42" s="417"/>
      <c r="I42" s="417"/>
      <c r="J42" s="417"/>
      <c r="K42" s="286"/>
    </row>
    <row r="43" spans="2:11" ht="15" customHeight="1">
      <c r="B43" s="289"/>
      <c r="C43" s="290"/>
      <c r="D43" s="288"/>
      <c r="E43" s="292" t="s">
        <v>197</v>
      </c>
      <c r="F43" s="288"/>
      <c r="G43" s="417" t="s">
        <v>3250</v>
      </c>
      <c r="H43" s="417"/>
      <c r="I43" s="417"/>
      <c r="J43" s="417"/>
      <c r="K43" s="286"/>
    </row>
    <row r="44" spans="2:11" ht="12.75" customHeight="1">
      <c r="B44" s="289"/>
      <c r="C44" s="290"/>
      <c r="D44" s="288"/>
      <c r="E44" s="288"/>
      <c r="F44" s="288"/>
      <c r="G44" s="288"/>
      <c r="H44" s="288"/>
      <c r="I44" s="288"/>
      <c r="J44" s="288"/>
      <c r="K44" s="286"/>
    </row>
    <row r="45" spans="2:11" ht="15" customHeight="1">
      <c r="B45" s="289"/>
      <c r="C45" s="290"/>
      <c r="D45" s="417" t="s">
        <v>3251</v>
      </c>
      <c r="E45" s="417"/>
      <c r="F45" s="417"/>
      <c r="G45" s="417"/>
      <c r="H45" s="417"/>
      <c r="I45" s="417"/>
      <c r="J45" s="417"/>
      <c r="K45" s="286"/>
    </row>
    <row r="46" spans="2:11" ht="15" customHeight="1">
      <c r="B46" s="289"/>
      <c r="C46" s="290"/>
      <c r="D46" s="290"/>
      <c r="E46" s="417" t="s">
        <v>3252</v>
      </c>
      <c r="F46" s="417"/>
      <c r="G46" s="417"/>
      <c r="H46" s="417"/>
      <c r="I46" s="417"/>
      <c r="J46" s="417"/>
      <c r="K46" s="286"/>
    </row>
    <row r="47" spans="2:11" ht="15" customHeight="1">
      <c r="B47" s="289"/>
      <c r="C47" s="290"/>
      <c r="D47" s="290"/>
      <c r="E47" s="417" t="s">
        <v>3253</v>
      </c>
      <c r="F47" s="417"/>
      <c r="G47" s="417"/>
      <c r="H47" s="417"/>
      <c r="I47" s="417"/>
      <c r="J47" s="417"/>
      <c r="K47" s="286"/>
    </row>
    <row r="48" spans="2:11" ht="15" customHeight="1">
      <c r="B48" s="289"/>
      <c r="C48" s="290"/>
      <c r="D48" s="290"/>
      <c r="E48" s="417" t="s">
        <v>3254</v>
      </c>
      <c r="F48" s="417"/>
      <c r="G48" s="417"/>
      <c r="H48" s="417"/>
      <c r="I48" s="417"/>
      <c r="J48" s="417"/>
      <c r="K48" s="286"/>
    </row>
    <row r="49" spans="2:11" ht="15" customHeight="1">
      <c r="B49" s="289"/>
      <c r="C49" s="290"/>
      <c r="D49" s="417" t="s">
        <v>3255</v>
      </c>
      <c r="E49" s="417"/>
      <c r="F49" s="417"/>
      <c r="G49" s="417"/>
      <c r="H49" s="417"/>
      <c r="I49" s="417"/>
      <c r="J49" s="417"/>
      <c r="K49" s="286"/>
    </row>
    <row r="50" spans="2:11" ht="25.5" customHeight="1">
      <c r="B50" s="285"/>
      <c r="C50" s="418" t="s">
        <v>3256</v>
      </c>
      <c r="D50" s="418"/>
      <c r="E50" s="418"/>
      <c r="F50" s="418"/>
      <c r="G50" s="418"/>
      <c r="H50" s="418"/>
      <c r="I50" s="418"/>
      <c r="J50" s="418"/>
      <c r="K50" s="286"/>
    </row>
    <row r="51" spans="2:11" ht="5.25" customHeight="1">
      <c r="B51" s="285"/>
      <c r="C51" s="287"/>
      <c r="D51" s="287"/>
      <c r="E51" s="287"/>
      <c r="F51" s="287"/>
      <c r="G51" s="287"/>
      <c r="H51" s="287"/>
      <c r="I51" s="287"/>
      <c r="J51" s="287"/>
      <c r="K51" s="286"/>
    </row>
    <row r="52" spans="2:11" ht="15" customHeight="1">
      <c r="B52" s="285"/>
      <c r="C52" s="417" t="s">
        <v>3257</v>
      </c>
      <c r="D52" s="417"/>
      <c r="E52" s="417"/>
      <c r="F52" s="417"/>
      <c r="G52" s="417"/>
      <c r="H52" s="417"/>
      <c r="I52" s="417"/>
      <c r="J52" s="417"/>
      <c r="K52" s="286"/>
    </row>
    <row r="53" spans="2:11" ht="15" customHeight="1">
      <c r="B53" s="285"/>
      <c r="C53" s="417" t="s">
        <v>3258</v>
      </c>
      <c r="D53" s="417"/>
      <c r="E53" s="417"/>
      <c r="F53" s="417"/>
      <c r="G53" s="417"/>
      <c r="H53" s="417"/>
      <c r="I53" s="417"/>
      <c r="J53" s="417"/>
      <c r="K53" s="286"/>
    </row>
    <row r="54" spans="2:11" ht="12.75" customHeight="1">
      <c r="B54" s="285"/>
      <c r="C54" s="288"/>
      <c r="D54" s="288"/>
      <c r="E54" s="288"/>
      <c r="F54" s="288"/>
      <c r="G54" s="288"/>
      <c r="H54" s="288"/>
      <c r="I54" s="288"/>
      <c r="J54" s="288"/>
      <c r="K54" s="286"/>
    </row>
    <row r="55" spans="2:11" ht="15" customHeight="1">
      <c r="B55" s="285"/>
      <c r="C55" s="417" t="s">
        <v>3259</v>
      </c>
      <c r="D55" s="417"/>
      <c r="E55" s="417"/>
      <c r="F55" s="417"/>
      <c r="G55" s="417"/>
      <c r="H55" s="417"/>
      <c r="I55" s="417"/>
      <c r="J55" s="417"/>
      <c r="K55" s="286"/>
    </row>
    <row r="56" spans="2:11" ht="15" customHeight="1">
      <c r="B56" s="285"/>
      <c r="C56" s="290"/>
      <c r="D56" s="417" t="s">
        <v>3260</v>
      </c>
      <c r="E56" s="417"/>
      <c r="F56" s="417"/>
      <c r="G56" s="417"/>
      <c r="H56" s="417"/>
      <c r="I56" s="417"/>
      <c r="J56" s="417"/>
      <c r="K56" s="286"/>
    </row>
    <row r="57" spans="2:11" ht="15" customHeight="1">
      <c r="B57" s="285"/>
      <c r="C57" s="290"/>
      <c r="D57" s="417" t="s">
        <v>3261</v>
      </c>
      <c r="E57" s="417"/>
      <c r="F57" s="417"/>
      <c r="G57" s="417"/>
      <c r="H57" s="417"/>
      <c r="I57" s="417"/>
      <c r="J57" s="417"/>
      <c r="K57" s="286"/>
    </row>
    <row r="58" spans="2:11" ht="15" customHeight="1">
      <c r="B58" s="285"/>
      <c r="C58" s="290"/>
      <c r="D58" s="417" t="s">
        <v>3262</v>
      </c>
      <c r="E58" s="417"/>
      <c r="F58" s="417"/>
      <c r="G58" s="417"/>
      <c r="H58" s="417"/>
      <c r="I58" s="417"/>
      <c r="J58" s="417"/>
      <c r="K58" s="286"/>
    </row>
    <row r="59" spans="2:11" ht="15" customHeight="1">
      <c r="B59" s="285"/>
      <c r="C59" s="290"/>
      <c r="D59" s="417" t="s">
        <v>3263</v>
      </c>
      <c r="E59" s="417"/>
      <c r="F59" s="417"/>
      <c r="G59" s="417"/>
      <c r="H59" s="417"/>
      <c r="I59" s="417"/>
      <c r="J59" s="417"/>
      <c r="K59" s="286"/>
    </row>
    <row r="60" spans="2:11" ht="15" customHeight="1">
      <c r="B60" s="285"/>
      <c r="C60" s="290"/>
      <c r="D60" s="416" t="s">
        <v>3264</v>
      </c>
      <c r="E60" s="416"/>
      <c r="F60" s="416"/>
      <c r="G60" s="416"/>
      <c r="H60" s="416"/>
      <c r="I60" s="416"/>
      <c r="J60" s="416"/>
      <c r="K60" s="286"/>
    </row>
    <row r="61" spans="2:11" ht="15" customHeight="1">
      <c r="B61" s="285"/>
      <c r="C61" s="290"/>
      <c r="D61" s="417" t="s">
        <v>3265</v>
      </c>
      <c r="E61" s="417"/>
      <c r="F61" s="417"/>
      <c r="G61" s="417"/>
      <c r="H61" s="417"/>
      <c r="I61" s="417"/>
      <c r="J61" s="417"/>
      <c r="K61" s="286"/>
    </row>
    <row r="62" spans="2:11" ht="12.75" customHeight="1">
      <c r="B62" s="285"/>
      <c r="C62" s="290"/>
      <c r="D62" s="290"/>
      <c r="E62" s="293"/>
      <c r="F62" s="290"/>
      <c r="G62" s="290"/>
      <c r="H62" s="290"/>
      <c r="I62" s="290"/>
      <c r="J62" s="290"/>
      <c r="K62" s="286"/>
    </row>
    <row r="63" spans="2:11" ht="15" customHeight="1">
      <c r="B63" s="285"/>
      <c r="C63" s="290"/>
      <c r="D63" s="417" t="s">
        <v>3266</v>
      </c>
      <c r="E63" s="417"/>
      <c r="F63" s="417"/>
      <c r="G63" s="417"/>
      <c r="H63" s="417"/>
      <c r="I63" s="417"/>
      <c r="J63" s="417"/>
      <c r="K63" s="286"/>
    </row>
    <row r="64" spans="2:11" ht="15" customHeight="1">
      <c r="B64" s="285"/>
      <c r="C64" s="290"/>
      <c r="D64" s="416" t="s">
        <v>3267</v>
      </c>
      <c r="E64" s="416"/>
      <c r="F64" s="416"/>
      <c r="G64" s="416"/>
      <c r="H64" s="416"/>
      <c r="I64" s="416"/>
      <c r="J64" s="416"/>
      <c r="K64" s="286"/>
    </row>
    <row r="65" spans="2:11" ht="15" customHeight="1">
      <c r="B65" s="285"/>
      <c r="C65" s="290"/>
      <c r="D65" s="417" t="s">
        <v>3268</v>
      </c>
      <c r="E65" s="417"/>
      <c r="F65" s="417"/>
      <c r="G65" s="417"/>
      <c r="H65" s="417"/>
      <c r="I65" s="417"/>
      <c r="J65" s="417"/>
      <c r="K65" s="286"/>
    </row>
    <row r="66" spans="2:11" ht="15" customHeight="1">
      <c r="B66" s="285"/>
      <c r="C66" s="290"/>
      <c r="D66" s="417" t="s">
        <v>3269</v>
      </c>
      <c r="E66" s="417"/>
      <c r="F66" s="417"/>
      <c r="G66" s="417"/>
      <c r="H66" s="417"/>
      <c r="I66" s="417"/>
      <c r="J66" s="417"/>
      <c r="K66" s="286"/>
    </row>
    <row r="67" spans="2:11" ht="15" customHeight="1">
      <c r="B67" s="285"/>
      <c r="C67" s="290"/>
      <c r="D67" s="417" t="s">
        <v>3270</v>
      </c>
      <c r="E67" s="417"/>
      <c r="F67" s="417"/>
      <c r="G67" s="417"/>
      <c r="H67" s="417"/>
      <c r="I67" s="417"/>
      <c r="J67" s="417"/>
      <c r="K67" s="286"/>
    </row>
    <row r="68" spans="2:11" ht="15" customHeight="1">
      <c r="B68" s="285"/>
      <c r="C68" s="290"/>
      <c r="D68" s="417" t="s">
        <v>3271</v>
      </c>
      <c r="E68" s="417"/>
      <c r="F68" s="417"/>
      <c r="G68" s="417"/>
      <c r="H68" s="417"/>
      <c r="I68" s="417"/>
      <c r="J68" s="417"/>
      <c r="K68" s="286"/>
    </row>
    <row r="69" spans="2:11" ht="12.75" customHeight="1">
      <c r="B69" s="294"/>
      <c r="C69" s="295"/>
      <c r="D69" s="295"/>
      <c r="E69" s="295"/>
      <c r="F69" s="295"/>
      <c r="G69" s="295"/>
      <c r="H69" s="295"/>
      <c r="I69" s="295"/>
      <c r="J69" s="295"/>
      <c r="K69" s="296"/>
    </row>
    <row r="70" spans="2:11" ht="18.75" customHeight="1">
      <c r="B70" s="297"/>
      <c r="C70" s="297"/>
      <c r="D70" s="297"/>
      <c r="E70" s="297"/>
      <c r="F70" s="297"/>
      <c r="G70" s="297"/>
      <c r="H70" s="297"/>
      <c r="I70" s="297"/>
      <c r="J70" s="297"/>
      <c r="K70" s="298"/>
    </row>
    <row r="71" spans="2:11" ht="18.75" customHeight="1">
      <c r="B71" s="298"/>
      <c r="C71" s="298"/>
      <c r="D71" s="298"/>
      <c r="E71" s="298"/>
      <c r="F71" s="298"/>
      <c r="G71" s="298"/>
      <c r="H71" s="298"/>
      <c r="I71" s="298"/>
      <c r="J71" s="298"/>
      <c r="K71" s="298"/>
    </row>
    <row r="72" spans="2:11" ht="7.5" customHeight="1">
      <c r="B72" s="299"/>
      <c r="C72" s="300"/>
      <c r="D72" s="300"/>
      <c r="E72" s="300"/>
      <c r="F72" s="300"/>
      <c r="G72" s="300"/>
      <c r="H72" s="300"/>
      <c r="I72" s="300"/>
      <c r="J72" s="300"/>
      <c r="K72" s="301"/>
    </row>
    <row r="73" spans="2:11" ht="45" customHeight="1">
      <c r="B73" s="302"/>
      <c r="C73" s="415" t="s">
        <v>158</v>
      </c>
      <c r="D73" s="415"/>
      <c r="E73" s="415"/>
      <c r="F73" s="415"/>
      <c r="G73" s="415"/>
      <c r="H73" s="415"/>
      <c r="I73" s="415"/>
      <c r="J73" s="415"/>
      <c r="K73" s="303"/>
    </row>
    <row r="74" spans="2:11" ht="17.25" customHeight="1">
      <c r="B74" s="302"/>
      <c r="C74" s="304" t="s">
        <v>3272</v>
      </c>
      <c r="D74" s="304"/>
      <c r="E74" s="304"/>
      <c r="F74" s="304" t="s">
        <v>3273</v>
      </c>
      <c r="G74" s="305"/>
      <c r="H74" s="304" t="s">
        <v>193</v>
      </c>
      <c r="I74" s="304" t="s">
        <v>58</v>
      </c>
      <c r="J74" s="304" t="s">
        <v>3274</v>
      </c>
      <c r="K74" s="303"/>
    </row>
    <row r="75" spans="2:11" ht="17.25" customHeight="1">
      <c r="B75" s="302"/>
      <c r="C75" s="306" t="s">
        <v>3275</v>
      </c>
      <c r="D75" s="306"/>
      <c r="E75" s="306"/>
      <c r="F75" s="307" t="s">
        <v>3276</v>
      </c>
      <c r="G75" s="308"/>
      <c r="H75" s="306"/>
      <c r="I75" s="306"/>
      <c r="J75" s="306" t="s">
        <v>3277</v>
      </c>
      <c r="K75" s="303"/>
    </row>
    <row r="76" spans="2:11" ht="5.25" customHeight="1">
      <c r="B76" s="302"/>
      <c r="C76" s="309"/>
      <c r="D76" s="309"/>
      <c r="E76" s="309"/>
      <c r="F76" s="309"/>
      <c r="G76" s="310"/>
      <c r="H76" s="309"/>
      <c r="I76" s="309"/>
      <c r="J76" s="309"/>
      <c r="K76" s="303"/>
    </row>
    <row r="77" spans="2:11" ht="15" customHeight="1">
      <c r="B77" s="302"/>
      <c r="C77" s="292" t="s">
        <v>54</v>
      </c>
      <c r="D77" s="309"/>
      <c r="E77" s="309"/>
      <c r="F77" s="311" t="s">
        <v>3278</v>
      </c>
      <c r="G77" s="310"/>
      <c r="H77" s="292" t="s">
        <v>3279</v>
      </c>
      <c r="I77" s="292" t="s">
        <v>3280</v>
      </c>
      <c r="J77" s="292">
        <v>20</v>
      </c>
      <c r="K77" s="303"/>
    </row>
    <row r="78" spans="2:11" ht="15" customHeight="1">
      <c r="B78" s="302"/>
      <c r="C78" s="292" t="s">
        <v>3281</v>
      </c>
      <c r="D78" s="292"/>
      <c r="E78" s="292"/>
      <c r="F78" s="311" t="s">
        <v>3278</v>
      </c>
      <c r="G78" s="310"/>
      <c r="H78" s="292" t="s">
        <v>3282</v>
      </c>
      <c r="I78" s="292" t="s">
        <v>3280</v>
      </c>
      <c r="J78" s="292">
        <v>120</v>
      </c>
      <c r="K78" s="303"/>
    </row>
    <row r="79" spans="2:11" ht="15" customHeight="1">
      <c r="B79" s="312"/>
      <c r="C79" s="292" t="s">
        <v>3283</v>
      </c>
      <c r="D79" s="292"/>
      <c r="E79" s="292"/>
      <c r="F79" s="311" t="s">
        <v>3284</v>
      </c>
      <c r="G79" s="310"/>
      <c r="H79" s="292" t="s">
        <v>3285</v>
      </c>
      <c r="I79" s="292" t="s">
        <v>3280</v>
      </c>
      <c r="J79" s="292">
        <v>50</v>
      </c>
      <c r="K79" s="303"/>
    </row>
    <row r="80" spans="2:11" ht="15" customHeight="1">
      <c r="B80" s="312"/>
      <c r="C80" s="292" t="s">
        <v>3286</v>
      </c>
      <c r="D80" s="292"/>
      <c r="E80" s="292"/>
      <c r="F80" s="311" t="s">
        <v>3278</v>
      </c>
      <c r="G80" s="310"/>
      <c r="H80" s="292" t="s">
        <v>3287</v>
      </c>
      <c r="I80" s="292" t="s">
        <v>3288</v>
      </c>
      <c r="J80" s="292"/>
      <c r="K80" s="303"/>
    </row>
    <row r="81" spans="2:11" ht="15" customHeight="1">
      <c r="B81" s="312"/>
      <c r="C81" s="313" t="s">
        <v>3289</v>
      </c>
      <c r="D81" s="313"/>
      <c r="E81" s="313"/>
      <c r="F81" s="314" t="s">
        <v>3284</v>
      </c>
      <c r="G81" s="313"/>
      <c r="H81" s="313" t="s">
        <v>3290</v>
      </c>
      <c r="I81" s="313" t="s">
        <v>3280</v>
      </c>
      <c r="J81" s="313">
        <v>15</v>
      </c>
      <c r="K81" s="303"/>
    </row>
    <row r="82" spans="2:11" ht="15" customHeight="1">
      <c r="B82" s="312"/>
      <c r="C82" s="313" t="s">
        <v>3291</v>
      </c>
      <c r="D82" s="313"/>
      <c r="E82" s="313"/>
      <c r="F82" s="314" t="s">
        <v>3284</v>
      </c>
      <c r="G82" s="313"/>
      <c r="H82" s="313" t="s">
        <v>3292</v>
      </c>
      <c r="I82" s="313" t="s">
        <v>3280</v>
      </c>
      <c r="J82" s="313">
        <v>15</v>
      </c>
      <c r="K82" s="303"/>
    </row>
    <row r="83" spans="2:11" ht="15" customHeight="1">
      <c r="B83" s="312"/>
      <c r="C83" s="313" t="s">
        <v>3293</v>
      </c>
      <c r="D83" s="313"/>
      <c r="E83" s="313"/>
      <c r="F83" s="314" t="s">
        <v>3284</v>
      </c>
      <c r="G83" s="313"/>
      <c r="H83" s="313" t="s">
        <v>3294</v>
      </c>
      <c r="I83" s="313" t="s">
        <v>3280</v>
      </c>
      <c r="J83" s="313">
        <v>20</v>
      </c>
      <c r="K83" s="303"/>
    </row>
    <row r="84" spans="2:11" ht="15" customHeight="1">
      <c r="B84" s="312"/>
      <c r="C84" s="313" t="s">
        <v>3295</v>
      </c>
      <c r="D84" s="313"/>
      <c r="E84" s="313"/>
      <c r="F84" s="314" t="s">
        <v>3284</v>
      </c>
      <c r="G84" s="313"/>
      <c r="H84" s="313" t="s">
        <v>3296</v>
      </c>
      <c r="I84" s="313" t="s">
        <v>3280</v>
      </c>
      <c r="J84" s="313">
        <v>20</v>
      </c>
      <c r="K84" s="303"/>
    </row>
    <row r="85" spans="2:11" ht="15" customHeight="1">
      <c r="B85" s="312"/>
      <c r="C85" s="292" t="s">
        <v>3297</v>
      </c>
      <c r="D85" s="292"/>
      <c r="E85" s="292"/>
      <c r="F85" s="311" t="s">
        <v>3284</v>
      </c>
      <c r="G85" s="310"/>
      <c r="H85" s="292" t="s">
        <v>3298</v>
      </c>
      <c r="I85" s="292" t="s">
        <v>3280</v>
      </c>
      <c r="J85" s="292">
        <v>50</v>
      </c>
      <c r="K85" s="303"/>
    </row>
    <row r="86" spans="2:11" ht="15" customHeight="1">
      <c r="B86" s="312"/>
      <c r="C86" s="292" t="s">
        <v>3299</v>
      </c>
      <c r="D86" s="292"/>
      <c r="E86" s="292"/>
      <c r="F86" s="311" t="s">
        <v>3284</v>
      </c>
      <c r="G86" s="310"/>
      <c r="H86" s="292" t="s">
        <v>3300</v>
      </c>
      <c r="I86" s="292" t="s">
        <v>3280</v>
      </c>
      <c r="J86" s="292">
        <v>20</v>
      </c>
      <c r="K86" s="303"/>
    </row>
    <row r="87" spans="2:11" ht="15" customHeight="1">
      <c r="B87" s="312"/>
      <c r="C87" s="292" t="s">
        <v>3301</v>
      </c>
      <c r="D87" s="292"/>
      <c r="E87" s="292"/>
      <c r="F87" s="311" t="s">
        <v>3284</v>
      </c>
      <c r="G87" s="310"/>
      <c r="H87" s="292" t="s">
        <v>3302</v>
      </c>
      <c r="I87" s="292" t="s">
        <v>3280</v>
      </c>
      <c r="J87" s="292">
        <v>20</v>
      </c>
      <c r="K87" s="303"/>
    </row>
    <row r="88" spans="2:11" ht="15" customHeight="1">
      <c r="B88" s="312"/>
      <c r="C88" s="292" t="s">
        <v>3303</v>
      </c>
      <c r="D88" s="292"/>
      <c r="E88" s="292"/>
      <c r="F88" s="311" t="s">
        <v>3284</v>
      </c>
      <c r="G88" s="310"/>
      <c r="H88" s="292" t="s">
        <v>3304</v>
      </c>
      <c r="I88" s="292" t="s">
        <v>3280</v>
      </c>
      <c r="J88" s="292">
        <v>50</v>
      </c>
      <c r="K88" s="303"/>
    </row>
    <row r="89" spans="2:11" ht="15" customHeight="1">
      <c r="B89" s="312"/>
      <c r="C89" s="292" t="s">
        <v>3305</v>
      </c>
      <c r="D89" s="292"/>
      <c r="E89" s="292"/>
      <c r="F89" s="311" t="s">
        <v>3284</v>
      </c>
      <c r="G89" s="310"/>
      <c r="H89" s="292" t="s">
        <v>3305</v>
      </c>
      <c r="I89" s="292" t="s">
        <v>3280</v>
      </c>
      <c r="J89" s="292">
        <v>50</v>
      </c>
      <c r="K89" s="303"/>
    </row>
    <row r="90" spans="2:11" ht="15" customHeight="1">
      <c r="B90" s="312"/>
      <c r="C90" s="292" t="s">
        <v>198</v>
      </c>
      <c r="D90" s="292"/>
      <c r="E90" s="292"/>
      <c r="F90" s="311" t="s">
        <v>3284</v>
      </c>
      <c r="G90" s="310"/>
      <c r="H90" s="292" t="s">
        <v>3306</v>
      </c>
      <c r="I90" s="292" t="s">
        <v>3280</v>
      </c>
      <c r="J90" s="292">
        <v>255</v>
      </c>
      <c r="K90" s="303"/>
    </row>
    <row r="91" spans="2:11" ht="15" customHeight="1">
      <c r="B91" s="312"/>
      <c r="C91" s="292" t="s">
        <v>3307</v>
      </c>
      <c r="D91" s="292"/>
      <c r="E91" s="292"/>
      <c r="F91" s="311" t="s">
        <v>3278</v>
      </c>
      <c r="G91" s="310"/>
      <c r="H91" s="292" t="s">
        <v>3308</v>
      </c>
      <c r="I91" s="292" t="s">
        <v>3309</v>
      </c>
      <c r="J91" s="292"/>
      <c r="K91" s="303"/>
    </row>
    <row r="92" spans="2:11" ht="15" customHeight="1">
      <c r="B92" s="312"/>
      <c r="C92" s="292" t="s">
        <v>3310</v>
      </c>
      <c r="D92" s="292"/>
      <c r="E92" s="292"/>
      <c r="F92" s="311" t="s">
        <v>3278</v>
      </c>
      <c r="G92" s="310"/>
      <c r="H92" s="292" t="s">
        <v>3311</v>
      </c>
      <c r="I92" s="292" t="s">
        <v>3312</v>
      </c>
      <c r="J92" s="292"/>
      <c r="K92" s="303"/>
    </row>
    <row r="93" spans="2:11" ht="15" customHeight="1">
      <c r="B93" s="312"/>
      <c r="C93" s="292" t="s">
        <v>3313</v>
      </c>
      <c r="D93" s="292"/>
      <c r="E93" s="292"/>
      <c r="F93" s="311" t="s">
        <v>3278</v>
      </c>
      <c r="G93" s="310"/>
      <c r="H93" s="292" t="s">
        <v>3313</v>
      </c>
      <c r="I93" s="292" t="s">
        <v>3312</v>
      </c>
      <c r="J93" s="292"/>
      <c r="K93" s="303"/>
    </row>
    <row r="94" spans="2:11" ht="15" customHeight="1">
      <c r="B94" s="312"/>
      <c r="C94" s="292" t="s">
        <v>39</v>
      </c>
      <c r="D94" s="292"/>
      <c r="E94" s="292"/>
      <c r="F94" s="311" t="s">
        <v>3278</v>
      </c>
      <c r="G94" s="310"/>
      <c r="H94" s="292" t="s">
        <v>3314</v>
      </c>
      <c r="I94" s="292" t="s">
        <v>3312</v>
      </c>
      <c r="J94" s="292"/>
      <c r="K94" s="303"/>
    </row>
    <row r="95" spans="2:11" ht="15" customHeight="1">
      <c r="B95" s="312"/>
      <c r="C95" s="292" t="s">
        <v>49</v>
      </c>
      <c r="D95" s="292"/>
      <c r="E95" s="292"/>
      <c r="F95" s="311" t="s">
        <v>3278</v>
      </c>
      <c r="G95" s="310"/>
      <c r="H95" s="292" t="s">
        <v>3315</v>
      </c>
      <c r="I95" s="292" t="s">
        <v>3312</v>
      </c>
      <c r="J95" s="292"/>
      <c r="K95" s="303"/>
    </row>
    <row r="96" spans="2:11" ht="15" customHeight="1">
      <c r="B96" s="315"/>
      <c r="C96" s="316"/>
      <c r="D96" s="316"/>
      <c r="E96" s="316"/>
      <c r="F96" s="316"/>
      <c r="G96" s="316"/>
      <c r="H96" s="316"/>
      <c r="I96" s="316"/>
      <c r="J96" s="316"/>
      <c r="K96" s="317"/>
    </row>
    <row r="97" spans="2:11" ht="18.75" customHeight="1">
      <c r="B97" s="318"/>
      <c r="C97" s="319"/>
      <c r="D97" s="319"/>
      <c r="E97" s="319"/>
      <c r="F97" s="319"/>
      <c r="G97" s="319"/>
      <c r="H97" s="319"/>
      <c r="I97" s="319"/>
      <c r="J97" s="319"/>
      <c r="K97" s="318"/>
    </row>
    <row r="98" spans="2:11" ht="18.75" customHeight="1">
      <c r="B98" s="298"/>
      <c r="C98" s="298"/>
      <c r="D98" s="298"/>
      <c r="E98" s="298"/>
      <c r="F98" s="298"/>
      <c r="G98" s="298"/>
      <c r="H98" s="298"/>
      <c r="I98" s="298"/>
      <c r="J98" s="298"/>
      <c r="K98" s="298"/>
    </row>
    <row r="99" spans="2:11" ht="7.5" customHeight="1">
      <c r="B99" s="299"/>
      <c r="C99" s="300"/>
      <c r="D99" s="300"/>
      <c r="E99" s="300"/>
      <c r="F99" s="300"/>
      <c r="G99" s="300"/>
      <c r="H99" s="300"/>
      <c r="I99" s="300"/>
      <c r="J99" s="300"/>
      <c r="K99" s="301"/>
    </row>
    <row r="100" spans="2:11" ht="45" customHeight="1">
      <c r="B100" s="302"/>
      <c r="C100" s="415" t="s">
        <v>3316</v>
      </c>
      <c r="D100" s="415"/>
      <c r="E100" s="415"/>
      <c r="F100" s="415"/>
      <c r="G100" s="415"/>
      <c r="H100" s="415"/>
      <c r="I100" s="415"/>
      <c r="J100" s="415"/>
      <c r="K100" s="303"/>
    </row>
    <row r="101" spans="2:11" ht="17.25" customHeight="1">
      <c r="B101" s="302"/>
      <c r="C101" s="304" t="s">
        <v>3272</v>
      </c>
      <c r="D101" s="304"/>
      <c r="E101" s="304"/>
      <c r="F101" s="304" t="s">
        <v>3273</v>
      </c>
      <c r="G101" s="305"/>
      <c r="H101" s="304" t="s">
        <v>193</v>
      </c>
      <c r="I101" s="304" t="s">
        <v>58</v>
      </c>
      <c r="J101" s="304" t="s">
        <v>3274</v>
      </c>
      <c r="K101" s="303"/>
    </row>
    <row r="102" spans="2:11" ht="17.25" customHeight="1">
      <c r="B102" s="302"/>
      <c r="C102" s="306" t="s">
        <v>3275</v>
      </c>
      <c r="D102" s="306"/>
      <c r="E102" s="306"/>
      <c r="F102" s="307" t="s">
        <v>3276</v>
      </c>
      <c r="G102" s="308"/>
      <c r="H102" s="306"/>
      <c r="I102" s="306"/>
      <c r="J102" s="306" t="s">
        <v>3277</v>
      </c>
      <c r="K102" s="303"/>
    </row>
    <row r="103" spans="2:11" ht="5.25" customHeight="1">
      <c r="B103" s="302"/>
      <c r="C103" s="304"/>
      <c r="D103" s="304"/>
      <c r="E103" s="304"/>
      <c r="F103" s="304"/>
      <c r="G103" s="320"/>
      <c r="H103" s="304"/>
      <c r="I103" s="304"/>
      <c r="J103" s="304"/>
      <c r="K103" s="303"/>
    </row>
    <row r="104" spans="2:11" ht="15" customHeight="1">
      <c r="B104" s="302"/>
      <c r="C104" s="292" t="s">
        <v>54</v>
      </c>
      <c r="D104" s="309"/>
      <c r="E104" s="309"/>
      <c r="F104" s="311" t="s">
        <v>3278</v>
      </c>
      <c r="G104" s="320"/>
      <c r="H104" s="292" t="s">
        <v>3317</v>
      </c>
      <c r="I104" s="292" t="s">
        <v>3280</v>
      </c>
      <c r="J104" s="292">
        <v>20</v>
      </c>
      <c r="K104" s="303"/>
    </row>
    <row r="105" spans="2:11" ht="15" customHeight="1">
      <c r="B105" s="302"/>
      <c r="C105" s="292" t="s">
        <v>3281</v>
      </c>
      <c r="D105" s="292"/>
      <c r="E105" s="292"/>
      <c r="F105" s="311" t="s">
        <v>3278</v>
      </c>
      <c r="G105" s="292"/>
      <c r="H105" s="292" t="s">
        <v>3317</v>
      </c>
      <c r="I105" s="292" t="s">
        <v>3280</v>
      </c>
      <c r="J105" s="292">
        <v>120</v>
      </c>
      <c r="K105" s="303"/>
    </row>
    <row r="106" spans="2:11" ht="15" customHeight="1">
      <c r="B106" s="312"/>
      <c r="C106" s="292" t="s">
        <v>3283</v>
      </c>
      <c r="D106" s="292"/>
      <c r="E106" s="292"/>
      <c r="F106" s="311" t="s">
        <v>3284</v>
      </c>
      <c r="G106" s="292"/>
      <c r="H106" s="292" t="s">
        <v>3317</v>
      </c>
      <c r="I106" s="292" t="s">
        <v>3280</v>
      </c>
      <c r="J106" s="292">
        <v>50</v>
      </c>
      <c r="K106" s="303"/>
    </row>
    <row r="107" spans="2:11" ht="15" customHeight="1">
      <c r="B107" s="312"/>
      <c r="C107" s="292" t="s">
        <v>3286</v>
      </c>
      <c r="D107" s="292"/>
      <c r="E107" s="292"/>
      <c r="F107" s="311" t="s">
        <v>3278</v>
      </c>
      <c r="G107" s="292"/>
      <c r="H107" s="292" t="s">
        <v>3317</v>
      </c>
      <c r="I107" s="292" t="s">
        <v>3288</v>
      </c>
      <c r="J107" s="292"/>
      <c r="K107" s="303"/>
    </row>
    <row r="108" spans="2:11" ht="15" customHeight="1">
      <c r="B108" s="312"/>
      <c r="C108" s="292" t="s">
        <v>3297</v>
      </c>
      <c r="D108" s="292"/>
      <c r="E108" s="292"/>
      <c r="F108" s="311" t="s">
        <v>3284</v>
      </c>
      <c r="G108" s="292"/>
      <c r="H108" s="292" t="s">
        <v>3317</v>
      </c>
      <c r="I108" s="292" t="s">
        <v>3280</v>
      </c>
      <c r="J108" s="292">
        <v>50</v>
      </c>
      <c r="K108" s="303"/>
    </row>
    <row r="109" spans="2:11" ht="15" customHeight="1">
      <c r="B109" s="312"/>
      <c r="C109" s="292" t="s">
        <v>3305</v>
      </c>
      <c r="D109" s="292"/>
      <c r="E109" s="292"/>
      <c r="F109" s="311" t="s">
        <v>3284</v>
      </c>
      <c r="G109" s="292"/>
      <c r="H109" s="292" t="s">
        <v>3317</v>
      </c>
      <c r="I109" s="292" t="s">
        <v>3280</v>
      </c>
      <c r="J109" s="292">
        <v>50</v>
      </c>
      <c r="K109" s="303"/>
    </row>
    <row r="110" spans="2:11" ht="15" customHeight="1">
      <c r="B110" s="312"/>
      <c r="C110" s="292" t="s">
        <v>3303</v>
      </c>
      <c r="D110" s="292"/>
      <c r="E110" s="292"/>
      <c r="F110" s="311" t="s">
        <v>3284</v>
      </c>
      <c r="G110" s="292"/>
      <c r="H110" s="292" t="s">
        <v>3317</v>
      </c>
      <c r="I110" s="292" t="s">
        <v>3280</v>
      </c>
      <c r="J110" s="292">
        <v>50</v>
      </c>
      <c r="K110" s="303"/>
    </row>
    <row r="111" spans="2:11" ht="15" customHeight="1">
      <c r="B111" s="312"/>
      <c r="C111" s="292" t="s">
        <v>54</v>
      </c>
      <c r="D111" s="292"/>
      <c r="E111" s="292"/>
      <c r="F111" s="311" t="s">
        <v>3278</v>
      </c>
      <c r="G111" s="292"/>
      <c r="H111" s="292" t="s">
        <v>3318</v>
      </c>
      <c r="I111" s="292" t="s">
        <v>3280</v>
      </c>
      <c r="J111" s="292">
        <v>20</v>
      </c>
      <c r="K111" s="303"/>
    </row>
    <row r="112" spans="2:11" ht="15" customHeight="1">
      <c r="B112" s="312"/>
      <c r="C112" s="292" t="s">
        <v>3319</v>
      </c>
      <c r="D112" s="292"/>
      <c r="E112" s="292"/>
      <c r="F112" s="311" t="s">
        <v>3278</v>
      </c>
      <c r="G112" s="292"/>
      <c r="H112" s="292" t="s">
        <v>3320</v>
      </c>
      <c r="I112" s="292" t="s">
        <v>3280</v>
      </c>
      <c r="J112" s="292">
        <v>120</v>
      </c>
      <c r="K112" s="303"/>
    </row>
    <row r="113" spans="2:11" ht="15" customHeight="1">
      <c r="B113" s="312"/>
      <c r="C113" s="292" t="s">
        <v>39</v>
      </c>
      <c r="D113" s="292"/>
      <c r="E113" s="292"/>
      <c r="F113" s="311" t="s">
        <v>3278</v>
      </c>
      <c r="G113" s="292"/>
      <c r="H113" s="292" t="s">
        <v>3321</v>
      </c>
      <c r="I113" s="292" t="s">
        <v>3312</v>
      </c>
      <c r="J113" s="292"/>
      <c r="K113" s="303"/>
    </row>
    <row r="114" spans="2:11" ht="15" customHeight="1">
      <c r="B114" s="312"/>
      <c r="C114" s="292" t="s">
        <v>49</v>
      </c>
      <c r="D114" s="292"/>
      <c r="E114" s="292"/>
      <c r="F114" s="311" t="s">
        <v>3278</v>
      </c>
      <c r="G114" s="292"/>
      <c r="H114" s="292" t="s">
        <v>3322</v>
      </c>
      <c r="I114" s="292" t="s">
        <v>3312</v>
      </c>
      <c r="J114" s="292"/>
      <c r="K114" s="303"/>
    </row>
    <row r="115" spans="2:11" ht="15" customHeight="1">
      <c r="B115" s="312"/>
      <c r="C115" s="292" t="s">
        <v>58</v>
      </c>
      <c r="D115" s="292"/>
      <c r="E115" s="292"/>
      <c r="F115" s="311" t="s">
        <v>3278</v>
      </c>
      <c r="G115" s="292"/>
      <c r="H115" s="292" t="s">
        <v>3323</v>
      </c>
      <c r="I115" s="292" t="s">
        <v>3324</v>
      </c>
      <c r="J115" s="292"/>
      <c r="K115" s="303"/>
    </row>
    <row r="116" spans="2:11" ht="15" customHeight="1">
      <c r="B116" s="315"/>
      <c r="C116" s="321"/>
      <c r="D116" s="321"/>
      <c r="E116" s="321"/>
      <c r="F116" s="321"/>
      <c r="G116" s="321"/>
      <c r="H116" s="321"/>
      <c r="I116" s="321"/>
      <c r="J116" s="321"/>
      <c r="K116" s="317"/>
    </row>
    <row r="117" spans="2:11" ht="18.75" customHeight="1">
      <c r="B117" s="322"/>
      <c r="C117" s="288"/>
      <c r="D117" s="288"/>
      <c r="E117" s="288"/>
      <c r="F117" s="323"/>
      <c r="G117" s="288"/>
      <c r="H117" s="288"/>
      <c r="I117" s="288"/>
      <c r="J117" s="288"/>
      <c r="K117" s="322"/>
    </row>
    <row r="118" spans="2:11" ht="18.75" customHeight="1">
      <c r="B118" s="298"/>
      <c r="C118" s="298"/>
      <c r="D118" s="298"/>
      <c r="E118" s="298"/>
      <c r="F118" s="298"/>
      <c r="G118" s="298"/>
      <c r="H118" s="298"/>
      <c r="I118" s="298"/>
      <c r="J118" s="298"/>
      <c r="K118" s="298"/>
    </row>
    <row r="119" spans="2:11" ht="7.5" customHeight="1">
      <c r="B119" s="324"/>
      <c r="C119" s="325"/>
      <c r="D119" s="325"/>
      <c r="E119" s="325"/>
      <c r="F119" s="325"/>
      <c r="G119" s="325"/>
      <c r="H119" s="325"/>
      <c r="I119" s="325"/>
      <c r="J119" s="325"/>
      <c r="K119" s="326"/>
    </row>
    <row r="120" spans="2:11" ht="45" customHeight="1">
      <c r="B120" s="327"/>
      <c r="C120" s="414" t="s">
        <v>3325</v>
      </c>
      <c r="D120" s="414"/>
      <c r="E120" s="414"/>
      <c r="F120" s="414"/>
      <c r="G120" s="414"/>
      <c r="H120" s="414"/>
      <c r="I120" s="414"/>
      <c r="J120" s="414"/>
      <c r="K120" s="328"/>
    </row>
    <row r="121" spans="2:11" ht="17.25" customHeight="1">
      <c r="B121" s="329"/>
      <c r="C121" s="304" t="s">
        <v>3272</v>
      </c>
      <c r="D121" s="304"/>
      <c r="E121" s="304"/>
      <c r="F121" s="304" t="s">
        <v>3273</v>
      </c>
      <c r="G121" s="305"/>
      <c r="H121" s="304" t="s">
        <v>193</v>
      </c>
      <c r="I121" s="304" t="s">
        <v>58</v>
      </c>
      <c r="J121" s="304" t="s">
        <v>3274</v>
      </c>
      <c r="K121" s="330"/>
    </row>
    <row r="122" spans="2:11" ht="17.25" customHeight="1">
      <c r="B122" s="329"/>
      <c r="C122" s="306" t="s">
        <v>3275</v>
      </c>
      <c r="D122" s="306"/>
      <c r="E122" s="306"/>
      <c r="F122" s="307" t="s">
        <v>3276</v>
      </c>
      <c r="G122" s="308"/>
      <c r="H122" s="306"/>
      <c r="I122" s="306"/>
      <c r="J122" s="306" t="s">
        <v>3277</v>
      </c>
      <c r="K122" s="330"/>
    </row>
    <row r="123" spans="2:11" ht="5.25" customHeight="1">
      <c r="B123" s="331"/>
      <c r="C123" s="309"/>
      <c r="D123" s="309"/>
      <c r="E123" s="309"/>
      <c r="F123" s="309"/>
      <c r="G123" s="292"/>
      <c r="H123" s="309"/>
      <c r="I123" s="309"/>
      <c r="J123" s="309"/>
      <c r="K123" s="332"/>
    </row>
    <row r="124" spans="2:11" ht="15" customHeight="1">
      <c r="B124" s="331"/>
      <c r="C124" s="292" t="s">
        <v>3281</v>
      </c>
      <c r="D124" s="309"/>
      <c r="E124" s="309"/>
      <c r="F124" s="311" t="s">
        <v>3278</v>
      </c>
      <c r="G124" s="292"/>
      <c r="H124" s="292" t="s">
        <v>3317</v>
      </c>
      <c r="I124" s="292" t="s">
        <v>3280</v>
      </c>
      <c r="J124" s="292">
        <v>120</v>
      </c>
      <c r="K124" s="333"/>
    </row>
    <row r="125" spans="2:11" ht="15" customHeight="1">
      <c r="B125" s="331"/>
      <c r="C125" s="292" t="s">
        <v>3326</v>
      </c>
      <c r="D125" s="292"/>
      <c r="E125" s="292"/>
      <c r="F125" s="311" t="s">
        <v>3278</v>
      </c>
      <c r="G125" s="292"/>
      <c r="H125" s="292" t="s">
        <v>3327</v>
      </c>
      <c r="I125" s="292" t="s">
        <v>3280</v>
      </c>
      <c r="J125" s="292" t="s">
        <v>3328</v>
      </c>
      <c r="K125" s="333"/>
    </row>
    <row r="126" spans="2:11" ht="15" customHeight="1">
      <c r="B126" s="331"/>
      <c r="C126" s="292" t="s">
        <v>85</v>
      </c>
      <c r="D126" s="292"/>
      <c r="E126" s="292"/>
      <c r="F126" s="311" t="s">
        <v>3278</v>
      </c>
      <c r="G126" s="292"/>
      <c r="H126" s="292" t="s">
        <v>3329</v>
      </c>
      <c r="I126" s="292" t="s">
        <v>3280</v>
      </c>
      <c r="J126" s="292" t="s">
        <v>3328</v>
      </c>
      <c r="K126" s="333"/>
    </row>
    <row r="127" spans="2:11" ht="15" customHeight="1">
      <c r="B127" s="331"/>
      <c r="C127" s="292" t="s">
        <v>3289</v>
      </c>
      <c r="D127" s="292"/>
      <c r="E127" s="292"/>
      <c r="F127" s="311" t="s">
        <v>3284</v>
      </c>
      <c r="G127" s="292"/>
      <c r="H127" s="292" t="s">
        <v>3290</v>
      </c>
      <c r="I127" s="292" t="s">
        <v>3280</v>
      </c>
      <c r="J127" s="292">
        <v>15</v>
      </c>
      <c r="K127" s="333"/>
    </row>
    <row r="128" spans="2:11" ht="15" customHeight="1">
      <c r="B128" s="331"/>
      <c r="C128" s="313" t="s">
        <v>3291</v>
      </c>
      <c r="D128" s="313"/>
      <c r="E128" s="313"/>
      <c r="F128" s="314" t="s">
        <v>3284</v>
      </c>
      <c r="G128" s="313"/>
      <c r="H128" s="313" t="s">
        <v>3292</v>
      </c>
      <c r="I128" s="313" t="s">
        <v>3280</v>
      </c>
      <c r="J128" s="313">
        <v>15</v>
      </c>
      <c r="K128" s="333"/>
    </row>
    <row r="129" spans="2:11" ht="15" customHeight="1">
      <c r="B129" s="331"/>
      <c r="C129" s="313" t="s">
        <v>3293</v>
      </c>
      <c r="D129" s="313"/>
      <c r="E129" s="313"/>
      <c r="F129" s="314" t="s">
        <v>3284</v>
      </c>
      <c r="G129" s="313"/>
      <c r="H129" s="313" t="s">
        <v>3294</v>
      </c>
      <c r="I129" s="313" t="s">
        <v>3280</v>
      </c>
      <c r="J129" s="313">
        <v>20</v>
      </c>
      <c r="K129" s="333"/>
    </row>
    <row r="130" spans="2:11" ht="15" customHeight="1">
      <c r="B130" s="331"/>
      <c r="C130" s="313" t="s">
        <v>3295</v>
      </c>
      <c r="D130" s="313"/>
      <c r="E130" s="313"/>
      <c r="F130" s="314" t="s">
        <v>3284</v>
      </c>
      <c r="G130" s="313"/>
      <c r="H130" s="313" t="s">
        <v>3296</v>
      </c>
      <c r="I130" s="313" t="s">
        <v>3280</v>
      </c>
      <c r="J130" s="313">
        <v>20</v>
      </c>
      <c r="K130" s="333"/>
    </row>
    <row r="131" spans="2:11" ht="15" customHeight="1">
      <c r="B131" s="331"/>
      <c r="C131" s="292" t="s">
        <v>3283</v>
      </c>
      <c r="D131" s="292"/>
      <c r="E131" s="292"/>
      <c r="F131" s="311" t="s">
        <v>3284</v>
      </c>
      <c r="G131" s="292"/>
      <c r="H131" s="292" t="s">
        <v>3317</v>
      </c>
      <c r="I131" s="292" t="s">
        <v>3280</v>
      </c>
      <c r="J131" s="292">
        <v>50</v>
      </c>
      <c r="K131" s="333"/>
    </row>
    <row r="132" spans="2:11" ht="15" customHeight="1">
      <c r="B132" s="331"/>
      <c r="C132" s="292" t="s">
        <v>3297</v>
      </c>
      <c r="D132" s="292"/>
      <c r="E132" s="292"/>
      <c r="F132" s="311" t="s">
        <v>3284</v>
      </c>
      <c r="G132" s="292"/>
      <c r="H132" s="292" t="s">
        <v>3317</v>
      </c>
      <c r="I132" s="292" t="s">
        <v>3280</v>
      </c>
      <c r="J132" s="292">
        <v>50</v>
      </c>
      <c r="K132" s="333"/>
    </row>
    <row r="133" spans="2:11" ht="15" customHeight="1">
      <c r="B133" s="331"/>
      <c r="C133" s="292" t="s">
        <v>3303</v>
      </c>
      <c r="D133" s="292"/>
      <c r="E133" s="292"/>
      <c r="F133" s="311" t="s">
        <v>3284</v>
      </c>
      <c r="G133" s="292"/>
      <c r="H133" s="292" t="s">
        <v>3317</v>
      </c>
      <c r="I133" s="292" t="s">
        <v>3280</v>
      </c>
      <c r="J133" s="292">
        <v>50</v>
      </c>
      <c r="K133" s="333"/>
    </row>
    <row r="134" spans="2:11" ht="15" customHeight="1">
      <c r="B134" s="331"/>
      <c r="C134" s="292" t="s">
        <v>3305</v>
      </c>
      <c r="D134" s="292"/>
      <c r="E134" s="292"/>
      <c r="F134" s="311" t="s">
        <v>3284</v>
      </c>
      <c r="G134" s="292"/>
      <c r="H134" s="292" t="s">
        <v>3317</v>
      </c>
      <c r="I134" s="292" t="s">
        <v>3280</v>
      </c>
      <c r="J134" s="292">
        <v>50</v>
      </c>
      <c r="K134" s="333"/>
    </row>
    <row r="135" spans="2:11" ht="15" customHeight="1">
      <c r="B135" s="331"/>
      <c r="C135" s="292" t="s">
        <v>198</v>
      </c>
      <c r="D135" s="292"/>
      <c r="E135" s="292"/>
      <c r="F135" s="311" t="s">
        <v>3284</v>
      </c>
      <c r="G135" s="292"/>
      <c r="H135" s="292" t="s">
        <v>3330</v>
      </c>
      <c r="I135" s="292" t="s">
        <v>3280</v>
      </c>
      <c r="J135" s="292">
        <v>255</v>
      </c>
      <c r="K135" s="333"/>
    </row>
    <row r="136" spans="2:11" ht="15" customHeight="1">
      <c r="B136" s="331"/>
      <c r="C136" s="292" t="s">
        <v>3307</v>
      </c>
      <c r="D136" s="292"/>
      <c r="E136" s="292"/>
      <c r="F136" s="311" t="s">
        <v>3278</v>
      </c>
      <c r="G136" s="292"/>
      <c r="H136" s="292" t="s">
        <v>3331</v>
      </c>
      <c r="I136" s="292" t="s">
        <v>3309</v>
      </c>
      <c r="J136" s="292"/>
      <c r="K136" s="333"/>
    </row>
    <row r="137" spans="2:11" ht="15" customHeight="1">
      <c r="B137" s="331"/>
      <c r="C137" s="292" t="s">
        <v>3310</v>
      </c>
      <c r="D137" s="292"/>
      <c r="E137" s="292"/>
      <c r="F137" s="311" t="s">
        <v>3278</v>
      </c>
      <c r="G137" s="292"/>
      <c r="H137" s="292" t="s">
        <v>3332</v>
      </c>
      <c r="I137" s="292" t="s">
        <v>3312</v>
      </c>
      <c r="J137" s="292"/>
      <c r="K137" s="333"/>
    </row>
    <row r="138" spans="2:11" ht="15" customHeight="1">
      <c r="B138" s="331"/>
      <c r="C138" s="292" t="s">
        <v>3313</v>
      </c>
      <c r="D138" s="292"/>
      <c r="E138" s="292"/>
      <c r="F138" s="311" t="s">
        <v>3278</v>
      </c>
      <c r="G138" s="292"/>
      <c r="H138" s="292" t="s">
        <v>3313</v>
      </c>
      <c r="I138" s="292" t="s">
        <v>3312</v>
      </c>
      <c r="J138" s="292"/>
      <c r="K138" s="333"/>
    </row>
    <row r="139" spans="2:11" ht="15" customHeight="1">
      <c r="B139" s="331"/>
      <c r="C139" s="292" t="s">
        <v>39</v>
      </c>
      <c r="D139" s="292"/>
      <c r="E139" s="292"/>
      <c r="F139" s="311" t="s">
        <v>3278</v>
      </c>
      <c r="G139" s="292"/>
      <c r="H139" s="292" t="s">
        <v>3333</v>
      </c>
      <c r="I139" s="292" t="s">
        <v>3312</v>
      </c>
      <c r="J139" s="292"/>
      <c r="K139" s="333"/>
    </row>
    <row r="140" spans="2:11" ht="15" customHeight="1">
      <c r="B140" s="331"/>
      <c r="C140" s="292" t="s">
        <v>3334</v>
      </c>
      <c r="D140" s="292"/>
      <c r="E140" s="292"/>
      <c r="F140" s="311" t="s">
        <v>3278</v>
      </c>
      <c r="G140" s="292"/>
      <c r="H140" s="292" t="s">
        <v>3335</v>
      </c>
      <c r="I140" s="292" t="s">
        <v>3312</v>
      </c>
      <c r="J140" s="292"/>
      <c r="K140" s="333"/>
    </row>
    <row r="141" spans="2:11" ht="15" customHeight="1">
      <c r="B141" s="334"/>
      <c r="C141" s="335"/>
      <c r="D141" s="335"/>
      <c r="E141" s="335"/>
      <c r="F141" s="335"/>
      <c r="G141" s="335"/>
      <c r="H141" s="335"/>
      <c r="I141" s="335"/>
      <c r="J141" s="335"/>
      <c r="K141" s="336"/>
    </row>
    <row r="142" spans="2:11" ht="18.75" customHeight="1">
      <c r="B142" s="288"/>
      <c r="C142" s="288"/>
      <c r="D142" s="288"/>
      <c r="E142" s="288"/>
      <c r="F142" s="323"/>
      <c r="G142" s="288"/>
      <c r="H142" s="288"/>
      <c r="I142" s="288"/>
      <c r="J142" s="288"/>
      <c r="K142" s="288"/>
    </row>
    <row r="143" spans="2:11" ht="18.75" customHeight="1">
      <c r="B143" s="298"/>
      <c r="C143" s="298"/>
      <c r="D143" s="298"/>
      <c r="E143" s="298"/>
      <c r="F143" s="298"/>
      <c r="G143" s="298"/>
      <c r="H143" s="298"/>
      <c r="I143" s="298"/>
      <c r="J143" s="298"/>
      <c r="K143" s="298"/>
    </row>
    <row r="144" spans="2:11" ht="7.5" customHeight="1">
      <c r="B144" s="299"/>
      <c r="C144" s="300"/>
      <c r="D144" s="300"/>
      <c r="E144" s="300"/>
      <c r="F144" s="300"/>
      <c r="G144" s="300"/>
      <c r="H144" s="300"/>
      <c r="I144" s="300"/>
      <c r="J144" s="300"/>
      <c r="K144" s="301"/>
    </row>
    <row r="145" spans="2:11" ht="45" customHeight="1">
      <c r="B145" s="302"/>
      <c r="C145" s="415" t="s">
        <v>3336</v>
      </c>
      <c r="D145" s="415"/>
      <c r="E145" s="415"/>
      <c r="F145" s="415"/>
      <c r="G145" s="415"/>
      <c r="H145" s="415"/>
      <c r="I145" s="415"/>
      <c r="J145" s="415"/>
      <c r="K145" s="303"/>
    </row>
    <row r="146" spans="2:11" ht="17.25" customHeight="1">
      <c r="B146" s="302"/>
      <c r="C146" s="304" t="s">
        <v>3272</v>
      </c>
      <c r="D146" s="304"/>
      <c r="E146" s="304"/>
      <c r="F146" s="304" t="s">
        <v>3273</v>
      </c>
      <c r="G146" s="305"/>
      <c r="H146" s="304" t="s">
        <v>193</v>
      </c>
      <c r="I146" s="304" t="s">
        <v>58</v>
      </c>
      <c r="J146" s="304" t="s">
        <v>3274</v>
      </c>
      <c r="K146" s="303"/>
    </row>
    <row r="147" spans="2:11" ht="17.25" customHeight="1">
      <c r="B147" s="302"/>
      <c r="C147" s="306" t="s">
        <v>3275</v>
      </c>
      <c r="D147" s="306"/>
      <c r="E147" s="306"/>
      <c r="F147" s="307" t="s">
        <v>3276</v>
      </c>
      <c r="G147" s="308"/>
      <c r="H147" s="306"/>
      <c r="I147" s="306"/>
      <c r="J147" s="306" t="s">
        <v>3277</v>
      </c>
      <c r="K147" s="303"/>
    </row>
    <row r="148" spans="2:11" ht="5.25" customHeight="1">
      <c r="B148" s="312"/>
      <c r="C148" s="309"/>
      <c r="D148" s="309"/>
      <c r="E148" s="309"/>
      <c r="F148" s="309"/>
      <c r="G148" s="310"/>
      <c r="H148" s="309"/>
      <c r="I148" s="309"/>
      <c r="J148" s="309"/>
      <c r="K148" s="333"/>
    </row>
    <row r="149" spans="2:11" ht="15" customHeight="1">
      <c r="B149" s="312"/>
      <c r="C149" s="337" t="s">
        <v>3281</v>
      </c>
      <c r="D149" s="292"/>
      <c r="E149" s="292"/>
      <c r="F149" s="338" t="s">
        <v>3278</v>
      </c>
      <c r="G149" s="292"/>
      <c r="H149" s="337" t="s">
        <v>3317</v>
      </c>
      <c r="I149" s="337" t="s">
        <v>3280</v>
      </c>
      <c r="J149" s="337">
        <v>120</v>
      </c>
      <c r="K149" s="333"/>
    </row>
    <row r="150" spans="2:11" ht="15" customHeight="1">
      <c r="B150" s="312"/>
      <c r="C150" s="337" t="s">
        <v>3326</v>
      </c>
      <c r="D150" s="292"/>
      <c r="E150" s="292"/>
      <c r="F150" s="338" t="s">
        <v>3278</v>
      </c>
      <c r="G150" s="292"/>
      <c r="H150" s="337" t="s">
        <v>3337</v>
      </c>
      <c r="I150" s="337" t="s">
        <v>3280</v>
      </c>
      <c r="J150" s="337" t="s">
        <v>3328</v>
      </c>
      <c r="K150" s="333"/>
    </row>
    <row r="151" spans="2:11" ht="15" customHeight="1">
      <c r="B151" s="312"/>
      <c r="C151" s="337" t="s">
        <v>85</v>
      </c>
      <c r="D151" s="292"/>
      <c r="E151" s="292"/>
      <c r="F151" s="338" t="s">
        <v>3278</v>
      </c>
      <c r="G151" s="292"/>
      <c r="H151" s="337" t="s">
        <v>3338</v>
      </c>
      <c r="I151" s="337" t="s">
        <v>3280</v>
      </c>
      <c r="J151" s="337" t="s">
        <v>3328</v>
      </c>
      <c r="K151" s="333"/>
    </row>
    <row r="152" spans="2:11" ht="15" customHeight="1">
      <c r="B152" s="312"/>
      <c r="C152" s="337" t="s">
        <v>3283</v>
      </c>
      <c r="D152" s="292"/>
      <c r="E152" s="292"/>
      <c r="F152" s="338" t="s">
        <v>3284</v>
      </c>
      <c r="G152" s="292"/>
      <c r="H152" s="337" t="s">
        <v>3317</v>
      </c>
      <c r="I152" s="337" t="s">
        <v>3280</v>
      </c>
      <c r="J152" s="337">
        <v>50</v>
      </c>
      <c r="K152" s="333"/>
    </row>
    <row r="153" spans="2:11" ht="15" customHeight="1">
      <c r="B153" s="312"/>
      <c r="C153" s="337" t="s">
        <v>3286</v>
      </c>
      <c r="D153" s="292"/>
      <c r="E153" s="292"/>
      <c r="F153" s="338" t="s">
        <v>3278</v>
      </c>
      <c r="G153" s="292"/>
      <c r="H153" s="337" t="s">
        <v>3317</v>
      </c>
      <c r="I153" s="337" t="s">
        <v>3288</v>
      </c>
      <c r="J153" s="337"/>
      <c r="K153" s="333"/>
    </row>
    <row r="154" spans="2:11" ht="15" customHeight="1">
      <c r="B154" s="312"/>
      <c r="C154" s="337" t="s">
        <v>3297</v>
      </c>
      <c r="D154" s="292"/>
      <c r="E154" s="292"/>
      <c r="F154" s="338" t="s">
        <v>3284</v>
      </c>
      <c r="G154" s="292"/>
      <c r="H154" s="337" t="s">
        <v>3317</v>
      </c>
      <c r="I154" s="337" t="s">
        <v>3280</v>
      </c>
      <c r="J154" s="337">
        <v>50</v>
      </c>
      <c r="K154" s="333"/>
    </row>
    <row r="155" spans="2:11" ht="15" customHeight="1">
      <c r="B155" s="312"/>
      <c r="C155" s="337" t="s">
        <v>3305</v>
      </c>
      <c r="D155" s="292"/>
      <c r="E155" s="292"/>
      <c r="F155" s="338" t="s">
        <v>3284</v>
      </c>
      <c r="G155" s="292"/>
      <c r="H155" s="337" t="s">
        <v>3317</v>
      </c>
      <c r="I155" s="337" t="s">
        <v>3280</v>
      </c>
      <c r="J155" s="337">
        <v>50</v>
      </c>
      <c r="K155" s="333"/>
    </row>
    <row r="156" spans="2:11" ht="15" customHeight="1">
      <c r="B156" s="312"/>
      <c r="C156" s="337" t="s">
        <v>3303</v>
      </c>
      <c r="D156" s="292"/>
      <c r="E156" s="292"/>
      <c r="F156" s="338" t="s">
        <v>3284</v>
      </c>
      <c r="G156" s="292"/>
      <c r="H156" s="337" t="s">
        <v>3317</v>
      </c>
      <c r="I156" s="337" t="s">
        <v>3280</v>
      </c>
      <c r="J156" s="337">
        <v>50</v>
      </c>
      <c r="K156" s="333"/>
    </row>
    <row r="157" spans="2:11" ht="15" customHeight="1">
      <c r="B157" s="312"/>
      <c r="C157" s="337" t="s">
        <v>167</v>
      </c>
      <c r="D157" s="292"/>
      <c r="E157" s="292"/>
      <c r="F157" s="338" t="s">
        <v>3278</v>
      </c>
      <c r="G157" s="292"/>
      <c r="H157" s="337" t="s">
        <v>3339</v>
      </c>
      <c r="I157" s="337" t="s">
        <v>3280</v>
      </c>
      <c r="J157" s="337" t="s">
        <v>3340</v>
      </c>
      <c r="K157" s="333"/>
    </row>
    <row r="158" spans="2:11" ht="15" customHeight="1">
      <c r="B158" s="312"/>
      <c r="C158" s="337" t="s">
        <v>3341</v>
      </c>
      <c r="D158" s="292"/>
      <c r="E158" s="292"/>
      <c r="F158" s="338" t="s">
        <v>3278</v>
      </c>
      <c r="G158" s="292"/>
      <c r="H158" s="337" t="s">
        <v>3342</v>
      </c>
      <c r="I158" s="337" t="s">
        <v>3312</v>
      </c>
      <c r="J158" s="337"/>
      <c r="K158" s="333"/>
    </row>
    <row r="159" spans="2:11" ht="15" customHeight="1">
      <c r="B159" s="339"/>
      <c r="C159" s="321"/>
      <c r="D159" s="321"/>
      <c r="E159" s="321"/>
      <c r="F159" s="321"/>
      <c r="G159" s="321"/>
      <c r="H159" s="321"/>
      <c r="I159" s="321"/>
      <c r="J159" s="321"/>
      <c r="K159" s="340"/>
    </row>
    <row r="160" spans="2:11" ht="18.75" customHeight="1">
      <c r="B160" s="288"/>
      <c r="C160" s="292"/>
      <c r="D160" s="292"/>
      <c r="E160" s="292"/>
      <c r="F160" s="311"/>
      <c r="G160" s="292"/>
      <c r="H160" s="292"/>
      <c r="I160" s="292"/>
      <c r="J160" s="292"/>
      <c r="K160" s="288"/>
    </row>
    <row r="161" spans="2:11" ht="18.75" customHeight="1">
      <c r="B161" s="298"/>
      <c r="C161" s="298"/>
      <c r="D161" s="298"/>
      <c r="E161" s="298"/>
      <c r="F161" s="298"/>
      <c r="G161" s="298"/>
      <c r="H161" s="298"/>
      <c r="I161" s="298"/>
      <c r="J161" s="298"/>
      <c r="K161" s="298"/>
    </row>
    <row r="162" spans="2:11" ht="7.5" customHeight="1">
      <c r="B162" s="280"/>
      <c r="C162" s="281"/>
      <c r="D162" s="281"/>
      <c r="E162" s="281"/>
      <c r="F162" s="281"/>
      <c r="G162" s="281"/>
      <c r="H162" s="281"/>
      <c r="I162" s="281"/>
      <c r="J162" s="281"/>
      <c r="K162" s="282"/>
    </row>
    <row r="163" spans="2:11" ht="45" customHeight="1">
      <c r="B163" s="283"/>
      <c r="C163" s="414" t="s">
        <v>3343</v>
      </c>
      <c r="D163" s="414"/>
      <c r="E163" s="414"/>
      <c r="F163" s="414"/>
      <c r="G163" s="414"/>
      <c r="H163" s="414"/>
      <c r="I163" s="414"/>
      <c r="J163" s="414"/>
      <c r="K163" s="284"/>
    </row>
    <row r="164" spans="2:11" ht="17.25" customHeight="1">
      <c r="B164" s="283"/>
      <c r="C164" s="304" t="s">
        <v>3272</v>
      </c>
      <c r="D164" s="304"/>
      <c r="E164" s="304"/>
      <c r="F164" s="304" t="s">
        <v>3273</v>
      </c>
      <c r="G164" s="341"/>
      <c r="H164" s="342" t="s">
        <v>193</v>
      </c>
      <c r="I164" s="342" t="s">
        <v>58</v>
      </c>
      <c r="J164" s="304" t="s">
        <v>3274</v>
      </c>
      <c r="K164" s="284"/>
    </row>
    <row r="165" spans="2:11" ht="17.25" customHeight="1">
      <c r="B165" s="285"/>
      <c r="C165" s="306" t="s">
        <v>3275</v>
      </c>
      <c r="D165" s="306"/>
      <c r="E165" s="306"/>
      <c r="F165" s="307" t="s">
        <v>3276</v>
      </c>
      <c r="G165" s="343"/>
      <c r="H165" s="344"/>
      <c r="I165" s="344"/>
      <c r="J165" s="306" t="s">
        <v>3277</v>
      </c>
      <c r="K165" s="286"/>
    </row>
    <row r="166" spans="2:11" ht="5.25" customHeight="1">
      <c r="B166" s="312"/>
      <c r="C166" s="309"/>
      <c r="D166" s="309"/>
      <c r="E166" s="309"/>
      <c r="F166" s="309"/>
      <c r="G166" s="310"/>
      <c r="H166" s="309"/>
      <c r="I166" s="309"/>
      <c r="J166" s="309"/>
      <c r="K166" s="333"/>
    </row>
    <row r="167" spans="2:11" ht="15" customHeight="1">
      <c r="B167" s="312"/>
      <c r="C167" s="292" t="s">
        <v>3281</v>
      </c>
      <c r="D167" s="292"/>
      <c r="E167" s="292"/>
      <c r="F167" s="311" t="s">
        <v>3278</v>
      </c>
      <c r="G167" s="292"/>
      <c r="H167" s="292" t="s">
        <v>3317</v>
      </c>
      <c r="I167" s="292" t="s">
        <v>3280</v>
      </c>
      <c r="J167" s="292">
        <v>120</v>
      </c>
      <c r="K167" s="333"/>
    </row>
    <row r="168" spans="2:11" ht="15" customHeight="1">
      <c r="B168" s="312"/>
      <c r="C168" s="292" t="s">
        <v>3326</v>
      </c>
      <c r="D168" s="292"/>
      <c r="E168" s="292"/>
      <c r="F168" s="311" t="s">
        <v>3278</v>
      </c>
      <c r="G168" s="292"/>
      <c r="H168" s="292" t="s">
        <v>3327</v>
      </c>
      <c r="I168" s="292" t="s">
        <v>3280</v>
      </c>
      <c r="J168" s="292" t="s">
        <v>3328</v>
      </c>
      <c r="K168" s="333"/>
    </row>
    <row r="169" spans="2:11" ht="15" customHeight="1">
      <c r="B169" s="312"/>
      <c r="C169" s="292" t="s">
        <v>85</v>
      </c>
      <c r="D169" s="292"/>
      <c r="E169" s="292"/>
      <c r="F169" s="311" t="s">
        <v>3278</v>
      </c>
      <c r="G169" s="292"/>
      <c r="H169" s="292" t="s">
        <v>3344</v>
      </c>
      <c r="I169" s="292" t="s">
        <v>3280</v>
      </c>
      <c r="J169" s="292" t="s">
        <v>3328</v>
      </c>
      <c r="K169" s="333"/>
    </row>
    <row r="170" spans="2:11" ht="15" customHeight="1">
      <c r="B170" s="312"/>
      <c r="C170" s="292" t="s">
        <v>3283</v>
      </c>
      <c r="D170" s="292"/>
      <c r="E170" s="292"/>
      <c r="F170" s="311" t="s">
        <v>3284</v>
      </c>
      <c r="G170" s="292"/>
      <c r="H170" s="292" t="s">
        <v>3344</v>
      </c>
      <c r="I170" s="292" t="s">
        <v>3280</v>
      </c>
      <c r="J170" s="292">
        <v>50</v>
      </c>
      <c r="K170" s="333"/>
    </row>
    <row r="171" spans="2:11" ht="15" customHeight="1">
      <c r="B171" s="312"/>
      <c r="C171" s="292" t="s">
        <v>3286</v>
      </c>
      <c r="D171" s="292"/>
      <c r="E171" s="292"/>
      <c r="F171" s="311" t="s">
        <v>3278</v>
      </c>
      <c r="G171" s="292"/>
      <c r="H171" s="292" t="s">
        <v>3344</v>
      </c>
      <c r="I171" s="292" t="s">
        <v>3288</v>
      </c>
      <c r="J171" s="292"/>
      <c r="K171" s="333"/>
    </row>
    <row r="172" spans="2:11" ht="15" customHeight="1">
      <c r="B172" s="312"/>
      <c r="C172" s="292" t="s">
        <v>3297</v>
      </c>
      <c r="D172" s="292"/>
      <c r="E172" s="292"/>
      <c r="F172" s="311" t="s">
        <v>3284</v>
      </c>
      <c r="G172" s="292"/>
      <c r="H172" s="292" t="s">
        <v>3344</v>
      </c>
      <c r="I172" s="292" t="s">
        <v>3280</v>
      </c>
      <c r="J172" s="292">
        <v>50</v>
      </c>
      <c r="K172" s="333"/>
    </row>
    <row r="173" spans="2:11" ht="15" customHeight="1">
      <c r="B173" s="312"/>
      <c r="C173" s="292" t="s">
        <v>3305</v>
      </c>
      <c r="D173" s="292"/>
      <c r="E173" s="292"/>
      <c r="F173" s="311" t="s">
        <v>3284</v>
      </c>
      <c r="G173" s="292"/>
      <c r="H173" s="292" t="s">
        <v>3344</v>
      </c>
      <c r="I173" s="292" t="s">
        <v>3280</v>
      </c>
      <c r="J173" s="292">
        <v>50</v>
      </c>
      <c r="K173" s="333"/>
    </row>
    <row r="174" spans="2:11" ht="15" customHeight="1">
      <c r="B174" s="312"/>
      <c r="C174" s="292" t="s">
        <v>3303</v>
      </c>
      <c r="D174" s="292"/>
      <c r="E174" s="292"/>
      <c r="F174" s="311" t="s">
        <v>3284</v>
      </c>
      <c r="G174" s="292"/>
      <c r="H174" s="292" t="s">
        <v>3344</v>
      </c>
      <c r="I174" s="292" t="s">
        <v>3280</v>
      </c>
      <c r="J174" s="292">
        <v>50</v>
      </c>
      <c r="K174" s="333"/>
    </row>
    <row r="175" spans="2:11" ht="15" customHeight="1">
      <c r="B175" s="312"/>
      <c r="C175" s="292" t="s">
        <v>192</v>
      </c>
      <c r="D175" s="292"/>
      <c r="E175" s="292"/>
      <c r="F175" s="311" t="s">
        <v>3278</v>
      </c>
      <c r="G175" s="292"/>
      <c r="H175" s="292" t="s">
        <v>3345</v>
      </c>
      <c r="I175" s="292" t="s">
        <v>3346</v>
      </c>
      <c r="J175" s="292"/>
      <c r="K175" s="333"/>
    </row>
    <row r="176" spans="2:11" ht="15" customHeight="1">
      <c r="B176" s="312"/>
      <c r="C176" s="292" t="s">
        <v>58</v>
      </c>
      <c r="D176" s="292"/>
      <c r="E176" s="292"/>
      <c r="F176" s="311" t="s">
        <v>3278</v>
      </c>
      <c r="G176" s="292"/>
      <c r="H176" s="292" t="s">
        <v>3347</v>
      </c>
      <c r="I176" s="292" t="s">
        <v>3348</v>
      </c>
      <c r="J176" s="292">
        <v>1</v>
      </c>
      <c r="K176" s="333"/>
    </row>
    <row r="177" spans="2:11" ht="15" customHeight="1">
      <c r="B177" s="312"/>
      <c r="C177" s="292" t="s">
        <v>54</v>
      </c>
      <c r="D177" s="292"/>
      <c r="E177" s="292"/>
      <c r="F177" s="311" t="s">
        <v>3278</v>
      </c>
      <c r="G177" s="292"/>
      <c r="H177" s="292" t="s">
        <v>3349</v>
      </c>
      <c r="I177" s="292" t="s">
        <v>3280</v>
      </c>
      <c r="J177" s="292">
        <v>20</v>
      </c>
      <c r="K177" s="333"/>
    </row>
    <row r="178" spans="2:11" ht="15" customHeight="1">
      <c r="B178" s="312"/>
      <c r="C178" s="292" t="s">
        <v>193</v>
      </c>
      <c r="D178" s="292"/>
      <c r="E178" s="292"/>
      <c r="F178" s="311" t="s">
        <v>3278</v>
      </c>
      <c r="G178" s="292"/>
      <c r="H178" s="292" t="s">
        <v>3350</v>
      </c>
      <c r="I178" s="292" t="s">
        <v>3280</v>
      </c>
      <c r="J178" s="292">
        <v>255</v>
      </c>
      <c r="K178" s="333"/>
    </row>
    <row r="179" spans="2:11" ht="15" customHeight="1">
      <c r="B179" s="312"/>
      <c r="C179" s="292" t="s">
        <v>194</v>
      </c>
      <c r="D179" s="292"/>
      <c r="E179" s="292"/>
      <c r="F179" s="311" t="s">
        <v>3278</v>
      </c>
      <c r="G179" s="292"/>
      <c r="H179" s="292" t="s">
        <v>3243</v>
      </c>
      <c r="I179" s="292" t="s">
        <v>3280</v>
      </c>
      <c r="J179" s="292">
        <v>10</v>
      </c>
      <c r="K179" s="333"/>
    </row>
    <row r="180" spans="2:11" ht="15" customHeight="1">
      <c r="B180" s="312"/>
      <c r="C180" s="292" t="s">
        <v>195</v>
      </c>
      <c r="D180" s="292"/>
      <c r="E180" s="292"/>
      <c r="F180" s="311" t="s">
        <v>3278</v>
      </c>
      <c r="G180" s="292"/>
      <c r="H180" s="292" t="s">
        <v>3351</v>
      </c>
      <c r="I180" s="292" t="s">
        <v>3312</v>
      </c>
      <c r="J180" s="292"/>
      <c r="K180" s="333"/>
    </row>
    <row r="181" spans="2:11" ht="15" customHeight="1">
      <c r="B181" s="312"/>
      <c r="C181" s="292" t="s">
        <v>3352</v>
      </c>
      <c r="D181" s="292"/>
      <c r="E181" s="292"/>
      <c r="F181" s="311" t="s">
        <v>3278</v>
      </c>
      <c r="G181" s="292"/>
      <c r="H181" s="292" t="s">
        <v>3353</v>
      </c>
      <c r="I181" s="292" t="s">
        <v>3312</v>
      </c>
      <c r="J181" s="292"/>
      <c r="K181" s="333"/>
    </row>
    <row r="182" spans="2:11" ht="15" customHeight="1">
      <c r="B182" s="312"/>
      <c r="C182" s="292" t="s">
        <v>3341</v>
      </c>
      <c r="D182" s="292"/>
      <c r="E182" s="292"/>
      <c r="F182" s="311" t="s">
        <v>3278</v>
      </c>
      <c r="G182" s="292"/>
      <c r="H182" s="292" t="s">
        <v>3354</v>
      </c>
      <c r="I182" s="292" t="s">
        <v>3312</v>
      </c>
      <c r="J182" s="292"/>
      <c r="K182" s="333"/>
    </row>
    <row r="183" spans="2:11" ht="15" customHeight="1">
      <c r="B183" s="312"/>
      <c r="C183" s="292" t="s">
        <v>197</v>
      </c>
      <c r="D183" s="292"/>
      <c r="E183" s="292"/>
      <c r="F183" s="311" t="s">
        <v>3284</v>
      </c>
      <c r="G183" s="292"/>
      <c r="H183" s="292" t="s">
        <v>3355</v>
      </c>
      <c r="I183" s="292" t="s">
        <v>3280</v>
      </c>
      <c r="J183" s="292">
        <v>50</v>
      </c>
      <c r="K183" s="333"/>
    </row>
    <row r="184" spans="2:11" ht="15" customHeight="1">
      <c r="B184" s="312"/>
      <c r="C184" s="292" t="s">
        <v>3356</v>
      </c>
      <c r="D184" s="292"/>
      <c r="E184" s="292"/>
      <c r="F184" s="311" t="s">
        <v>3284</v>
      </c>
      <c r="G184" s="292"/>
      <c r="H184" s="292" t="s">
        <v>3357</v>
      </c>
      <c r="I184" s="292" t="s">
        <v>3358</v>
      </c>
      <c r="J184" s="292"/>
      <c r="K184" s="333"/>
    </row>
    <row r="185" spans="2:11" ht="15" customHeight="1">
      <c r="B185" s="312"/>
      <c r="C185" s="292" t="s">
        <v>3359</v>
      </c>
      <c r="D185" s="292"/>
      <c r="E185" s="292"/>
      <c r="F185" s="311" t="s">
        <v>3284</v>
      </c>
      <c r="G185" s="292"/>
      <c r="H185" s="292" t="s">
        <v>3360</v>
      </c>
      <c r="I185" s="292" t="s">
        <v>3358</v>
      </c>
      <c r="J185" s="292"/>
      <c r="K185" s="333"/>
    </row>
    <row r="186" spans="2:11" ht="15" customHeight="1">
      <c r="B186" s="312"/>
      <c r="C186" s="292" t="s">
        <v>3361</v>
      </c>
      <c r="D186" s="292"/>
      <c r="E186" s="292"/>
      <c r="F186" s="311" t="s">
        <v>3284</v>
      </c>
      <c r="G186" s="292"/>
      <c r="H186" s="292" t="s">
        <v>3362</v>
      </c>
      <c r="I186" s="292" t="s">
        <v>3358</v>
      </c>
      <c r="J186" s="292"/>
      <c r="K186" s="333"/>
    </row>
    <row r="187" spans="2:11" ht="15" customHeight="1">
      <c r="B187" s="312"/>
      <c r="C187" s="345" t="s">
        <v>3363</v>
      </c>
      <c r="D187" s="292"/>
      <c r="E187" s="292"/>
      <c r="F187" s="311" t="s">
        <v>3284</v>
      </c>
      <c r="G187" s="292"/>
      <c r="H187" s="292" t="s">
        <v>3364</v>
      </c>
      <c r="I187" s="292" t="s">
        <v>3365</v>
      </c>
      <c r="J187" s="346" t="s">
        <v>3366</v>
      </c>
      <c r="K187" s="333"/>
    </row>
    <row r="188" spans="2:11" ht="15" customHeight="1">
      <c r="B188" s="312"/>
      <c r="C188" s="297" t="s">
        <v>43</v>
      </c>
      <c r="D188" s="292"/>
      <c r="E188" s="292"/>
      <c r="F188" s="311" t="s">
        <v>3278</v>
      </c>
      <c r="G188" s="292"/>
      <c r="H188" s="288" t="s">
        <v>3367</v>
      </c>
      <c r="I188" s="292" t="s">
        <v>3368</v>
      </c>
      <c r="J188" s="292"/>
      <c r="K188" s="333"/>
    </row>
    <row r="189" spans="2:11" ht="15" customHeight="1">
      <c r="B189" s="312"/>
      <c r="C189" s="297" t="s">
        <v>3369</v>
      </c>
      <c r="D189" s="292"/>
      <c r="E189" s="292"/>
      <c r="F189" s="311" t="s">
        <v>3278</v>
      </c>
      <c r="G189" s="292"/>
      <c r="H189" s="292" t="s">
        <v>3370</v>
      </c>
      <c r="I189" s="292" t="s">
        <v>3312</v>
      </c>
      <c r="J189" s="292"/>
      <c r="K189" s="333"/>
    </row>
    <row r="190" spans="2:11" ht="15" customHeight="1">
      <c r="B190" s="312"/>
      <c r="C190" s="297" t="s">
        <v>3371</v>
      </c>
      <c r="D190" s="292"/>
      <c r="E190" s="292"/>
      <c r="F190" s="311" t="s">
        <v>3278</v>
      </c>
      <c r="G190" s="292"/>
      <c r="H190" s="292" t="s">
        <v>3372</v>
      </c>
      <c r="I190" s="292" t="s">
        <v>3312</v>
      </c>
      <c r="J190" s="292"/>
      <c r="K190" s="333"/>
    </row>
    <row r="191" spans="2:11" ht="15" customHeight="1">
      <c r="B191" s="312"/>
      <c r="C191" s="297" t="s">
        <v>3373</v>
      </c>
      <c r="D191" s="292"/>
      <c r="E191" s="292"/>
      <c r="F191" s="311" t="s">
        <v>3284</v>
      </c>
      <c r="G191" s="292"/>
      <c r="H191" s="292" t="s">
        <v>3374</v>
      </c>
      <c r="I191" s="292" t="s">
        <v>3312</v>
      </c>
      <c r="J191" s="292"/>
      <c r="K191" s="333"/>
    </row>
    <row r="192" spans="2:11" ht="15" customHeight="1">
      <c r="B192" s="339"/>
      <c r="C192" s="347"/>
      <c r="D192" s="321"/>
      <c r="E192" s="321"/>
      <c r="F192" s="321"/>
      <c r="G192" s="321"/>
      <c r="H192" s="321"/>
      <c r="I192" s="321"/>
      <c r="J192" s="321"/>
      <c r="K192" s="340"/>
    </row>
    <row r="193" spans="2:11" ht="18.75" customHeight="1">
      <c r="B193" s="288"/>
      <c r="C193" s="292"/>
      <c r="D193" s="292"/>
      <c r="E193" s="292"/>
      <c r="F193" s="311"/>
      <c r="G193" s="292"/>
      <c r="H193" s="292"/>
      <c r="I193" s="292"/>
      <c r="J193" s="292"/>
      <c r="K193" s="288"/>
    </row>
    <row r="194" spans="2:11" ht="18.75" customHeight="1">
      <c r="B194" s="288"/>
      <c r="C194" s="292"/>
      <c r="D194" s="292"/>
      <c r="E194" s="292"/>
      <c r="F194" s="311"/>
      <c r="G194" s="292"/>
      <c r="H194" s="292"/>
      <c r="I194" s="292"/>
      <c r="J194" s="292"/>
      <c r="K194" s="288"/>
    </row>
    <row r="195" spans="2:11" ht="18.75" customHeight="1">
      <c r="B195" s="298"/>
      <c r="C195" s="298"/>
      <c r="D195" s="298"/>
      <c r="E195" s="298"/>
      <c r="F195" s="298"/>
      <c r="G195" s="298"/>
      <c r="H195" s="298"/>
      <c r="I195" s="298"/>
      <c r="J195" s="298"/>
      <c r="K195" s="298"/>
    </row>
    <row r="196" spans="2:11">
      <c r="B196" s="280"/>
      <c r="C196" s="281"/>
      <c r="D196" s="281"/>
      <c r="E196" s="281"/>
      <c r="F196" s="281"/>
      <c r="G196" s="281"/>
      <c r="H196" s="281"/>
      <c r="I196" s="281"/>
      <c r="J196" s="281"/>
      <c r="K196" s="282"/>
    </row>
    <row r="197" spans="2:11" ht="22.2">
      <c r="B197" s="283"/>
      <c r="C197" s="414" t="s">
        <v>3375</v>
      </c>
      <c r="D197" s="414"/>
      <c r="E197" s="414"/>
      <c r="F197" s="414"/>
      <c r="G197" s="414"/>
      <c r="H197" s="414"/>
      <c r="I197" s="414"/>
      <c r="J197" s="414"/>
      <c r="K197" s="284"/>
    </row>
    <row r="198" spans="2:11" ht="25.5" customHeight="1">
      <c r="B198" s="283"/>
      <c r="C198" s="348" t="s">
        <v>3376</v>
      </c>
      <c r="D198" s="348"/>
      <c r="E198" s="348"/>
      <c r="F198" s="348" t="s">
        <v>3377</v>
      </c>
      <c r="G198" s="349"/>
      <c r="H198" s="413" t="s">
        <v>3378</v>
      </c>
      <c r="I198" s="413"/>
      <c r="J198" s="413"/>
      <c r="K198" s="284"/>
    </row>
    <row r="199" spans="2:11" ht="5.25" customHeight="1">
      <c r="B199" s="312"/>
      <c r="C199" s="309"/>
      <c r="D199" s="309"/>
      <c r="E199" s="309"/>
      <c r="F199" s="309"/>
      <c r="G199" s="292"/>
      <c r="H199" s="309"/>
      <c r="I199" s="309"/>
      <c r="J199" s="309"/>
      <c r="K199" s="333"/>
    </row>
    <row r="200" spans="2:11" ht="15" customHeight="1">
      <c r="B200" s="312"/>
      <c r="C200" s="292" t="s">
        <v>3368</v>
      </c>
      <c r="D200" s="292"/>
      <c r="E200" s="292"/>
      <c r="F200" s="311" t="s">
        <v>44</v>
      </c>
      <c r="G200" s="292"/>
      <c r="H200" s="411" t="s">
        <v>3379</v>
      </c>
      <c r="I200" s="411"/>
      <c r="J200" s="411"/>
      <c r="K200" s="333"/>
    </row>
    <row r="201" spans="2:11" ht="15" customHeight="1">
      <c r="B201" s="312"/>
      <c r="C201" s="318"/>
      <c r="D201" s="292"/>
      <c r="E201" s="292"/>
      <c r="F201" s="311" t="s">
        <v>45</v>
      </c>
      <c r="G201" s="292"/>
      <c r="H201" s="411" t="s">
        <v>3380</v>
      </c>
      <c r="I201" s="411"/>
      <c r="J201" s="411"/>
      <c r="K201" s="333"/>
    </row>
    <row r="202" spans="2:11" ht="15" customHeight="1">
      <c r="B202" s="312"/>
      <c r="C202" s="318"/>
      <c r="D202" s="292"/>
      <c r="E202" s="292"/>
      <c r="F202" s="311" t="s">
        <v>48</v>
      </c>
      <c r="G202" s="292"/>
      <c r="H202" s="411" t="s">
        <v>3381</v>
      </c>
      <c r="I202" s="411"/>
      <c r="J202" s="411"/>
      <c r="K202" s="333"/>
    </row>
    <row r="203" spans="2:11" ht="15" customHeight="1">
      <c r="B203" s="312"/>
      <c r="C203" s="292"/>
      <c r="D203" s="292"/>
      <c r="E203" s="292"/>
      <c r="F203" s="311" t="s">
        <v>46</v>
      </c>
      <c r="G203" s="292"/>
      <c r="H203" s="411" t="s">
        <v>3382</v>
      </c>
      <c r="I203" s="411"/>
      <c r="J203" s="411"/>
      <c r="K203" s="333"/>
    </row>
    <row r="204" spans="2:11" ht="15" customHeight="1">
      <c r="B204" s="312"/>
      <c r="C204" s="292"/>
      <c r="D204" s="292"/>
      <c r="E204" s="292"/>
      <c r="F204" s="311" t="s">
        <v>47</v>
      </c>
      <c r="G204" s="292"/>
      <c r="H204" s="411" t="s">
        <v>3383</v>
      </c>
      <c r="I204" s="411"/>
      <c r="J204" s="411"/>
      <c r="K204" s="333"/>
    </row>
    <row r="205" spans="2:11" ht="15" customHeight="1">
      <c r="B205" s="312"/>
      <c r="C205" s="292"/>
      <c r="D205" s="292"/>
      <c r="E205" s="292"/>
      <c r="F205" s="311"/>
      <c r="G205" s="292"/>
      <c r="H205" s="292"/>
      <c r="I205" s="292"/>
      <c r="J205" s="292"/>
      <c r="K205" s="333"/>
    </row>
    <row r="206" spans="2:11" ht="15" customHeight="1">
      <c r="B206" s="312"/>
      <c r="C206" s="292" t="s">
        <v>3324</v>
      </c>
      <c r="D206" s="292"/>
      <c r="E206" s="292"/>
      <c r="F206" s="311" t="s">
        <v>79</v>
      </c>
      <c r="G206" s="292"/>
      <c r="H206" s="411" t="s">
        <v>3384</v>
      </c>
      <c r="I206" s="411"/>
      <c r="J206" s="411"/>
      <c r="K206" s="333"/>
    </row>
    <row r="207" spans="2:11" ht="15" customHeight="1">
      <c r="B207" s="312"/>
      <c r="C207" s="318"/>
      <c r="D207" s="292"/>
      <c r="E207" s="292"/>
      <c r="F207" s="311" t="s">
        <v>3224</v>
      </c>
      <c r="G207" s="292"/>
      <c r="H207" s="411" t="s">
        <v>3225</v>
      </c>
      <c r="I207" s="411"/>
      <c r="J207" s="411"/>
      <c r="K207" s="333"/>
    </row>
    <row r="208" spans="2:11" ht="15" customHeight="1">
      <c r="B208" s="312"/>
      <c r="C208" s="292"/>
      <c r="D208" s="292"/>
      <c r="E208" s="292"/>
      <c r="F208" s="311" t="s">
        <v>124</v>
      </c>
      <c r="G208" s="292"/>
      <c r="H208" s="411" t="s">
        <v>3385</v>
      </c>
      <c r="I208" s="411"/>
      <c r="J208" s="411"/>
      <c r="K208" s="333"/>
    </row>
    <row r="209" spans="2:11" ht="15" customHeight="1">
      <c r="B209" s="350"/>
      <c r="C209" s="318"/>
      <c r="D209" s="318"/>
      <c r="E209" s="318"/>
      <c r="F209" s="311" t="s">
        <v>152</v>
      </c>
      <c r="G209" s="297"/>
      <c r="H209" s="412" t="s">
        <v>3226</v>
      </c>
      <c r="I209" s="412"/>
      <c r="J209" s="412"/>
      <c r="K209" s="351"/>
    </row>
    <row r="210" spans="2:11" ht="15" customHeight="1">
      <c r="B210" s="350"/>
      <c r="C210" s="318"/>
      <c r="D210" s="318"/>
      <c r="E210" s="318"/>
      <c r="F210" s="311" t="s">
        <v>3227</v>
      </c>
      <c r="G210" s="297"/>
      <c r="H210" s="412" t="s">
        <v>3386</v>
      </c>
      <c r="I210" s="412"/>
      <c r="J210" s="412"/>
      <c r="K210" s="351"/>
    </row>
    <row r="211" spans="2:11" ht="15" customHeight="1">
      <c r="B211" s="350"/>
      <c r="C211" s="318"/>
      <c r="D211" s="318"/>
      <c r="E211" s="318"/>
      <c r="F211" s="352"/>
      <c r="G211" s="297"/>
      <c r="H211" s="353"/>
      <c r="I211" s="353"/>
      <c r="J211" s="353"/>
      <c r="K211" s="351"/>
    </row>
    <row r="212" spans="2:11" ht="15" customHeight="1">
      <c r="B212" s="350"/>
      <c r="C212" s="292" t="s">
        <v>3348</v>
      </c>
      <c r="D212" s="318"/>
      <c r="E212" s="318"/>
      <c r="F212" s="311">
        <v>1</v>
      </c>
      <c r="G212" s="297"/>
      <c r="H212" s="412" t="s">
        <v>3387</v>
      </c>
      <c r="I212" s="412"/>
      <c r="J212" s="412"/>
      <c r="K212" s="351"/>
    </row>
    <row r="213" spans="2:11" ht="15" customHeight="1">
      <c r="B213" s="350"/>
      <c r="C213" s="318"/>
      <c r="D213" s="318"/>
      <c r="E213" s="318"/>
      <c r="F213" s="311">
        <v>2</v>
      </c>
      <c r="G213" s="297"/>
      <c r="H213" s="412" t="s">
        <v>3388</v>
      </c>
      <c r="I213" s="412"/>
      <c r="J213" s="412"/>
      <c r="K213" s="351"/>
    </row>
    <row r="214" spans="2:11" ht="15" customHeight="1">
      <c r="B214" s="350"/>
      <c r="C214" s="318"/>
      <c r="D214" s="318"/>
      <c r="E214" s="318"/>
      <c r="F214" s="311">
        <v>3</v>
      </c>
      <c r="G214" s="297"/>
      <c r="H214" s="412" t="s">
        <v>3389</v>
      </c>
      <c r="I214" s="412"/>
      <c r="J214" s="412"/>
      <c r="K214" s="351"/>
    </row>
    <row r="215" spans="2:11" ht="15" customHeight="1">
      <c r="B215" s="350"/>
      <c r="C215" s="318"/>
      <c r="D215" s="318"/>
      <c r="E215" s="318"/>
      <c r="F215" s="311">
        <v>4</v>
      </c>
      <c r="G215" s="297"/>
      <c r="H215" s="412" t="s">
        <v>3390</v>
      </c>
      <c r="I215" s="412"/>
      <c r="J215" s="412"/>
      <c r="K215" s="351"/>
    </row>
    <row r="216" spans="2:11" ht="12.75" customHeight="1">
      <c r="B216" s="354"/>
      <c r="C216" s="355"/>
      <c r="D216" s="355"/>
      <c r="E216" s="355"/>
      <c r="F216" s="355"/>
      <c r="G216" s="355"/>
      <c r="H216" s="355"/>
      <c r="I216" s="355"/>
      <c r="J216" s="355"/>
      <c r="K216" s="356"/>
    </row>
  </sheetData>
  <sheetProtection formatCells="0" formatColumns="0" formatRows="0" insertColumns="0" insertRows="0" insertHyperlinks="0" deleteColumns="0" deleteRows="0" sort="0" autoFilter="0" pivotTables="0"/>
  <mergeCells count="77">
    <mergeCell ref="C9:J9"/>
    <mergeCell ref="D10:J10"/>
    <mergeCell ref="D13:J13"/>
    <mergeCell ref="C3:J3"/>
    <mergeCell ref="C4:J4"/>
    <mergeCell ref="C6:J6"/>
    <mergeCell ref="C7:J7"/>
    <mergeCell ref="D11:J11"/>
    <mergeCell ref="F19:J19"/>
    <mergeCell ref="F20:J20"/>
    <mergeCell ref="D14:J14"/>
    <mergeCell ref="D15:J15"/>
    <mergeCell ref="F16:J16"/>
    <mergeCell ref="F17:J17"/>
    <mergeCell ref="D31:J31"/>
    <mergeCell ref="C24:J24"/>
    <mergeCell ref="D32:J32"/>
    <mergeCell ref="F18:J18"/>
    <mergeCell ref="F21:J21"/>
    <mergeCell ref="C23:J23"/>
    <mergeCell ref="D25:J25"/>
    <mergeCell ref="D26:J26"/>
    <mergeCell ref="D28:J28"/>
    <mergeCell ref="D29:J29"/>
    <mergeCell ref="D33:J33"/>
    <mergeCell ref="G34:J34"/>
    <mergeCell ref="G35:J35"/>
    <mergeCell ref="D49:J49"/>
    <mergeCell ref="E48:J48"/>
    <mergeCell ref="G36:J36"/>
    <mergeCell ref="G37:J37"/>
    <mergeCell ref="D58:J58"/>
    <mergeCell ref="D59:J59"/>
    <mergeCell ref="C50:J50"/>
    <mergeCell ref="G38:J38"/>
    <mergeCell ref="G39:J39"/>
    <mergeCell ref="G40:J40"/>
    <mergeCell ref="G41:J41"/>
    <mergeCell ref="G42:J42"/>
    <mergeCell ref="G43:J43"/>
    <mergeCell ref="D45:J45"/>
    <mergeCell ref="E46:J46"/>
    <mergeCell ref="E47:J47"/>
    <mergeCell ref="C52:J52"/>
    <mergeCell ref="C53:J53"/>
    <mergeCell ref="C55:J55"/>
    <mergeCell ref="D56:J56"/>
    <mergeCell ref="D57:J57"/>
    <mergeCell ref="H200:J200"/>
    <mergeCell ref="D60:J60"/>
    <mergeCell ref="D63:J63"/>
    <mergeCell ref="D64:J64"/>
    <mergeCell ref="D66:J66"/>
    <mergeCell ref="D65:J65"/>
    <mergeCell ref="C100:J100"/>
    <mergeCell ref="D61:J61"/>
    <mergeCell ref="D67:J67"/>
    <mergeCell ref="D68:J68"/>
    <mergeCell ref="C73:J73"/>
    <mergeCell ref="H198:J198"/>
    <mergeCell ref="C163:J163"/>
    <mergeCell ref="C120:J120"/>
    <mergeCell ref="C145:J145"/>
    <mergeCell ref="C197:J197"/>
    <mergeCell ref="H215:J215"/>
    <mergeCell ref="H213:J213"/>
    <mergeCell ref="H210:J210"/>
    <mergeCell ref="H209:J209"/>
    <mergeCell ref="H207:J207"/>
    <mergeCell ref="H208:J208"/>
    <mergeCell ref="H203:J203"/>
    <mergeCell ref="H201:J201"/>
    <mergeCell ref="H212:J212"/>
    <mergeCell ref="H214:J214"/>
    <mergeCell ref="H206:J206"/>
    <mergeCell ref="H204:J204"/>
    <mergeCell ref="H202:J202"/>
  </mergeCells>
  <pageMargins left="0.59027779999999996" right="0.59027779999999996" top="0.59027779999999996" bottom="0.59027779999999996" header="0" footer="0"/>
  <pageSetup paperSize="9" scale="77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76"/>
  <sheetViews>
    <sheetView showGridLines="0" workbookViewId="0">
      <pane ySplit="1" topLeftCell="A93" activePane="bottomLeft" state="frozen"/>
      <selection pane="bottomLeft" activeCell="F105" sqref="F105"/>
    </sheetView>
  </sheetViews>
  <sheetFormatPr defaultRowHeight="14.4"/>
  <cols>
    <col min="1" max="1" width="7.140625" customWidth="1"/>
    <col min="2" max="2" width="1.42578125" customWidth="1"/>
    <col min="3" max="3" width="3.5703125" customWidth="1"/>
    <col min="4" max="4" width="3.7109375" customWidth="1"/>
    <col min="5" max="5" width="14.7109375" customWidth="1"/>
    <col min="6" max="6" width="92.5703125" customWidth="1"/>
    <col min="7" max="7" width="7.42578125" customWidth="1"/>
    <col min="8" max="8" width="11" customWidth="1"/>
    <col min="9" max="9" width="10.85546875" style="121" customWidth="1"/>
    <col min="10" max="10" width="20.140625" customWidth="1"/>
    <col min="11" max="11" width="13.28515625" customWidth="1"/>
    <col min="13" max="18" width="9.140625" hidden="1"/>
    <col min="19" max="19" width="7" hidden="1" customWidth="1"/>
    <col min="20" max="20" width="25.42578125" hidden="1" customWidth="1"/>
    <col min="21" max="21" width="14" hidden="1" customWidth="1"/>
    <col min="22" max="22" width="10.5703125" customWidth="1"/>
    <col min="23" max="23" width="14" customWidth="1"/>
    <col min="24" max="24" width="10.5703125" customWidth="1"/>
    <col min="25" max="25" width="12.85546875" customWidth="1"/>
    <col min="26" max="26" width="9.42578125" customWidth="1"/>
    <col min="27" max="27" width="12.85546875" customWidth="1"/>
    <col min="28" max="28" width="14" customWidth="1"/>
    <col min="29" max="29" width="9.42578125" customWidth="1"/>
    <col min="30" max="30" width="12.85546875" customWidth="1"/>
    <col min="31" max="31" width="14" customWidth="1"/>
    <col min="44" max="65" width="9.140625" hidden="1"/>
  </cols>
  <sheetData>
    <row r="1" spans="1:70" ht="21.75" customHeight="1">
      <c r="A1" s="22"/>
      <c r="B1" s="122"/>
      <c r="C1" s="122"/>
      <c r="D1" s="123" t="s">
        <v>1</v>
      </c>
      <c r="E1" s="122"/>
      <c r="F1" s="124" t="s">
        <v>154</v>
      </c>
      <c r="G1" s="410" t="s">
        <v>155</v>
      </c>
      <c r="H1" s="410"/>
      <c r="I1" s="125"/>
      <c r="J1" s="124" t="s">
        <v>156</v>
      </c>
      <c r="K1" s="123" t="s">
        <v>157</v>
      </c>
      <c r="L1" s="124" t="s">
        <v>158</v>
      </c>
      <c r="M1" s="124"/>
      <c r="N1" s="124"/>
      <c r="O1" s="124"/>
      <c r="P1" s="124"/>
      <c r="Q1" s="124"/>
      <c r="R1" s="124"/>
      <c r="S1" s="124"/>
      <c r="T1" s="124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spans="1:70" ht="36.9" customHeight="1"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AT2" s="25" t="s">
        <v>94</v>
      </c>
    </row>
    <row r="3" spans="1:70" ht="6.9" customHeight="1">
      <c r="B3" s="26"/>
      <c r="C3" s="27"/>
      <c r="D3" s="27"/>
      <c r="E3" s="27"/>
      <c r="F3" s="27"/>
      <c r="G3" s="27"/>
      <c r="H3" s="27"/>
      <c r="I3" s="126"/>
      <c r="J3" s="27"/>
      <c r="K3" s="28"/>
      <c r="AT3" s="25" t="s">
        <v>82</v>
      </c>
    </row>
    <row r="4" spans="1:70" ht="36.9" customHeight="1">
      <c r="B4" s="29"/>
      <c r="C4" s="30"/>
      <c r="D4" s="31" t="s">
        <v>159</v>
      </c>
      <c r="E4" s="30"/>
      <c r="F4" s="30"/>
      <c r="G4" s="30"/>
      <c r="H4" s="30"/>
      <c r="I4" s="127"/>
      <c r="J4" s="30"/>
      <c r="K4" s="32"/>
      <c r="M4" s="33" t="s">
        <v>12</v>
      </c>
      <c r="AT4" s="25" t="s">
        <v>6</v>
      </c>
    </row>
    <row r="5" spans="1:70" ht="6.9" customHeight="1">
      <c r="B5" s="29"/>
      <c r="C5" s="30"/>
      <c r="D5" s="30"/>
      <c r="E5" s="30"/>
      <c r="F5" s="30"/>
      <c r="G5" s="30"/>
      <c r="H5" s="30"/>
      <c r="I5" s="127"/>
      <c r="J5" s="30"/>
      <c r="K5" s="32"/>
    </row>
    <row r="6" spans="1:70" ht="13.2">
      <c r="B6" s="29"/>
      <c r="C6" s="30"/>
      <c r="D6" s="38" t="s">
        <v>18</v>
      </c>
      <c r="E6" s="30"/>
      <c r="F6" s="30"/>
      <c r="G6" s="30"/>
      <c r="H6" s="30"/>
      <c r="I6" s="127"/>
      <c r="J6" s="30"/>
      <c r="K6" s="32"/>
    </row>
    <row r="7" spans="1:70" ht="14.4" customHeight="1">
      <c r="B7" s="29"/>
      <c r="C7" s="30"/>
      <c r="D7" s="30"/>
      <c r="E7" s="400" t="str">
        <f>'Rekapitulace stavby'!K6</f>
        <v>Revitalizace návsi v obci Malšovice</v>
      </c>
      <c r="F7" s="401"/>
      <c r="G7" s="401"/>
      <c r="H7" s="401"/>
      <c r="I7" s="127"/>
      <c r="J7" s="30"/>
      <c r="K7" s="32"/>
    </row>
    <row r="8" spans="1:70" ht="13.2">
      <c r="B8" s="29"/>
      <c r="C8" s="30"/>
      <c r="D8" s="38" t="s">
        <v>160</v>
      </c>
      <c r="E8" s="30"/>
      <c r="F8" s="30"/>
      <c r="G8" s="30"/>
      <c r="H8" s="30"/>
      <c r="I8" s="127"/>
      <c r="J8" s="30"/>
      <c r="K8" s="32"/>
    </row>
    <row r="9" spans="1:70" ht="25.2" customHeight="1">
      <c r="B9" s="29"/>
      <c r="C9" s="30"/>
      <c r="D9" s="30"/>
      <c r="E9" s="400" t="s">
        <v>161</v>
      </c>
      <c r="F9" s="360"/>
      <c r="G9" s="360"/>
      <c r="H9" s="360"/>
      <c r="I9" s="127"/>
      <c r="J9" s="30"/>
      <c r="K9" s="32"/>
    </row>
    <row r="10" spans="1:70" ht="13.2">
      <c r="B10" s="29"/>
      <c r="C10" s="30"/>
      <c r="D10" s="38" t="s">
        <v>162</v>
      </c>
      <c r="E10" s="30"/>
      <c r="F10" s="30"/>
      <c r="G10" s="30"/>
      <c r="H10" s="30"/>
      <c r="I10" s="127"/>
      <c r="J10" s="30"/>
      <c r="K10" s="32"/>
    </row>
    <row r="11" spans="1:70" s="1" customFormat="1" ht="14.4" customHeight="1">
      <c r="B11" s="42"/>
      <c r="C11" s="43"/>
      <c r="D11" s="43"/>
      <c r="E11" s="384" t="s">
        <v>163</v>
      </c>
      <c r="F11" s="402"/>
      <c r="G11" s="402"/>
      <c r="H11" s="402"/>
      <c r="I11" s="128"/>
      <c r="J11" s="43"/>
      <c r="K11" s="46"/>
    </row>
    <row r="12" spans="1:70" s="1" customFormat="1" ht="13.2">
      <c r="B12" s="42"/>
      <c r="C12" s="43"/>
      <c r="D12" s="38" t="s">
        <v>164</v>
      </c>
      <c r="E12" s="43"/>
      <c r="F12" s="43"/>
      <c r="G12" s="43"/>
      <c r="H12" s="43"/>
      <c r="I12" s="128"/>
      <c r="J12" s="43"/>
      <c r="K12" s="46"/>
    </row>
    <row r="13" spans="1:70" s="1" customFormat="1" ht="36.9" customHeight="1">
      <c r="B13" s="42"/>
      <c r="C13" s="43"/>
      <c r="D13" s="43"/>
      <c r="E13" s="403" t="s">
        <v>622</v>
      </c>
      <c r="F13" s="402"/>
      <c r="G13" s="402"/>
      <c r="H13" s="402"/>
      <c r="I13" s="128"/>
      <c r="J13" s="43"/>
      <c r="K13" s="46"/>
    </row>
    <row r="14" spans="1:70" s="1" customFormat="1" ht="12">
      <c r="B14" s="42"/>
      <c r="C14" s="43"/>
      <c r="D14" s="43"/>
      <c r="E14" s="43"/>
      <c r="F14" s="43"/>
      <c r="G14" s="43"/>
      <c r="H14" s="43"/>
      <c r="I14" s="128"/>
      <c r="J14" s="43"/>
      <c r="K14" s="46"/>
    </row>
    <row r="15" spans="1:70" s="1" customFormat="1" ht="14.4" customHeight="1">
      <c r="B15" s="42"/>
      <c r="C15" s="43"/>
      <c r="D15" s="38" t="s">
        <v>20</v>
      </c>
      <c r="E15" s="43"/>
      <c r="F15" s="36" t="s">
        <v>21</v>
      </c>
      <c r="G15" s="43"/>
      <c r="H15" s="43"/>
      <c r="I15" s="129" t="s">
        <v>22</v>
      </c>
      <c r="J15" s="36" t="s">
        <v>23</v>
      </c>
      <c r="K15" s="46"/>
    </row>
    <row r="16" spans="1:70" s="1" customFormat="1" ht="14.4" customHeight="1">
      <c r="B16" s="42"/>
      <c r="C16" s="43"/>
      <c r="D16" s="38" t="s">
        <v>24</v>
      </c>
      <c r="E16" s="43"/>
      <c r="F16" s="36" t="s">
        <v>25</v>
      </c>
      <c r="G16" s="43"/>
      <c r="H16" s="43"/>
      <c r="I16" s="129" t="s">
        <v>26</v>
      </c>
      <c r="J16" s="130" t="str">
        <f>'Rekapitulace stavby'!AN8</f>
        <v>10. 5. 2018</v>
      </c>
      <c r="K16" s="46"/>
    </row>
    <row r="17" spans="2:11" s="1" customFormat="1" ht="10.8" customHeight="1">
      <c r="B17" s="42"/>
      <c r="C17" s="43"/>
      <c r="D17" s="43"/>
      <c r="E17" s="43"/>
      <c r="F17" s="43"/>
      <c r="G17" s="43"/>
      <c r="H17" s="43"/>
      <c r="I17" s="128"/>
      <c r="J17" s="43"/>
      <c r="K17" s="46"/>
    </row>
    <row r="18" spans="2:11" s="1" customFormat="1" ht="14.4" customHeight="1">
      <c r="B18" s="42"/>
      <c r="C18" s="43"/>
      <c r="D18" s="38" t="s">
        <v>28</v>
      </c>
      <c r="E18" s="43"/>
      <c r="F18" s="43"/>
      <c r="G18" s="43"/>
      <c r="H18" s="43"/>
      <c r="I18" s="129" t="s">
        <v>29</v>
      </c>
      <c r="J18" s="36" t="s">
        <v>23</v>
      </c>
      <c r="K18" s="46"/>
    </row>
    <row r="19" spans="2:11" s="1" customFormat="1" ht="18" customHeight="1">
      <c r="B19" s="42"/>
      <c r="C19" s="43"/>
      <c r="D19" s="43"/>
      <c r="E19" s="36" t="s">
        <v>30</v>
      </c>
      <c r="F19" s="43"/>
      <c r="G19" s="43"/>
      <c r="H19" s="43"/>
      <c r="I19" s="129" t="s">
        <v>31</v>
      </c>
      <c r="J19" s="36" t="s">
        <v>23</v>
      </c>
      <c r="K19" s="46"/>
    </row>
    <row r="20" spans="2:11" s="1" customFormat="1" ht="6.9" customHeight="1">
      <c r="B20" s="42"/>
      <c r="C20" s="43"/>
      <c r="D20" s="43"/>
      <c r="E20" s="43"/>
      <c r="F20" s="43"/>
      <c r="G20" s="43"/>
      <c r="H20" s="43"/>
      <c r="I20" s="128"/>
      <c r="J20" s="43"/>
      <c r="K20" s="46"/>
    </row>
    <row r="21" spans="2:11" s="1" customFormat="1" ht="14.4" customHeight="1">
      <c r="B21" s="42"/>
      <c r="C21" s="43"/>
      <c r="D21" s="38" t="s">
        <v>32</v>
      </c>
      <c r="E21" s="43"/>
      <c r="F21" s="43"/>
      <c r="G21" s="43"/>
      <c r="H21" s="43"/>
      <c r="I21" s="129" t="s">
        <v>29</v>
      </c>
      <c r="J21" s="36" t="str">
        <f>IF('Rekapitulace stavby'!AN13="Vyplň údaj","",IF('Rekapitulace stavby'!AN13="","",'Rekapitulace stavby'!AN13))</f>
        <v/>
      </c>
      <c r="K21" s="46"/>
    </row>
    <row r="22" spans="2:11" s="1" customFormat="1" ht="18" customHeight="1">
      <c r="B22" s="42"/>
      <c r="C22" s="43"/>
      <c r="D22" s="43"/>
      <c r="E22" s="36" t="str">
        <f>IF('Rekapitulace stavby'!E14="Vyplň údaj","",IF('Rekapitulace stavby'!E14="","",'Rekapitulace stavby'!E14))</f>
        <v/>
      </c>
      <c r="F22" s="43"/>
      <c r="G22" s="43"/>
      <c r="H22" s="43"/>
      <c r="I22" s="129" t="s">
        <v>31</v>
      </c>
      <c r="J22" s="36" t="str">
        <f>IF('Rekapitulace stavby'!AN14="Vyplň údaj","",IF('Rekapitulace stavby'!AN14="","",'Rekapitulace stavby'!AN14))</f>
        <v/>
      </c>
      <c r="K22" s="46"/>
    </row>
    <row r="23" spans="2:11" s="1" customFormat="1" ht="6.9" customHeight="1">
      <c r="B23" s="42"/>
      <c r="C23" s="43"/>
      <c r="D23" s="43"/>
      <c r="E23" s="43"/>
      <c r="F23" s="43"/>
      <c r="G23" s="43"/>
      <c r="H23" s="43"/>
      <c r="I23" s="128"/>
      <c r="J23" s="43"/>
      <c r="K23" s="46"/>
    </row>
    <row r="24" spans="2:11" s="1" customFormat="1" ht="14.4" customHeight="1">
      <c r="B24" s="42"/>
      <c r="C24" s="43"/>
      <c r="D24" s="38" t="s">
        <v>34</v>
      </c>
      <c r="E24" s="43"/>
      <c r="F24" s="43"/>
      <c r="G24" s="43"/>
      <c r="H24" s="43"/>
      <c r="I24" s="129" t="s">
        <v>29</v>
      </c>
      <c r="J24" s="36" t="s">
        <v>23</v>
      </c>
      <c r="K24" s="46"/>
    </row>
    <row r="25" spans="2:11" s="1" customFormat="1" ht="18" customHeight="1">
      <c r="B25" s="42"/>
      <c r="C25" s="43"/>
      <c r="D25" s="43"/>
      <c r="E25" s="36" t="s">
        <v>35</v>
      </c>
      <c r="F25" s="43"/>
      <c r="G25" s="43"/>
      <c r="H25" s="43"/>
      <c r="I25" s="129" t="s">
        <v>31</v>
      </c>
      <c r="J25" s="36" t="s">
        <v>23</v>
      </c>
      <c r="K25" s="46"/>
    </row>
    <row r="26" spans="2:11" s="1" customFormat="1" ht="6.9" customHeight="1">
      <c r="B26" s="42"/>
      <c r="C26" s="43"/>
      <c r="D26" s="43"/>
      <c r="E26" s="43"/>
      <c r="F26" s="43"/>
      <c r="G26" s="43"/>
      <c r="H26" s="43"/>
      <c r="I26" s="128"/>
      <c r="J26" s="43"/>
      <c r="K26" s="46"/>
    </row>
    <row r="27" spans="2:11" s="1" customFormat="1" ht="14.4" customHeight="1">
      <c r="B27" s="42"/>
      <c r="C27" s="43"/>
      <c r="D27" s="38" t="s">
        <v>37</v>
      </c>
      <c r="E27" s="43"/>
      <c r="F27" s="43"/>
      <c r="G27" s="43"/>
      <c r="H27" s="43"/>
      <c r="I27" s="128"/>
      <c r="J27" s="43"/>
      <c r="K27" s="46"/>
    </row>
    <row r="28" spans="2:11" s="7" customFormat="1" ht="14.4" customHeight="1">
      <c r="B28" s="131"/>
      <c r="C28" s="132"/>
      <c r="D28" s="132"/>
      <c r="E28" s="364" t="s">
        <v>23</v>
      </c>
      <c r="F28" s="364"/>
      <c r="G28" s="364"/>
      <c r="H28" s="364"/>
      <c r="I28" s="133"/>
      <c r="J28" s="132"/>
      <c r="K28" s="134"/>
    </row>
    <row r="29" spans="2:11" s="1" customFormat="1" ht="6.9" customHeight="1">
      <c r="B29" s="42"/>
      <c r="C29" s="43"/>
      <c r="D29" s="43"/>
      <c r="E29" s="43"/>
      <c r="F29" s="43"/>
      <c r="G29" s="43"/>
      <c r="H29" s="43"/>
      <c r="I29" s="128"/>
      <c r="J29" s="43"/>
      <c r="K29" s="46"/>
    </row>
    <row r="30" spans="2:11" s="1" customFormat="1" ht="6.9" customHeight="1">
      <c r="B30" s="42"/>
      <c r="C30" s="43"/>
      <c r="D30" s="86"/>
      <c r="E30" s="86"/>
      <c r="F30" s="86"/>
      <c r="G30" s="86"/>
      <c r="H30" s="86"/>
      <c r="I30" s="135"/>
      <c r="J30" s="86"/>
      <c r="K30" s="136"/>
    </row>
    <row r="31" spans="2:11" s="1" customFormat="1" ht="25.35" customHeight="1">
      <c r="B31" s="42"/>
      <c r="C31" s="43"/>
      <c r="D31" s="137" t="s">
        <v>39</v>
      </c>
      <c r="E31" s="43"/>
      <c r="F31" s="43"/>
      <c r="G31" s="43"/>
      <c r="H31" s="43"/>
      <c r="I31" s="128"/>
      <c r="J31" s="138">
        <f>ROUND(J102,1)</f>
        <v>0</v>
      </c>
      <c r="K31" s="46"/>
    </row>
    <row r="32" spans="2:11" s="1" customFormat="1" ht="6.9" customHeight="1">
      <c r="B32" s="42"/>
      <c r="C32" s="43"/>
      <c r="D32" s="86"/>
      <c r="E32" s="86"/>
      <c r="F32" s="86"/>
      <c r="G32" s="86"/>
      <c r="H32" s="86"/>
      <c r="I32" s="135"/>
      <c r="J32" s="86"/>
      <c r="K32" s="136"/>
    </row>
    <row r="33" spans="2:11" s="1" customFormat="1" ht="14.4" customHeight="1">
      <c r="B33" s="42"/>
      <c r="C33" s="43"/>
      <c r="D33" s="43"/>
      <c r="E33" s="43"/>
      <c r="F33" s="47" t="s">
        <v>41</v>
      </c>
      <c r="G33" s="43"/>
      <c r="H33" s="43"/>
      <c r="I33" s="139" t="s">
        <v>40</v>
      </c>
      <c r="J33" s="47" t="s">
        <v>42</v>
      </c>
      <c r="K33" s="46"/>
    </row>
    <row r="34" spans="2:11" s="1" customFormat="1" ht="14.4" customHeight="1">
      <c r="B34" s="42"/>
      <c r="C34" s="43"/>
      <c r="D34" s="50" t="s">
        <v>43</v>
      </c>
      <c r="E34" s="50" t="s">
        <v>44</v>
      </c>
      <c r="F34" s="140">
        <f>ROUND(SUM(BE102:BE175), 1)</f>
        <v>0</v>
      </c>
      <c r="G34" s="43"/>
      <c r="H34" s="43"/>
      <c r="I34" s="141">
        <v>0.21</v>
      </c>
      <c r="J34" s="140">
        <f>ROUND(ROUND((SUM(BE102:BE175)), 1)*I34, 1)</f>
        <v>0</v>
      </c>
      <c r="K34" s="46"/>
    </row>
    <row r="35" spans="2:11" s="1" customFormat="1" ht="14.4" customHeight="1">
      <c r="B35" s="42"/>
      <c r="C35" s="43"/>
      <c r="D35" s="43"/>
      <c r="E35" s="50" t="s">
        <v>45</v>
      </c>
      <c r="F35" s="140">
        <f>ROUND(SUM(BF102:BF175), 1)</f>
        <v>0</v>
      </c>
      <c r="G35" s="43"/>
      <c r="H35" s="43"/>
      <c r="I35" s="141">
        <v>0.15</v>
      </c>
      <c r="J35" s="140">
        <f>ROUND(ROUND((SUM(BF102:BF175)), 1)*I35, 1)</f>
        <v>0</v>
      </c>
      <c r="K35" s="46"/>
    </row>
    <row r="36" spans="2:11" s="1" customFormat="1" ht="14.4" hidden="1" customHeight="1">
      <c r="B36" s="42"/>
      <c r="C36" s="43"/>
      <c r="D36" s="43"/>
      <c r="E36" s="50" t="s">
        <v>46</v>
      </c>
      <c r="F36" s="140">
        <f>ROUND(SUM(BG102:BG175), 1)</f>
        <v>0</v>
      </c>
      <c r="G36" s="43"/>
      <c r="H36" s="43"/>
      <c r="I36" s="141">
        <v>0.21</v>
      </c>
      <c r="J36" s="140">
        <v>0</v>
      </c>
      <c r="K36" s="46"/>
    </row>
    <row r="37" spans="2:11" s="1" customFormat="1" ht="14.4" hidden="1" customHeight="1">
      <c r="B37" s="42"/>
      <c r="C37" s="43"/>
      <c r="D37" s="43"/>
      <c r="E37" s="50" t="s">
        <v>47</v>
      </c>
      <c r="F37" s="140">
        <f>ROUND(SUM(BH102:BH175), 1)</f>
        <v>0</v>
      </c>
      <c r="G37" s="43"/>
      <c r="H37" s="43"/>
      <c r="I37" s="141">
        <v>0.15</v>
      </c>
      <c r="J37" s="140">
        <v>0</v>
      </c>
      <c r="K37" s="46"/>
    </row>
    <row r="38" spans="2:11" s="1" customFormat="1" ht="14.4" hidden="1" customHeight="1">
      <c r="B38" s="42"/>
      <c r="C38" s="43"/>
      <c r="D38" s="43"/>
      <c r="E38" s="50" t="s">
        <v>48</v>
      </c>
      <c r="F38" s="140">
        <f>ROUND(SUM(BI102:BI175), 1)</f>
        <v>0</v>
      </c>
      <c r="G38" s="43"/>
      <c r="H38" s="43"/>
      <c r="I38" s="141">
        <v>0</v>
      </c>
      <c r="J38" s="140">
        <v>0</v>
      </c>
      <c r="K38" s="46"/>
    </row>
    <row r="39" spans="2:11" s="1" customFormat="1" ht="6.9" customHeight="1">
      <c r="B39" s="42"/>
      <c r="C39" s="43"/>
      <c r="D39" s="43"/>
      <c r="E39" s="43"/>
      <c r="F39" s="43"/>
      <c r="G39" s="43"/>
      <c r="H39" s="43"/>
      <c r="I39" s="128"/>
      <c r="J39" s="43"/>
      <c r="K39" s="46"/>
    </row>
    <row r="40" spans="2:11" s="1" customFormat="1" ht="25.35" customHeight="1">
      <c r="B40" s="42"/>
      <c r="C40" s="142"/>
      <c r="D40" s="143" t="s">
        <v>49</v>
      </c>
      <c r="E40" s="80"/>
      <c r="F40" s="80"/>
      <c r="G40" s="144" t="s">
        <v>50</v>
      </c>
      <c r="H40" s="145" t="s">
        <v>51</v>
      </c>
      <c r="I40" s="146"/>
      <c r="J40" s="147">
        <f>SUM(J31:J38)</f>
        <v>0</v>
      </c>
      <c r="K40" s="148"/>
    </row>
    <row r="41" spans="2:11" s="1" customFormat="1" ht="14.4" customHeight="1">
      <c r="B41" s="57"/>
      <c r="C41" s="58"/>
      <c r="D41" s="58"/>
      <c r="E41" s="58"/>
      <c r="F41" s="58"/>
      <c r="G41" s="58"/>
      <c r="H41" s="58"/>
      <c r="I41" s="149"/>
      <c r="J41" s="58"/>
      <c r="K41" s="59"/>
    </row>
    <row r="45" spans="2:11" s="1" customFormat="1" ht="6.9" customHeight="1">
      <c r="B45" s="150"/>
      <c r="C45" s="151"/>
      <c r="D45" s="151"/>
      <c r="E45" s="151"/>
      <c r="F45" s="151"/>
      <c r="G45" s="151"/>
      <c r="H45" s="151"/>
      <c r="I45" s="152"/>
      <c r="J45" s="151"/>
      <c r="K45" s="153"/>
    </row>
    <row r="46" spans="2:11" s="1" customFormat="1" ht="36.9" customHeight="1">
      <c r="B46" s="42"/>
      <c r="C46" s="31" t="s">
        <v>166</v>
      </c>
      <c r="D46" s="43"/>
      <c r="E46" s="43"/>
      <c r="F46" s="43"/>
      <c r="G46" s="43"/>
      <c r="H46" s="43"/>
      <c r="I46" s="128"/>
      <c r="J46" s="43"/>
      <c r="K46" s="46"/>
    </row>
    <row r="47" spans="2:11" s="1" customFormat="1" ht="6.9" customHeight="1">
      <c r="B47" s="42"/>
      <c r="C47" s="43"/>
      <c r="D47" s="43"/>
      <c r="E47" s="43"/>
      <c r="F47" s="43"/>
      <c r="G47" s="43"/>
      <c r="H47" s="43"/>
      <c r="I47" s="128"/>
      <c r="J47" s="43"/>
      <c r="K47" s="46"/>
    </row>
    <row r="48" spans="2:11" s="1" customFormat="1" ht="14.4" customHeight="1">
      <c r="B48" s="42"/>
      <c r="C48" s="38" t="s">
        <v>18</v>
      </c>
      <c r="D48" s="43"/>
      <c r="E48" s="43"/>
      <c r="F48" s="43"/>
      <c r="G48" s="43"/>
      <c r="H48" s="43"/>
      <c r="I48" s="128"/>
      <c r="J48" s="43"/>
      <c r="K48" s="46"/>
    </row>
    <row r="49" spans="2:47" s="1" customFormat="1" ht="14.4" customHeight="1">
      <c r="B49" s="42"/>
      <c r="C49" s="43"/>
      <c r="D49" s="43"/>
      <c r="E49" s="400" t="str">
        <f>E7</f>
        <v>Revitalizace návsi v obci Malšovice</v>
      </c>
      <c r="F49" s="401"/>
      <c r="G49" s="401"/>
      <c r="H49" s="401"/>
      <c r="I49" s="128"/>
      <c r="J49" s="43"/>
      <c r="K49" s="46"/>
    </row>
    <row r="50" spans="2:47" ht="13.2">
      <c r="B50" s="29"/>
      <c r="C50" s="38" t="s">
        <v>160</v>
      </c>
      <c r="D50" s="30"/>
      <c r="E50" s="30"/>
      <c r="F50" s="30"/>
      <c r="G50" s="30"/>
      <c r="H50" s="30"/>
      <c r="I50" s="127"/>
      <c r="J50" s="30"/>
      <c r="K50" s="32"/>
    </row>
    <row r="51" spans="2:47" ht="25.2" customHeight="1">
      <c r="B51" s="29"/>
      <c r="C51" s="30"/>
      <c r="D51" s="30"/>
      <c r="E51" s="400" t="s">
        <v>161</v>
      </c>
      <c r="F51" s="360"/>
      <c r="G51" s="360"/>
      <c r="H51" s="360"/>
      <c r="I51" s="127"/>
      <c r="J51" s="30"/>
      <c r="K51" s="32"/>
    </row>
    <row r="52" spans="2:47" ht="13.2">
      <c r="B52" s="29"/>
      <c r="C52" s="38" t="s">
        <v>162</v>
      </c>
      <c r="D52" s="30"/>
      <c r="E52" s="30"/>
      <c r="F52" s="30"/>
      <c r="G52" s="30"/>
      <c r="H52" s="30"/>
      <c r="I52" s="127"/>
      <c r="J52" s="30"/>
      <c r="K52" s="32"/>
    </row>
    <row r="53" spans="2:47" s="1" customFormat="1" ht="14.4" customHeight="1">
      <c r="B53" s="42"/>
      <c r="C53" s="43"/>
      <c r="D53" s="43"/>
      <c r="E53" s="384" t="s">
        <v>163</v>
      </c>
      <c r="F53" s="402"/>
      <c r="G53" s="402"/>
      <c r="H53" s="402"/>
      <c r="I53" s="128"/>
      <c r="J53" s="43"/>
      <c r="K53" s="46"/>
    </row>
    <row r="54" spans="2:47" s="1" customFormat="1" ht="14.4" customHeight="1">
      <c r="B54" s="42"/>
      <c r="C54" s="38" t="s">
        <v>164</v>
      </c>
      <c r="D54" s="43"/>
      <c r="E54" s="43"/>
      <c r="F54" s="43"/>
      <c r="G54" s="43"/>
      <c r="H54" s="43"/>
      <c r="I54" s="128"/>
      <c r="J54" s="43"/>
      <c r="K54" s="46"/>
    </row>
    <row r="55" spans="2:47" s="1" customFormat="1" ht="16.2" customHeight="1">
      <c r="B55" s="42"/>
      <c r="C55" s="43"/>
      <c r="D55" s="43"/>
      <c r="E55" s="403" t="str">
        <f>E13</f>
        <v xml:space="preserve">D.1.1.2. - vodní nádrž - venkovní (přípojka) elektroinstalace  </v>
      </c>
      <c r="F55" s="402"/>
      <c r="G55" s="402"/>
      <c r="H55" s="402"/>
      <c r="I55" s="128"/>
      <c r="J55" s="43"/>
      <c r="K55" s="46"/>
    </row>
    <row r="56" spans="2:47" s="1" customFormat="1" ht="6.9" customHeight="1">
      <c r="B56" s="42"/>
      <c r="C56" s="43"/>
      <c r="D56" s="43"/>
      <c r="E56" s="43"/>
      <c r="F56" s="43"/>
      <c r="G56" s="43"/>
      <c r="H56" s="43"/>
      <c r="I56" s="128"/>
      <c r="J56" s="43"/>
      <c r="K56" s="46"/>
    </row>
    <row r="57" spans="2:47" s="1" customFormat="1" ht="18" customHeight="1">
      <c r="B57" s="42"/>
      <c r="C57" s="38" t="s">
        <v>24</v>
      </c>
      <c r="D57" s="43"/>
      <c r="E57" s="43"/>
      <c r="F57" s="36" t="str">
        <f>F16</f>
        <v xml:space="preserve">MALŠOVICE </v>
      </c>
      <c r="G57" s="43"/>
      <c r="H57" s="43"/>
      <c r="I57" s="129" t="s">
        <v>26</v>
      </c>
      <c r="J57" s="130" t="str">
        <f>IF(J16="","",J16)</f>
        <v>10. 5. 2018</v>
      </c>
      <c r="K57" s="46"/>
    </row>
    <row r="58" spans="2:47" s="1" customFormat="1" ht="6.9" customHeight="1">
      <c r="B58" s="42"/>
      <c r="C58" s="43"/>
      <c r="D58" s="43"/>
      <c r="E58" s="43"/>
      <c r="F58" s="43"/>
      <c r="G58" s="43"/>
      <c r="H58" s="43"/>
      <c r="I58" s="128"/>
      <c r="J58" s="43"/>
      <c r="K58" s="46"/>
    </row>
    <row r="59" spans="2:47" s="1" customFormat="1" ht="13.2">
      <c r="B59" s="42"/>
      <c r="C59" s="38" t="s">
        <v>28</v>
      </c>
      <c r="D59" s="43"/>
      <c r="E59" s="43"/>
      <c r="F59" s="36" t="str">
        <f>E19</f>
        <v>OBEC MALŠOVICE, Malšovice 16</v>
      </c>
      <c r="G59" s="43"/>
      <c r="H59" s="43"/>
      <c r="I59" s="129" t="s">
        <v>34</v>
      </c>
      <c r="J59" s="364" t="str">
        <f>E25</f>
        <v>Ing.arch. Zdeněk Havlík Ústí n.L.</v>
      </c>
      <c r="K59" s="46"/>
    </row>
    <row r="60" spans="2:47" s="1" customFormat="1" ht="14.4" customHeight="1">
      <c r="B60" s="42"/>
      <c r="C60" s="38" t="s">
        <v>32</v>
      </c>
      <c r="D60" s="43"/>
      <c r="E60" s="43"/>
      <c r="F60" s="36" t="str">
        <f>IF(E22="","",E22)</f>
        <v/>
      </c>
      <c r="G60" s="43"/>
      <c r="H60" s="43"/>
      <c r="I60" s="128"/>
      <c r="J60" s="404"/>
      <c r="K60" s="46"/>
    </row>
    <row r="61" spans="2:47" s="1" customFormat="1" ht="10.35" customHeight="1">
      <c r="B61" s="42"/>
      <c r="C61" s="43"/>
      <c r="D61" s="43"/>
      <c r="E61" s="43"/>
      <c r="F61" s="43"/>
      <c r="G61" s="43"/>
      <c r="H61" s="43"/>
      <c r="I61" s="128"/>
      <c r="J61" s="43"/>
      <c r="K61" s="46"/>
    </row>
    <row r="62" spans="2:47" s="1" customFormat="1" ht="29.25" customHeight="1">
      <c r="B62" s="42"/>
      <c r="C62" s="154" t="s">
        <v>167</v>
      </c>
      <c r="D62" s="142"/>
      <c r="E62" s="142"/>
      <c r="F62" s="142"/>
      <c r="G62" s="142"/>
      <c r="H62" s="142"/>
      <c r="I62" s="155"/>
      <c r="J62" s="156" t="s">
        <v>168</v>
      </c>
      <c r="K62" s="157"/>
    </row>
    <row r="63" spans="2:47" s="1" customFormat="1" ht="10.35" customHeight="1">
      <c r="B63" s="42"/>
      <c r="C63" s="43"/>
      <c r="D63" s="43"/>
      <c r="E63" s="43"/>
      <c r="F63" s="43"/>
      <c r="G63" s="43"/>
      <c r="H63" s="43"/>
      <c r="I63" s="128"/>
      <c r="J63" s="43"/>
      <c r="K63" s="46"/>
    </row>
    <row r="64" spans="2:47" s="1" customFormat="1" ht="29.25" customHeight="1">
      <c r="B64" s="42"/>
      <c r="C64" s="158" t="s">
        <v>169</v>
      </c>
      <c r="D64" s="43"/>
      <c r="E64" s="43"/>
      <c r="F64" s="43"/>
      <c r="G64" s="43"/>
      <c r="H64" s="43"/>
      <c r="I64" s="128"/>
      <c r="J64" s="138">
        <f>J102</f>
        <v>0</v>
      </c>
      <c r="K64" s="46"/>
      <c r="AU64" s="25" t="s">
        <v>170</v>
      </c>
    </row>
    <row r="65" spans="2:11" s="8" customFormat="1" ht="24.9" customHeight="1">
      <c r="B65" s="159"/>
      <c r="C65" s="160"/>
      <c r="D65" s="161" t="s">
        <v>623</v>
      </c>
      <c r="E65" s="162"/>
      <c r="F65" s="162"/>
      <c r="G65" s="162"/>
      <c r="H65" s="162"/>
      <c r="I65" s="163"/>
      <c r="J65" s="164">
        <f>J103</f>
        <v>0</v>
      </c>
      <c r="K65" s="165"/>
    </row>
    <row r="66" spans="2:11" s="9" customFormat="1" ht="19.95" customHeight="1">
      <c r="B66" s="166"/>
      <c r="C66" s="167"/>
      <c r="D66" s="168" t="s">
        <v>624</v>
      </c>
      <c r="E66" s="169"/>
      <c r="F66" s="169"/>
      <c r="G66" s="169"/>
      <c r="H66" s="169"/>
      <c r="I66" s="170"/>
      <c r="J66" s="171">
        <f>J104</f>
        <v>0</v>
      </c>
      <c r="K66" s="172"/>
    </row>
    <row r="67" spans="2:11" s="9" customFormat="1" ht="19.95" customHeight="1">
      <c r="B67" s="166"/>
      <c r="C67" s="167"/>
      <c r="D67" s="168" t="s">
        <v>625</v>
      </c>
      <c r="E67" s="169"/>
      <c r="F67" s="169"/>
      <c r="G67" s="169"/>
      <c r="H67" s="169"/>
      <c r="I67" s="170"/>
      <c r="J67" s="171">
        <f>J109</f>
        <v>0</v>
      </c>
      <c r="K67" s="172"/>
    </row>
    <row r="68" spans="2:11" s="9" customFormat="1" ht="19.95" customHeight="1">
      <c r="B68" s="166"/>
      <c r="C68" s="167"/>
      <c r="D68" s="168" t="s">
        <v>626</v>
      </c>
      <c r="E68" s="169"/>
      <c r="F68" s="169"/>
      <c r="G68" s="169"/>
      <c r="H68" s="169"/>
      <c r="I68" s="170"/>
      <c r="J68" s="171">
        <f>J114</f>
        <v>0</v>
      </c>
      <c r="K68" s="172"/>
    </row>
    <row r="69" spans="2:11" s="9" customFormat="1" ht="19.95" customHeight="1">
      <c r="B69" s="166"/>
      <c r="C69" s="167"/>
      <c r="D69" s="168" t="s">
        <v>627</v>
      </c>
      <c r="E69" s="169"/>
      <c r="F69" s="169"/>
      <c r="G69" s="169"/>
      <c r="H69" s="169"/>
      <c r="I69" s="170"/>
      <c r="J69" s="171">
        <f>J117</f>
        <v>0</v>
      </c>
      <c r="K69" s="172"/>
    </row>
    <row r="70" spans="2:11" s="9" customFormat="1" ht="19.95" customHeight="1">
      <c r="B70" s="166"/>
      <c r="C70" s="167"/>
      <c r="D70" s="168" t="s">
        <v>628</v>
      </c>
      <c r="E70" s="169"/>
      <c r="F70" s="169"/>
      <c r="G70" s="169"/>
      <c r="H70" s="169"/>
      <c r="I70" s="170"/>
      <c r="J70" s="171">
        <f>J134</f>
        <v>0</v>
      </c>
      <c r="K70" s="172"/>
    </row>
    <row r="71" spans="2:11" s="9" customFormat="1" ht="19.95" customHeight="1">
      <c r="B71" s="166"/>
      <c r="C71" s="167"/>
      <c r="D71" s="168" t="s">
        <v>629</v>
      </c>
      <c r="E71" s="169"/>
      <c r="F71" s="169"/>
      <c r="G71" s="169"/>
      <c r="H71" s="169"/>
      <c r="I71" s="170"/>
      <c r="J71" s="171">
        <f>J141</f>
        <v>0</v>
      </c>
      <c r="K71" s="172"/>
    </row>
    <row r="72" spans="2:11" s="9" customFormat="1" ht="19.95" customHeight="1">
      <c r="B72" s="166"/>
      <c r="C72" s="167"/>
      <c r="D72" s="168" t="s">
        <v>630</v>
      </c>
      <c r="E72" s="169"/>
      <c r="F72" s="169"/>
      <c r="G72" s="169"/>
      <c r="H72" s="169"/>
      <c r="I72" s="170"/>
      <c r="J72" s="171">
        <f>J144</f>
        <v>0</v>
      </c>
      <c r="K72" s="172"/>
    </row>
    <row r="73" spans="2:11" s="9" customFormat="1" ht="19.95" customHeight="1">
      <c r="B73" s="166"/>
      <c r="C73" s="167"/>
      <c r="D73" s="168" t="s">
        <v>631</v>
      </c>
      <c r="E73" s="169"/>
      <c r="F73" s="169"/>
      <c r="G73" s="169"/>
      <c r="H73" s="169"/>
      <c r="I73" s="170"/>
      <c r="J73" s="171">
        <f>J151</f>
        <v>0</v>
      </c>
      <c r="K73" s="172"/>
    </row>
    <row r="74" spans="2:11" s="9" customFormat="1" ht="19.95" customHeight="1">
      <c r="B74" s="166"/>
      <c r="C74" s="167"/>
      <c r="D74" s="168" t="s">
        <v>632</v>
      </c>
      <c r="E74" s="169"/>
      <c r="F74" s="169"/>
      <c r="G74" s="169"/>
      <c r="H74" s="169"/>
      <c r="I74" s="170"/>
      <c r="J74" s="171">
        <f>J154</f>
        <v>0</v>
      </c>
      <c r="K74" s="172"/>
    </row>
    <row r="75" spans="2:11" s="9" customFormat="1" ht="19.95" customHeight="1">
      <c r="B75" s="166"/>
      <c r="C75" s="167"/>
      <c r="D75" s="168" t="s">
        <v>633</v>
      </c>
      <c r="E75" s="169"/>
      <c r="F75" s="169"/>
      <c r="G75" s="169"/>
      <c r="H75" s="169"/>
      <c r="I75" s="170"/>
      <c r="J75" s="171">
        <f>J168</f>
        <v>0</v>
      </c>
      <c r="K75" s="172"/>
    </row>
    <row r="76" spans="2:11" s="9" customFormat="1" ht="19.95" customHeight="1">
      <c r="B76" s="166"/>
      <c r="C76" s="167"/>
      <c r="D76" s="168" t="s">
        <v>634</v>
      </c>
      <c r="E76" s="169"/>
      <c r="F76" s="169"/>
      <c r="G76" s="169"/>
      <c r="H76" s="169"/>
      <c r="I76" s="170"/>
      <c r="J76" s="171">
        <f>J170</f>
        <v>0</v>
      </c>
      <c r="K76" s="172"/>
    </row>
    <row r="77" spans="2:11" s="9" customFormat="1" ht="19.95" customHeight="1">
      <c r="B77" s="166"/>
      <c r="C77" s="167"/>
      <c r="D77" s="168" t="s">
        <v>635</v>
      </c>
      <c r="E77" s="169"/>
      <c r="F77" s="169"/>
      <c r="G77" s="169"/>
      <c r="H77" s="169"/>
      <c r="I77" s="170"/>
      <c r="J77" s="171">
        <f>J172</f>
        <v>0</v>
      </c>
      <c r="K77" s="172"/>
    </row>
    <row r="78" spans="2:11" s="9" customFormat="1" ht="19.95" customHeight="1">
      <c r="B78" s="166"/>
      <c r="C78" s="167"/>
      <c r="D78" s="168" t="s">
        <v>636</v>
      </c>
      <c r="E78" s="169"/>
      <c r="F78" s="169"/>
      <c r="G78" s="169"/>
      <c r="H78" s="169"/>
      <c r="I78" s="170"/>
      <c r="J78" s="171">
        <f>J174</f>
        <v>0</v>
      </c>
      <c r="K78" s="172"/>
    </row>
    <row r="79" spans="2:11" s="1" customFormat="1" ht="21.75" customHeight="1">
      <c r="B79" s="42"/>
      <c r="C79" s="43"/>
      <c r="D79" s="43"/>
      <c r="E79" s="43"/>
      <c r="F79" s="43"/>
      <c r="G79" s="43"/>
      <c r="H79" s="43"/>
      <c r="I79" s="128"/>
      <c r="J79" s="43"/>
      <c r="K79" s="46"/>
    </row>
    <row r="80" spans="2:11" s="1" customFormat="1" ht="6.9" customHeight="1">
      <c r="B80" s="57"/>
      <c r="C80" s="58"/>
      <c r="D80" s="58"/>
      <c r="E80" s="58"/>
      <c r="F80" s="58"/>
      <c r="G80" s="58"/>
      <c r="H80" s="58"/>
      <c r="I80" s="149"/>
      <c r="J80" s="58"/>
      <c r="K80" s="59"/>
    </row>
    <row r="84" spans="2:12" s="1" customFormat="1" ht="6.9" customHeight="1">
      <c r="B84" s="60"/>
      <c r="C84" s="61"/>
      <c r="D84" s="61"/>
      <c r="E84" s="61"/>
      <c r="F84" s="61"/>
      <c r="G84" s="61"/>
      <c r="H84" s="61"/>
      <c r="I84" s="152"/>
      <c r="J84" s="61"/>
      <c r="K84" s="61"/>
      <c r="L84" s="62"/>
    </row>
    <row r="85" spans="2:12" s="1" customFormat="1" ht="36.9" customHeight="1">
      <c r="B85" s="42"/>
      <c r="C85" s="63" t="s">
        <v>191</v>
      </c>
      <c r="D85" s="64"/>
      <c r="E85" s="64"/>
      <c r="F85" s="64"/>
      <c r="G85" s="64"/>
      <c r="H85" s="64"/>
      <c r="I85" s="173"/>
      <c r="J85" s="64"/>
      <c r="K85" s="64"/>
      <c r="L85" s="62"/>
    </row>
    <row r="86" spans="2:12" s="1" customFormat="1" ht="6.9" customHeight="1">
      <c r="B86" s="42"/>
      <c r="C86" s="64"/>
      <c r="D86" s="64"/>
      <c r="E86" s="64"/>
      <c r="F86" s="64"/>
      <c r="G86" s="64"/>
      <c r="H86" s="64"/>
      <c r="I86" s="173"/>
      <c r="J86" s="64"/>
      <c r="K86" s="64"/>
      <c r="L86" s="62"/>
    </row>
    <row r="87" spans="2:12" s="1" customFormat="1" ht="14.4" customHeight="1">
      <c r="B87" s="42"/>
      <c r="C87" s="66" t="s">
        <v>18</v>
      </c>
      <c r="D87" s="64"/>
      <c r="E87" s="64"/>
      <c r="F87" s="64"/>
      <c r="G87" s="64"/>
      <c r="H87" s="64"/>
      <c r="I87" s="173"/>
      <c r="J87" s="64"/>
      <c r="K87" s="64"/>
      <c r="L87" s="62"/>
    </row>
    <row r="88" spans="2:12" s="1" customFormat="1" ht="14.4" customHeight="1">
      <c r="B88" s="42"/>
      <c r="C88" s="64"/>
      <c r="D88" s="64"/>
      <c r="E88" s="405" t="str">
        <f>E7</f>
        <v>Revitalizace návsi v obci Malšovice</v>
      </c>
      <c r="F88" s="406"/>
      <c r="G88" s="406"/>
      <c r="H88" s="406"/>
      <c r="I88" s="173"/>
      <c r="J88" s="64"/>
      <c r="K88" s="64"/>
      <c r="L88" s="62"/>
    </row>
    <row r="89" spans="2:12" ht="13.2">
      <c r="B89" s="29"/>
      <c r="C89" s="66" t="s">
        <v>160</v>
      </c>
      <c r="D89" s="174"/>
      <c r="E89" s="174"/>
      <c r="F89" s="174"/>
      <c r="G89" s="174"/>
      <c r="H89" s="174"/>
      <c r="J89" s="174"/>
      <c r="K89" s="174"/>
      <c r="L89" s="175"/>
    </row>
    <row r="90" spans="2:12" ht="25.2" customHeight="1">
      <c r="B90" s="29"/>
      <c r="C90" s="174"/>
      <c r="D90" s="174"/>
      <c r="E90" s="405" t="s">
        <v>161</v>
      </c>
      <c r="F90" s="409"/>
      <c r="G90" s="409"/>
      <c r="H90" s="409"/>
      <c r="J90" s="174"/>
      <c r="K90" s="174"/>
      <c r="L90" s="175"/>
    </row>
    <row r="91" spans="2:12" ht="13.2">
      <c r="B91" s="29"/>
      <c r="C91" s="66" t="s">
        <v>162</v>
      </c>
      <c r="D91" s="174"/>
      <c r="E91" s="174"/>
      <c r="F91" s="174"/>
      <c r="G91" s="174"/>
      <c r="H91" s="174"/>
      <c r="J91" s="174"/>
      <c r="K91" s="174"/>
      <c r="L91" s="175"/>
    </row>
    <row r="92" spans="2:12" s="1" customFormat="1" ht="14.4" customHeight="1">
      <c r="B92" s="42"/>
      <c r="C92" s="64"/>
      <c r="D92" s="64"/>
      <c r="E92" s="407" t="s">
        <v>163</v>
      </c>
      <c r="F92" s="408"/>
      <c r="G92" s="408"/>
      <c r="H92" s="408"/>
      <c r="I92" s="173"/>
      <c r="J92" s="64"/>
      <c r="K92" s="64"/>
      <c r="L92" s="62"/>
    </row>
    <row r="93" spans="2:12" s="1" customFormat="1" ht="14.4" customHeight="1">
      <c r="B93" s="42"/>
      <c r="C93" s="66" t="s">
        <v>164</v>
      </c>
      <c r="D93" s="64"/>
      <c r="E93" s="64"/>
      <c r="F93" s="64"/>
      <c r="G93" s="64"/>
      <c r="H93" s="64"/>
      <c r="I93" s="173"/>
      <c r="J93" s="64"/>
      <c r="K93" s="64"/>
      <c r="L93" s="62"/>
    </row>
    <row r="94" spans="2:12" s="1" customFormat="1" ht="16.2" customHeight="1">
      <c r="B94" s="42"/>
      <c r="C94" s="64"/>
      <c r="D94" s="64"/>
      <c r="E94" s="375" t="str">
        <f>E13</f>
        <v xml:space="preserve">D.1.1.2. - vodní nádrž - venkovní (přípojka) elektroinstalace  </v>
      </c>
      <c r="F94" s="408"/>
      <c r="G94" s="408"/>
      <c r="H94" s="408"/>
      <c r="I94" s="173"/>
      <c r="J94" s="64"/>
      <c r="K94" s="64"/>
      <c r="L94" s="62"/>
    </row>
    <row r="95" spans="2:12" s="1" customFormat="1" ht="6.9" customHeight="1">
      <c r="B95" s="42"/>
      <c r="C95" s="64"/>
      <c r="D95" s="64"/>
      <c r="E95" s="64"/>
      <c r="F95" s="64"/>
      <c r="G95" s="64"/>
      <c r="H95" s="64"/>
      <c r="I95" s="173"/>
      <c r="J95" s="64"/>
      <c r="K95" s="64"/>
      <c r="L95" s="62"/>
    </row>
    <row r="96" spans="2:12" s="1" customFormat="1" ht="18" customHeight="1">
      <c r="B96" s="42"/>
      <c r="C96" s="66" t="s">
        <v>24</v>
      </c>
      <c r="D96" s="64"/>
      <c r="E96" s="64"/>
      <c r="F96" s="176" t="str">
        <f>F16</f>
        <v xml:space="preserve">MALŠOVICE </v>
      </c>
      <c r="G96" s="64"/>
      <c r="H96" s="64"/>
      <c r="I96" s="177" t="s">
        <v>26</v>
      </c>
      <c r="J96" s="74" t="str">
        <f>IF(J16="","",J16)</f>
        <v>10. 5. 2018</v>
      </c>
      <c r="K96" s="64"/>
      <c r="L96" s="62"/>
    </row>
    <row r="97" spans="2:65" s="1" customFormat="1" ht="6.9" customHeight="1">
      <c r="B97" s="42"/>
      <c r="C97" s="64"/>
      <c r="D97" s="64"/>
      <c r="E97" s="64"/>
      <c r="F97" s="64"/>
      <c r="G97" s="64"/>
      <c r="H97" s="64"/>
      <c r="I97" s="173"/>
      <c r="J97" s="64"/>
      <c r="K97" s="64"/>
      <c r="L97" s="62"/>
    </row>
    <row r="98" spans="2:65" s="1" customFormat="1" ht="13.2">
      <c r="B98" s="42"/>
      <c r="C98" s="66" t="s">
        <v>28</v>
      </c>
      <c r="D98" s="64"/>
      <c r="E98" s="64"/>
      <c r="F98" s="176" t="str">
        <f>E19</f>
        <v>OBEC MALŠOVICE, Malšovice 16</v>
      </c>
      <c r="G98" s="64"/>
      <c r="H98" s="64"/>
      <c r="I98" s="177" t="s">
        <v>34</v>
      </c>
      <c r="J98" s="176" t="str">
        <f>E25</f>
        <v>Ing.arch. Zdeněk Havlík Ústí n.L.</v>
      </c>
      <c r="K98" s="64"/>
      <c r="L98" s="62"/>
    </row>
    <row r="99" spans="2:65" s="1" customFormat="1" ht="14.4" customHeight="1">
      <c r="B99" s="42"/>
      <c r="C99" s="66" t="s">
        <v>32</v>
      </c>
      <c r="D99" s="64"/>
      <c r="E99" s="64"/>
      <c r="F99" s="176" t="str">
        <f>IF(E22="","",E22)</f>
        <v/>
      </c>
      <c r="G99" s="64"/>
      <c r="H99" s="64"/>
      <c r="I99" s="173"/>
      <c r="J99" s="64"/>
      <c r="K99" s="64"/>
      <c r="L99" s="62"/>
    </row>
    <row r="100" spans="2:65" s="1" customFormat="1" ht="10.35" customHeight="1">
      <c r="B100" s="42"/>
      <c r="C100" s="64"/>
      <c r="D100" s="64"/>
      <c r="E100" s="64"/>
      <c r="F100" s="64"/>
      <c r="G100" s="64"/>
      <c r="H100" s="64"/>
      <c r="I100" s="173"/>
      <c r="J100" s="64"/>
      <c r="K100" s="64"/>
      <c r="L100" s="62"/>
    </row>
    <row r="101" spans="2:65" s="10" customFormat="1" ht="29.25" customHeight="1">
      <c r="B101" s="178"/>
      <c r="C101" s="179" t="s">
        <v>192</v>
      </c>
      <c r="D101" s="180" t="s">
        <v>58</v>
      </c>
      <c r="E101" s="180" t="s">
        <v>54</v>
      </c>
      <c r="F101" s="180" t="s">
        <v>193</v>
      </c>
      <c r="G101" s="180" t="s">
        <v>194</v>
      </c>
      <c r="H101" s="180" t="s">
        <v>195</v>
      </c>
      <c r="I101" s="181" t="s">
        <v>196</v>
      </c>
      <c r="J101" s="180" t="s">
        <v>168</v>
      </c>
      <c r="K101" s="182" t="s">
        <v>197</v>
      </c>
      <c r="L101" s="183"/>
      <c r="M101" s="82" t="s">
        <v>198</v>
      </c>
      <c r="N101" s="83" t="s">
        <v>43</v>
      </c>
      <c r="O101" s="83" t="s">
        <v>199</v>
      </c>
      <c r="P101" s="83" t="s">
        <v>200</v>
      </c>
      <c r="Q101" s="83" t="s">
        <v>201</v>
      </c>
      <c r="R101" s="83" t="s">
        <v>202</v>
      </c>
      <c r="S101" s="83" t="s">
        <v>203</v>
      </c>
      <c r="T101" s="84" t="s">
        <v>204</v>
      </c>
    </row>
    <row r="102" spans="2:65" s="1" customFormat="1" ht="29.25" customHeight="1">
      <c r="B102" s="42"/>
      <c r="C102" s="88" t="s">
        <v>169</v>
      </c>
      <c r="D102" s="64"/>
      <c r="E102" s="64"/>
      <c r="F102" s="64"/>
      <c r="G102" s="64"/>
      <c r="H102" s="64"/>
      <c r="I102" s="173"/>
      <c r="J102" s="184">
        <f>BK102</f>
        <v>0</v>
      </c>
      <c r="K102" s="64"/>
      <c r="L102" s="62"/>
      <c r="M102" s="85"/>
      <c r="N102" s="86"/>
      <c r="O102" s="86"/>
      <c r="P102" s="185">
        <f>P103</f>
        <v>0</v>
      </c>
      <c r="Q102" s="86"/>
      <c r="R102" s="185">
        <f>R103</f>
        <v>1.9200000000000003E-3</v>
      </c>
      <c r="S102" s="86"/>
      <c r="T102" s="186">
        <f>T103</f>
        <v>0</v>
      </c>
      <c r="AT102" s="25" t="s">
        <v>72</v>
      </c>
      <c r="AU102" s="25" t="s">
        <v>170</v>
      </c>
      <c r="BK102" s="187">
        <f>BK103</f>
        <v>0</v>
      </c>
    </row>
    <row r="103" spans="2:65" s="11" customFormat="1" ht="37.35" customHeight="1">
      <c r="B103" s="188"/>
      <c r="C103" s="189"/>
      <c r="D103" s="190" t="s">
        <v>72</v>
      </c>
      <c r="E103" s="191" t="s">
        <v>314</v>
      </c>
      <c r="F103" s="191" t="s">
        <v>637</v>
      </c>
      <c r="G103" s="189"/>
      <c r="H103" s="189"/>
      <c r="I103" s="192"/>
      <c r="J103" s="193">
        <f>BK103</f>
        <v>0</v>
      </c>
      <c r="K103" s="189"/>
      <c r="L103" s="194"/>
      <c r="M103" s="195"/>
      <c r="N103" s="196"/>
      <c r="O103" s="196"/>
      <c r="P103" s="197">
        <f>P104+P109+P114+P117+P134+P141+P144+P151+P154+P168+P170+P172+P174</f>
        <v>0</v>
      </c>
      <c r="Q103" s="196"/>
      <c r="R103" s="197">
        <f>R104+R109+R114+R117+R134+R141+R144+R151+R154+R168+R170+R172+R174</f>
        <v>1.9200000000000003E-3</v>
      </c>
      <c r="S103" s="196"/>
      <c r="T103" s="198">
        <f>T104+T109+T114+T117+T134+T141+T144+T151+T154+T168+T170+T172+T174</f>
        <v>0</v>
      </c>
      <c r="AR103" s="199" t="s">
        <v>90</v>
      </c>
      <c r="AT103" s="200" t="s">
        <v>72</v>
      </c>
      <c r="AU103" s="200" t="s">
        <v>73</v>
      </c>
      <c r="AY103" s="199" t="s">
        <v>207</v>
      </c>
      <c r="BK103" s="201">
        <f>BK104+BK109+BK114+BK117+BK134+BK141+BK144+BK151+BK154+BK168+BK170+BK172+BK174</f>
        <v>0</v>
      </c>
    </row>
    <row r="104" spans="2:65" s="11" customFormat="1" ht="19.95" customHeight="1">
      <c r="B104" s="188"/>
      <c r="C104" s="189"/>
      <c r="D104" s="190" t="s">
        <v>72</v>
      </c>
      <c r="E104" s="202" t="s">
        <v>638</v>
      </c>
      <c r="F104" s="202" t="s">
        <v>639</v>
      </c>
      <c r="G104" s="189"/>
      <c r="H104" s="189"/>
      <c r="I104" s="192"/>
      <c r="J104" s="203">
        <f>BK104</f>
        <v>0</v>
      </c>
      <c r="K104" s="189"/>
      <c r="L104" s="194"/>
      <c r="M104" s="195"/>
      <c r="N104" s="196"/>
      <c r="O104" s="196"/>
      <c r="P104" s="197">
        <f>SUM(P105:P108)</f>
        <v>0</v>
      </c>
      <c r="Q104" s="196"/>
      <c r="R104" s="197">
        <f>SUM(R105:R108)</f>
        <v>0</v>
      </c>
      <c r="S104" s="196"/>
      <c r="T104" s="198">
        <f>SUM(T105:T108)</f>
        <v>0</v>
      </c>
      <c r="AR104" s="199" t="s">
        <v>90</v>
      </c>
      <c r="AT104" s="200" t="s">
        <v>72</v>
      </c>
      <c r="AU104" s="200" t="s">
        <v>80</v>
      </c>
      <c r="AY104" s="199" t="s">
        <v>207</v>
      </c>
      <c r="BK104" s="201">
        <f>SUM(BK105:BK108)</f>
        <v>0</v>
      </c>
    </row>
    <row r="105" spans="2:65" s="1" customFormat="1" ht="14.4" customHeight="1">
      <c r="B105" s="42"/>
      <c r="C105" s="204" t="s">
        <v>80</v>
      </c>
      <c r="D105" s="204" t="s">
        <v>211</v>
      </c>
      <c r="E105" s="205" t="s">
        <v>640</v>
      </c>
      <c r="F105" s="206" t="s">
        <v>641</v>
      </c>
      <c r="G105" s="207" t="s">
        <v>322</v>
      </c>
      <c r="H105" s="208">
        <v>50</v>
      </c>
      <c r="I105" s="209"/>
      <c r="J105" s="210">
        <f>ROUND(I105*H105,1)</f>
        <v>0</v>
      </c>
      <c r="K105" s="206" t="s">
        <v>23</v>
      </c>
      <c r="L105" s="62"/>
      <c r="M105" s="211" t="s">
        <v>23</v>
      </c>
      <c r="N105" s="212" t="s">
        <v>44</v>
      </c>
      <c r="O105" s="43"/>
      <c r="P105" s="213">
        <f>O105*H105</f>
        <v>0</v>
      </c>
      <c r="Q105" s="213">
        <v>0</v>
      </c>
      <c r="R105" s="213">
        <f>Q105*H105</f>
        <v>0</v>
      </c>
      <c r="S105" s="213">
        <v>0</v>
      </c>
      <c r="T105" s="214">
        <f>S105*H105</f>
        <v>0</v>
      </c>
      <c r="AR105" s="25" t="s">
        <v>503</v>
      </c>
      <c r="AT105" s="25" t="s">
        <v>211</v>
      </c>
      <c r="AU105" s="25" t="s">
        <v>82</v>
      </c>
      <c r="AY105" s="25" t="s">
        <v>207</v>
      </c>
      <c r="BE105" s="215">
        <f>IF(N105="základní",J105,0)</f>
        <v>0</v>
      </c>
      <c r="BF105" s="215">
        <f>IF(N105="snížená",J105,0)</f>
        <v>0</v>
      </c>
      <c r="BG105" s="215">
        <f>IF(N105="zákl. přenesená",J105,0)</f>
        <v>0</v>
      </c>
      <c r="BH105" s="215">
        <f>IF(N105="sníž. přenesená",J105,0)</f>
        <v>0</v>
      </c>
      <c r="BI105" s="215">
        <f>IF(N105="nulová",J105,0)</f>
        <v>0</v>
      </c>
      <c r="BJ105" s="25" t="s">
        <v>80</v>
      </c>
      <c r="BK105" s="215">
        <f>ROUND(I105*H105,1)</f>
        <v>0</v>
      </c>
      <c r="BL105" s="25" t="s">
        <v>503</v>
      </c>
      <c r="BM105" s="25" t="s">
        <v>642</v>
      </c>
    </row>
    <row r="106" spans="2:65" s="1" customFormat="1" ht="14.4" customHeight="1">
      <c r="B106" s="42"/>
      <c r="C106" s="204" t="s">
        <v>82</v>
      </c>
      <c r="D106" s="204" t="s">
        <v>211</v>
      </c>
      <c r="E106" s="205" t="s">
        <v>643</v>
      </c>
      <c r="F106" s="206" t="s">
        <v>644</v>
      </c>
      <c r="G106" s="207" t="s">
        <v>322</v>
      </c>
      <c r="H106" s="208">
        <v>50</v>
      </c>
      <c r="I106" s="209"/>
      <c r="J106" s="210">
        <f>ROUND(I106*H106,1)</f>
        <v>0</v>
      </c>
      <c r="K106" s="206" t="s">
        <v>23</v>
      </c>
      <c r="L106" s="62"/>
      <c r="M106" s="211" t="s">
        <v>23</v>
      </c>
      <c r="N106" s="212" t="s">
        <v>44</v>
      </c>
      <c r="O106" s="43"/>
      <c r="P106" s="213">
        <f>O106*H106</f>
        <v>0</v>
      </c>
      <c r="Q106" s="213">
        <v>0</v>
      </c>
      <c r="R106" s="213">
        <f>Q106*H106</f>
        <v>0</v>
      </c>
      <c r="S106" s="213">
        <v>0</v>
      </c>
      <c r="T106" s="214">
        <f>S106*H106</f>
        <v>0</v>
      </c>
      <c r="AR106" s="25" t="s">
        <v>503</v>
      </c>
      <c r="AT106" s="25" t="s">
        <v>211</v>
      </c>
      <c r="AU106" s="25" t="s">
        <v>82</v>
      </c>
      <c r="AY106" s="25" t="s">
        <v>207</v>
      </c>
      <c r="BE106" s="215">
        <f>IF(N106="základní",J106,0)</f>
        <v>0</v>
      </c>
      <c r="BF106" s="215">
        <f>IF(N106="snížená",J106,0)</f>
        <v>0</v>
      </c>
      <c r="BG106" s="215">
        <f>IF(N106="zákl. přenesená",J106,0)</f>
        <v>0</v>
      </c>
      <c r="BH106" s="215">
        <f>IF(N106="sníž. přenesená",J106,0)</f>
        <v>0</v>
      </c>
      <c r="BI106" s="215">
        <f>IF(N106="nulová",J106,0)</f>
        <v>0</v>
      </c>
      <c r="BJ106" s="25" t="s">
        <v>80</v>
      </c>
      <c r="BK106" s="215">
        <f>ROUND(I106*H106,1)</f>
        <v>0</v>
      </c>
      <c r="BL106" s="25" t="s">
        <v>503</v>
      </c>
      <c r="BM106" s="25" t="s">
        <v>645</v>
      </c>
    </row>
    <row r="107" spans="2:65" s="1" customFormat="1" ht="14.4" customHeight="1">
      <c r="B107" s="42"/>
      <c r="C107" s="204" t="s">
        <v>90</v>
      </c>
      <c r="D107" s="204" t="s">
        <v>211</v>
      </c>
      <c r="E107" s="205" t="s">
        <v>646</v>
      </c>
      <c r="F107" s="206" t="s">
        <v>647</v>
      </c>
      <c r="G107" s="207" t="s">
        <v>322</v>
      </c>
      <c r="H107" s="208">
        <v>15</v>
      </c>
      <c r="I107" s="209"/>
      <c r="J107" s="210">
        <f>ROUND(I107*H107,1)</f>
        <v>0</v>
      </c>
      <c r="K107" s="206" t="s">
        <v>23</v>
      </c>
      <c r="L107" s="62"/>
      <c r="M107" s="211" t="s">
        <v>23</v>
      </c>
      <c r="N107" s="212" t="s">
        <v>44</v>
      </c>
      <c r="O107" s="43"/>
      <c r="P107" s="213">
        <f>O107*H107</f>
        <v>0</v>
      </c>
      <c r="Q107" s="213">
        <v>0</v>
      </c>
      <c r="R107" s="213">
        <f>Q107*H107</f>
        <v>0</v>
      </c>
      <c r="S107" s="213">
        <v>0</v>
      </c>
      <c r="T107" s="214">
        <f>S107*H107</f>
        <v>0</v>
      </c>
      <c r="AR107" s="25" t="s">
        <v>503</v>
      </c>
      <c r="AT107" s="25" t="s">
        <v>211</v>
      </c>
      <c r="AU107" s="25" t="s">
        <v>82</v>
      </c>
      <c r="AY107" s="25" t="s">
        <v>207</v>
      </c>
      <c r="BE107" s="215">
        <f>IF(N107="základní",J107,0)</f>
        <v>0</v>
      </c>
      <c r="BF107" s="215">
        <f>IF(N107="snížená",J107,0)</f>
        <v>0</v>
      </c>
      <c r="BG107" s="215">
        <f>IF(N107="zákl. přenesená",J107,0)</f>
        <v>0</v>
      </c>
      <c r="BH107" s="215">
        <f>IF(N107="sníž. přenesená",J107,0)</f>
        <v>0</v>
      </c>
      <c r="BI107" s="215">
        <f>IF(N107="nulová",J107,0)</f>
        <v>0</v>
      </c>
      <c r="BJ107" s="25" t="s">
        <v>80</v>
      </c>
      <c r="BK107" s="215">
        <f>ROUND(I107*H107,1)</f>
        <v>0</v>
      </c>
      <c r="BL107" s="25" t="s">
        <v>503</v>
      </c>
      <c r="BM107" s="25" t="s">
        <v>648</v>
      </c>
    </row>
    <row r="108" spans="2:65" s="1" customFormat="1" ht="14.4" customHeight="1">
      <c r="B108" s="42"/>
      <c r="C108" s="204" t="s">
        <v>216</v>
      </c>
      <c r="D108" s="204" t="s">
        <v>211</v>
      </c>
      <c r="E108" s="205" t="s">
        <v>649</v>
      </c>
      <c r="F108" s="206" t="s">
        <v>650</v>
      </c>
      <c r="G108" s="207" t="s">
        <v>322</v>
      </c>
      <c r="H108" s="208">
        <v>10</v>
      </c>
      <c r="I108" s="209"/>
      <c r="J108" s="210">
        <f>ROUND(I108*H108,1)</f>
        <v>0</v>
      </c>
      <c r="K108" s="206" t="s">
        <v>23</v>
      </c>
      <c r="L108" s="62"/>
      <c r="M108" s="211" t="s">
        <v>23</v>
      </c>
      <c r="N108" s="212" t="s">
        <v>44</v>
      </c>
      <c r="O108" s="43"/>
      <c r="P108" s="213">
        <f>O108*H108</f>
        <v>0</v>
      </c>
      <c r="Q108" s="213">
        <v>0</v>
      </c>
      <c r="R108" s="213">
        <f>Q108*H108</f>
        <v>0</v>
      </c>
      <c r="S108" s="213">
        <v>0</v>
      </c>
      <c r="T108" s="214">
        <f>S108*H108</f>
        <v>0</v>
      </c>
      <c r="AR108" s="25" t="s">
        <v>503</v>
      </c>
      <c r="AT108" s="25" t="s">
        <v>211</v>
      </c>
      <c r="AU108" s="25" t="s">
        <v>82</v>
      </c>
      <c r="AY108" s="25" t="s">
        <v>207</v>
      </c>
      <c r="BE108" s="215">
        <f>IF(N108="základní",J108,0)</f>
        <v>0</v>
      </c>
      <c r="BF108" s="215">
        <f>IF(N108="snížená",J108,0)</f>
        <v>0</v>
      </c>
      <c r="BG108" s="215">
        <f>IF(N108="zákl. přenesená",J108,0)</f>
        <v>0</v>
      </c>
      <c r="BH108" s="215">
        <f>IF(N108="sníž. přenesená",J108,0)</f>
        <v>0</v>
      </c>
      <c r="BI108" s="215">
        <f>IF(N108="nulová",J108,0)</f>
        <v>0</v>
      </c>
      <c r="BJ108" s="25" t="s">
        <v>80</v>
      </c>
      <c r="BK108" s="215">
        <f>ROUND(I108*H108,1)</f>
        <v>0</v>
      </c>
      <c r="BL108" s="25" t="s">
        <v>503</v>
      </c>
      <c r="BM108" s="25" t="s">
        <v>651</v>
      </c>
    </row>
    <row r="109" spans="2:65" s="11" customFormat="1" ht="29.85" customHeight="1">
      <c r="B109" s="188"/>
      <c r="C109" s="189"/>
      <c r="D109" s="190" t="s">
        <v>72</v>
      </c>
      <c r="E109" s="202" t="s">
        <v>652</v>
      </c>
      <c r="F109" s="202" t="s">
        <v>653</v>
      </c>
      <c r="G109" s="189"/>
      <c r="H109" s="189"/>
      <c r="I109" s="192"/>
      <c r="J109" s="203">
        <f>BK109</f>
        <v>0</v>
      </c>
      <c r="K109" s="189"/>
      <c r="L109" s="194"/>
      <c r="M109" s="195"/>
      <c r="N109" s="196"/>
      <c r="O109" s="196"/>
      <c r="P109" s="197">
        <f>SUM(P110:P113)</f>
        <v>0</v>
      </c>
      <c r="Q109" s="196"/>
      <c r="R109" s="197">
        <f>SUM(R110:R113)</f>
        <v>0</v>
      </c>
      <c r="S109" s="196"/>
      <c r="T109" s="198">
        <f>SUM(T110:T113)</f>
        <v>0</v>
      </c>
      <c r="AR109" s="199" t="s">
        <v>90</v>
      </c>
      <c r="AT109" s="200" t="s">
        <v>72</v>
      </c>
      <c r="AU109" s="200" t="s">
        <v>80</v>
      </c>
      <c r="AY109" s="199" t="s">
        <v>207</v>
      </c>
      <c r="BK109" s="201">
        <f>SUM(BK110:BK113)</f>
        <v>0</v>
      </c>
    </row>
    <row r="110" spans="2:65" s="1" customFormat="1" ht="14.4" customHeight="1">
      <c r="B110" s="42"/>
      <c r="C110" s="260" t="s">
        <v>237</v>
      </c>
      <c r="D110" s="260" t="s">
        <v>314</v>
      </c>
      <c r="E110" s="261" t="s">
        <v>654</v>
      </c>
      <c r="F110" s="262" t="s">
        <v>655</v>
      </c>
      <c r="G110" s="263" t="s">
        <v>322</v>
      </c>
      <c r="H110" s="264">
        <v>50</v>
      </c>
      <c r="I110" s="265"/>
      <c r="J110" s="266">
        <f>ROUND(I110*H110,1)</f>
        <v>0</v>
      </c>
      <c r="K110" s="262" t="s">
        <v>23</v>
      </c>
      <c r="L110" s="267"/>
      <c r="M110" s="268" t="s">
        <v>23</v>
      </c>
      <c r="N110" s="269" t="s">
        <v>44</v>
      </c>
      <c r="O110" s="43"/>
      <c r="P110" s="213">
        <f>O110*H110</f>
        <v>0</v>
      </c>
      <c r="Q110" s="213">
        <v>0</v>
      </c>
      <c r="R110" s="213">
        <f>Q110*H110</f>
        <v>0</v>
      </c>
      <c r="S110" s="213">
        <v>0</v>
      </c>
      <c r="T110" s="214">
        <f>S110*H110</f>
        <v>0</v>
      </c>
      <c r="AR110" s="25" t="s">
        <v>656</v>
      </c>
      <c r="AT110" s="25" t="s">
        <v>314</v>
      </c>
      <c r="AU110" s="25" t="s">
        <v>82</v>
      </c>
      <c r="AY110" s="25" t="s">
        <v>207</v>
      </c>
      <c r="BE110" s="215">
        <f>IF(N110="základní",J110,0)</f>
        <v>0</v>
      </c>
      <c r="BF110" s="215">
        <f>IF(N110="snížená",J110,0)</f>
        <v>0</v>
      </c>
      <c r="BG110" s="215">
        <f>IF(N110="zákl. přenesená",J110,0)</f>
        <v>0</v>
      </c>
      <c r="BH110" s="215">
        <f>IF(N110="sníž. přenesená",J110,0)</f>
        <v>0</v>
      </c>
      <c r="BI110" s="215">
        <f>IF(N110="nulová",J110,0)</f>
        <v>0</v>
      </c>
      <c r="BJ110" s="25" t="s">
        <v>80</v>
      </c>
      <c r="BK110" s="215">
        <f>ROUND(I110*H110,1)</f>
        <v>0</v>
      </c>
      <c r="BL110" s="25" t="s">
        <v>656</v>
      </c>
      <c r="BM110" s="25" t="s">
        <v>657</v>
      </c>
    </row>
    <row r="111" spans="2:65" s="1" customFormat="1" ht="14.4" customHeight="1">
      <c r="B111" s="42"/>
      <c r="C111" s="260" t="s">
        <v>245</v>
      </c>
      <c r="D111" s="260" t="s">
        <v>314</v>
      </c>
      <c r="E111" s="261" t="s">
        <v>658</v>
      </c>
      <c r="F111" s="262" t="s">
        <v>659</v>
      </c>
      <c r="G111" s="263" t="s">
        <v>322</v>
      </c>
      <c r="H111" s="264">
        <v>50</v>
      </c>
      <c r="I111" s="265"/>
      <c r="J111" s="266">
        <f>ROUND(I111*H111,1)</f>
        <v>0</v>
      </c>
      <c r="K111" s="262" t="s">
        <v>23</v>
      </c>
      <c r="L111" s="267"/>
      <c r="M111" s="268" t="s">
        <v>23</v>
      </c>
      <c r="N111" s="269" t="s">
        <v>44</v>
      </c>
      <c r="O111" s="43"/>
      <c r="P111" s="213">
        <f>O111*H111</f>
        <v>0</v>
      </c>
      <c r="Q111" s="213">
        <v>0</v>
      </c>
      <c r="R111" s="213">
        <f>Q111*H111</f>
        <v>0</v>
      </c>
      <c r="S111" s="213">
        <v>0</v>
      </c>
      <c r="T111" s="214">
        <f>S111*H111</f>
        <v>0</v>
      </c>
      <c r="AR111" s="25" t="s">
        <v>656</v>
      </c>
      <c r="AT111" s="25" t="s">
        <v>314</v>
      </c>
      <c r="AU111" s="25" t="s">
        <v>82</v>
      </c>
      <c r="AY111" s="25" t="s">
        <v>207</v>
      </c>
      <c r="BE111" s="215">
        <f>IF(N111="základní",J111,0)</f>
        <v>0</v>
      </c>
      <c r="BF111" s="215">
        <f>IF(N111="snížená",J111,0)</f>
        <v>0</v>
      </c>
      <c r="BG111" s="215">
        <f>IF(N111="zákl. přenesená",J111,0)</f>
        <v>0</v>
      </c>
      <c r="BH111" s="215">
        <f>IF(N111="sníž. přenesená",J111,0)</f>
        <v>0</v>
      </c>
      <c r="BI111" s="215">
        <f>IF(N111="nulová",J111,0)</f>
        <v>0</v>
      </c>
      <c r="BJ111" s="25" t="s">
        <v>80</v>
      </c>
      <c r="BK111" s="215">
        <f>ROUND(I111*H111,1)</f>
        <v>0</v>
      </c>
      <c r="BL111" s="25" t="s">
        <v>656</v>
      </c>
      <c r="BM111" s="25" t="s">
        <v>660</v>
      </c>
    </row>
    <row r="112" spans="2:65" s="1" customFormat="1" ht="14.4" customHeight="1">
      <c r="B112" s="42"/>
      <c r="C112" s="260" t="s">
        <v>257</v>
      </c>
      <c r="D112" s="260" t="s">
        <v>314</v>
      </c>
      <c r="E112" s="261" t="s">
        <v>661</v>
      </c>
      <c r="F112" s="262" t="s">
        <v>647</v>
      </c>
      <c r="G112" s="263" t="s">
        <v>322</v>
      </c>
      <c r="H112" s="264">
        <v>15</v>
      </c>
      <c r="I112" s="265"/>
      <c r="J112" s="266">
        <f>ROUND(I112*H112,1)</f>
        <v>0</v>
      </c>
      <c r="K112" s="262" t="s">
        <v>23</v>
      </c>
      <c r="L112" s="267"/>
      <c r="M112" s="268" t="s">
        <v>23</v>
      </c>
      <c r="N112" s="269" t="s">
        <v>44</v>
      </c>
      <c r="O112" s="43"/>
      <c r="P112" s="213">
        <f>O112*H112</f>
        <v>0</v>
      </c>
      <c r="Q112" s="213">
        <v>0</v>
      </c>
      <c r="R112" s="213">
        <f>Q112*H112</f>
        <v>0</v>
      </c>
      <c r="S112" s="213">
        <v>0</v>
      </c>
      <c r="T112" s="214">
        <f>S112*H112</f>
        <v>0</v>
      </c>
      <c r="AR112" s="25" t="s">
        <v>656</v>
      </c>
      <c r="AT112" s="25" t="s">
        <v>314</v>
      </c>
      <c r="AU112" s="25" t="s">
        <v>82</v>
      </c>
      <c r="AY112" s="25" t="s">
        <v>207</v>
      </c>
      <c r="BE112" s="215">
        <f>IF(N112="základní",J112,0)</f>
        <v>0</v>
      </c>
      <c r="BF112" s="215">
        <f>IF(N112="snížená",J112,0)</f>
        <v>0</v>
      </c>
      <c r="BG112" s="215">
        <f>IF(N112="zákl. přenesená",J112,0)</f>
        <v>0</v>
      </c>
      <c r="BH112" s="215">
        <f>IF(N112="sníž. přenesená",J112,0)</f>
        <v>0</v>
      </c>
      <c r="BI112" s="215">
        <f>IF(N112="nulová",J112,0)</f>
        <v>0</v>
      </c>
      <c r="BJ112" s="25" t="s">
        <v>80</v>
      </c>
      <c r="BK112" s="215">
        <f>ROUND(I112*H112,1)</f>
        <v>0</v>
      </c>
      <c r="BL112" s="25" t="s">
        <v>656</v>
      </c>
      <c r="BM112" s="25" t="s">
        <v>662</v>
      </c>
    </row>
    <row r="113" spans="2:65" s="1" customFormat="1" ht="14.4" customHeight="1">
      <c r="B113" s="42"/>
      <c r="C113" s="260" t="s">
        <v>262</v>
      </c>
      <c r="D113" s="260" t="s">
        <v>314</v>
      </c>
      <c r="E113" s="261" t="s">
        <v>663</v>
      </c>
      <c r="F113" s="262" t="s">
        <v>650</v>
      </c>
      <c r="G113" s="263" t="s">
        <v>322</v>
      </c>
      <c r="H113" s="264">
        <v>10</v>
      </c>
      <c r="I113" s="265"/>
      <c r="J113" s="266">
        <f>ROUND(I113*H113,1)</f>
        <v>0</v>
      </c>
      <c r="K113" s="262" t="s">
        <v>23</v>
      </c>
      <c r="L113" s="267"/>
      <c r="M113" s="268" t="s">
        <v>23</v>
      </c>
      <c r="N113" s="269" t="s">
        <v>44</v>
      </c>
      <c r="O113" s="43"/>
      <c r="P113" s="213">
        <f>O113*H113</f>
        <v>0</v>
      </c>
      <c r="Q113" s="213">
        <v>0</v>
      </c>
      <c r="R113" s="213">
        <f>Q113*H113</f>
        <v>0</v>
      </c>
      <c r="S113" s="213">
        <v>0</v>
      </c>
      <c r="T113" s="214">
        <f>S113*H113</f>
        <v>0</v>
      </c>
      <c r="AR113" s="25" t="s">
        <v>656</v>
      </c>
      <c r="AT113" s="25" t="s">
        <v>314</v>
      </c>
      <c r="AU113" s="25" t="s">
        <v>82</v>
      </c>
      <c r="AY113" s="25" t="s">
        <v>207</v>
      </c>
      <c r="BE113" s="215">
        <f>IF(N113="základní",J113,0)</f>
        <v>0</v>
      </c>
      <c r="BF113" s="215">
        <f>IF(N113="snížená",J113,0)</f>
        <v>0</v>
      </c>
      <c r="BG113" s="215">
        <f>IF(N113="zákl. přenesená",J113,0)</f>
        <v>0</v>
      </c>
      <c r="BH113" s="215">
        <f>IF(N113="sníž. přenesená",J113,0)</f>
        <v>0</v>
      </c>
      <c r="BI113" s="215">
        <f>IF(N113="nulová",J113,0)</f>
        <v>0</v>
      </c>
      <c r="BJ113" s="25" t="s">
        <v>80</v>
      </c>
      <c r="BK113" s="215">
        <f>ROUND(I113*H113,1)</f>
        <v>0</v>
      </c>
      <c r="BL113" s="25" t="s">
        <v>656</v>
      </c>
      <c r="BM113" s="25" t="s">
        <v>664</v>
      </c>
    </row>
    <row r="114" spans="2:65" s="11" customFormat="1" ht="29.85" customHeight="1">
      <c r="B114" s="188"/>
      <c r="C114" s="189"/>
      <c r="D114" s="190" t="s">
        <v>72</v>
      </c>
      <c r="E114" s="202" t="s">
        <v>665</v>
      </c>
      <c r="F114" s="202" t="s">
        <v>666</v>
      </c>
      <c r="G114" s="189"/>
      <c r="H114" s="189"/>
      <c r="I114" s="192"/>
      <c r="J114" s="203">
        <f>BK114</f>
        <v>0</v>
      </c>
      <c r="K114" s="189"/>
      <c r="L114" s="194"/>
      <c r="M114" s="195"/>
      <c r="N114" s="196"/>
      <c r="O114" s="196"/>
      <c r="P114" s="197">
        <f>SUM(P115:P116)</f>
        <v>0</v>
      </c>
      <c r="Q114" s="196"/>
      <c r="R114" s="197">
        <f>SUM(R115:R116)</f>
        <v>0</v>
      </c>
      <c r="S114" s="196"/>
      <c r="T114" s="198">
        <f>SUM(T115:T116)</f>
        <v>0</v>
      </c>
      <c r="AR114" s="199" t="s">
        <v>90</v>
      </c>
      <c r="AT114" s="200" t="s">
        <v>72</v>
      </c>
      <c r="AU114" s="200" t="s">
        <v>80</v>
      </c>
      <c r="AY114" s="199" t="s">
        <v>207</v>
      </c>
      <c r="BK114" s="201">
        <f>SUM(BK115:BK116)</f>
        <v>0</v>
      </c>
    </row>
    <row r="115" spans="2:65" s="1" customFormat="1" ht="14.4" customHeight="1">
      <c r="B115" s="42"/>
      <c r="C115" s="204" t="s">
        <v>267</v>
      </c>
      <c r="D115" s="204" t="s">
        <v>211</v>
      </c>
      <c r="E115" s="205" t="s">
        <v>667</v>
      </c>
      <c r="F115" s="206" t="s">
        <v>668</v>
      </c>
      <c r="G115" s="207" t="s">
        <v>669</v>
      </c>
      <c r="H115" s="208">
        <v>8</v>
      </c>
      <c r="I115" s="209"/>
      <c r="J115" s="210">
        <f>ROUND(I115*H115,1)</f>
        <v>0</v>
      </c>
      <c r="K115" s="206" t="s">
        <v>23</v>
      </c>
      <c r="L115" s="62"/>
      <c r="M115" s="211" t="s">
        <v>23</v>
      </c>
      <c r="N115" s="212" t="s">
        <v>44</v>
      </c>
      <c r="O115" s="43"/>
      <c r="P115" s="213">
        <f>O115*H115</f>
        <v>0</v>
      </c>
      <c r="Q115" s="213">
        <v>0</v>
      </c>
      <c r="R115" s="213">
        <f>Q115*H115</f>
        <v>0</v>
      </c>
      <c r="S115" s="213">
        <v>0</v>
      </c>
      <c r="T115" s="214">
        <f>S115*H115</f>
        <v>0</v>
      </c>
      <c r="AR115" s="25" t="s">
        <v>216</v>
      </c>
      <c r="AT115" s="25" t="s">
        <v>211</v>
      </c>
      <c r="AU115" s="25" t="s">
        <v>82</v>
      </c>
      <c r="AY115" s="25" t="s">
        <v>207</v>
      </c>
      <c r="BE115" s="215">
        <f>IF(N115="základní",J115,0)</f>
        <v>0</v>
      </c>
      <c r="BF115" s="215">
        <f>IF(N115="snížená",J115,0)</f>
        <v>0</v>
      </c>
      <c r="BG115" s="215">
        <f>IF(N115="zákl. přenesená",J115,0)</f>
        <v>0</v>
      </c>
      <c r="BH115" s="215">
        <f>IF(N115="sníž. přenesená",J115,0)</f>
        <v>0</v>
      </c>
      <c r="BI115" s="215">
        <f>IF(N115="nulová",J115,0)</f>
        <v>0</v>
      </c>
      <c r="BJ115" s="25" t="s">
        <v>80</v>
      </c>
      <c r="BK115" s="215">
        <f>ROUND(I115*H115,1)</f>
        <v>0</v>
      </c>
      <c r="BL115" s="25" t="s">
        <v>216</v>
      </c>
      <c r="BM115" s="25" t="s">
        <v>670</v>
      </c>
    </row>
    <row r="116" spans="2:65" s="1" customFormat="1" ht="14.4" customHeight="1">
      <c r="B116" s="42"/>
      <c r="C116" s="204" t="s">
        <v>272</v>
      </c>
      <c r="D116" s="204" t="s">
        <v>211</v>
      </c>
      <c r="E116" s="205" t="s">
        <v>671</v>
      </c>
      <c r="F116" s="206" t="s">
        <v>672</v>
      </c>
      <c r="G116" s="207" t="s">
        <v>669</v>
      </c>
      <c r="H116" s="208">
        <v>8</v>
      </c>
      <c r="I116" s="209"/>
      <c r="J116" s="210">
        <f>ROUND(I116*H116,1)</f>
        <v>0</v>
      </c>
      <c r="K116" s="206" t="s">
        <v>23</v>
      </c>
      <c r="L116" s="62"/>
      <c r="M116" s="211" t="s">
        <v>23</v>
      </c>
      <c r="N116" s="212" t="s">
        <v>44</v>
      </c>
      <c r="O116" s="43"/>
      <c r="P116" s="213">
        <f>O116*H116</f>
        <v>0</v>
      </c>
      <c r="Q116" s="213">
        <v>0</v>
      </c>
      <c r="R116" s="213">
        <f>Q116*H116</f>
        <v>0</v>
      </c>
      <c r="S116" s="213">
        <v>0</v>
      </c>
      <c r="T116" s="214">
        <f>S116*H116</f>
        <v>0</v>
      </c>
      <c r="AR116" s="25" t="s">
        <v>216</v>
      </c>
      <c r="AT116" s="25" t="s">
        <v>211</v>
      </c>
      <c r="AU116" s="25" t="s">
        <v>82</v>
      </c>
      <c r="AY116" s="25" t="s">
        <v>207</v>
      </c>
      <c r="BE116" s="215">
        <f>IF(N116="základní",J116,0)</f>
        <v>0</v>
      </c>
      <c r="BF116" s="215">
        <f>IF(N116="snížená",J116,0)</f>
        <v>0</v>
      </c>
      <c r="BG116" s="215">
        <f>IF(N116="zákl. přenesená",J116,0)</f>
        <v>0</v>
      </c>
      <c r="BH116" s="215">
        <f>IF(N116="sníž. přenesená",J116,0)</f>
        <v>0</v>
      </c>
      <c r="BI116" s="215">
        <f>IF(N116="nulová",J116,0)</f>
        <v>0</v>
      </c>
      <c r="BJ116" s="25" t="s">
        <v>80</v>
      </c>
      <c r="BK116" s="215">
        <f>ROUND(I116*H116,1)</f>
        <v>0</v>
      </c>
      <c r="BL116" s="25" t="s">
        <v>216</v>
      </c>
      <c r="BM116" s="25" t="s">
        <v>673</v>
      </c>
    </row>
    <row r="117" spans="2:65" s="11" customFormat="1" ht="29.85" customHeight="1">
      <c r="B117" s="188"/>
      <c r="C117" s="189"/>
      <c r="D117" s="190" t="s">
        <v>72</v>
      </c>
      <c r="E117" s="202" t="s">
        <v>674</v>
      </c>
      <c r="F117" s="202" t="s">
        <v>675</v>
      </c>
      <c r="G117" s="189"/>
      <c r="H117" s="189"/>
      <c r="I117" s="192"/>
      <c r="J117" s="203">
        <f>BK117</f>
        <v>0</v>
      </c>
      <c r="K117" s="189"/>
      <c r="L117" s="194"/>
      <c r="M117" s="195"/>
      <c r="N117" s="196"/>
      <c r="O117" s="196"/>
      <c r="P117" s="197">
        <f>SUM(P118:P133)</f>
        <v>0</v>
      </c>
      <c r="Q117" s="196"/>
      <c r="R117" s="197">
        <f>SUM(R118:R133)</f>
        <v>1.9200000000000003E-3</v>
      </c>
      <c r="S117" s="196"/>
      <c r="T117" s="198">
        <f>SUM(T118:T133)</f>
        <v>0</v>
      </c>
      <c r="AR117" s="199" t="s">
        <v>90</v>
      </c>
      <c r="AT117" s="200" t="s">
        <v>72</v>
      </c>
      <c r="AU117" s="200" t="s">
        <v>80</v>
      </c>
      <c r="AY117" s="199" t="s">
        <v>207</v>
      </c>
      <c r="BK117" s="201">
        <f>SUM(BK118:BK133)</f>
        <v>0</v>
      </c>
    </row>
    <row r="118" spans="2:65" s="1" customFormat="1" ht="14.4" customHeight="1">
      <c r="B118" s="42"/>
      <c r="C118" s="204" t="s">
        <v>277</v>
      </c>
      <c r="D118" s="204" t="s">
        <v>211</v>
      </c>
      <c r="E118" s="205" t="s">
        <v>676</v>
      </c>
      <c r="F118" s="206" t="s">
        <v>677</v>
      </c>
      <c r="G118" s="207" t="s">
        <v>669</v>
      </c>
      <c r="H118" s="208">
        <v>1</v>
      </c>
      <c r="I118" s="209"/>
      <c r="J118" s="210">
        <f t="shared" ref="J118:J133" si="0">ROUND(I118*H118,1)</f>
        <v>0</v>
      </c>
      <c r="K118" s="206" t="s">
        <v>23</v>
      </c>
      <c r="L118" s="62"/>
      <c r="M118" s="211" t="s">
        <v>23</v>
      </c>
      <c r="N118" s="212" t="s">
        <v>44</v>
      </c>
      <c r="O118" s="43"/>
      <c r="P118" s="213">
        <f t="shared" ref="P118:P133" si="1">O118*H118</f>
        <v>0</v>
      </c>
      <c r="Q118" s="213">
        <v>0</v>
      </c>
      <c r="R118" s="213">
        <f t="shared" ref="R118:R133" si="2">Q118*H118</f>
        <v>0</v>
      </c>
      <c r="S118" s="213">
        <v>0</v>
      </c>
      <c r="T118" s="214">
        <f t="shared" ref="T118:T133" si="3">S118*H118</f>
        <v>0</v>
      </c>
      <c r="AR118" s="25" t="s">
        <v>503</v>
      </c>
      <c r="AT118" s="25" t="s">
        <v>211</v>
      </c>
      <c r="AU118" s="25" t="s">
        <v>82</v>
      </c>
      <c r="AY118" s="25" t="s">
        <v>207</v>
      </c>
      <c r="BE118" s="215">
        <f t="shared" ref="BE118:BE133" si="4">IF(N118="základní",J118,0)</f>
        <v>0</v>
      </c>
      <c r="BF118" s="215">
        <f t="shared" ref="BF118:BF133" si="5">IF(N118="snížená",J118,0)</f>
        <v>0</v>
      </c>
      <c r="BG118" s="215">
        <f t="shared" ref="BG118:BG133" si="6">IF(N118="zákl. přenesená",J118,0)</f>
        <v>0</v>
      </c>
      <c r="BH118" s="215">
        <f t="shared" ref="BH118:BH133" si="7">IF(N118="sníž. přenesená",J118,0)</f>
        <v>0</v>
      </c>
      <c r="BI118" s="215">
        <f t="shared" ref="BI118:BI133" si="8">IF(N118="nulová",J118,0)</f>
        <v>0</v>
      </c>
      <c r="BJ118" s="25" t="s">
        <v>80</v>
      </c>
      <c r="BK118" s="215">
        <f t="shared" ref="BK118:BK133" si="9">ROUND(I118*H118,1)</f>
        <v>0</v>
      </c>
      <c r="BL118" s="25" t="s">
        <v>503</v>
      </c>
      <c r="BM118" s="25" t="s">
        <v>678</v>
      </c>
    </row>
    <row r="119" spans="2:65" s="1" customFormat="1" ht="22.8" customHeight="1">
      <c r="B119" s="42"/>
      <c r="C119" s="260" t="s">
        <v>282</v>
      </c>
      <c r="D119" s="260" t="s">
        <v>314</v>
      </c>
      <c r="E119" s="261" t="s">
        <v>679</v>
      </c>
      <c r="F119" s="262" t="s">
        <v>680</v>
      </c>
      <c r="G119" s="263" t="s">
        <v>317</v>
      </c>
      <c r="H119" s="264">
        <v>1</v>
      </c>
      <c r="I119" s="265"/>
      <c r="J119" s="266">
        <f t="shared" si="0"/>
        <v>0</v>
      </c>
      <c r="K119" s="262" t="s">
        <v>23</v>
      </c>
      <c r="L119" s="267"/>
      <c r="M119" s="268" t="s">
        <v>23</v>
      </c>
      <c r="N119" s="269" t="s">
        <v>44</v>
      </c>
      <c r="O119" s="43"/>
      <c r="P119" s="213">
        <f t="shared" si="1"/>
        <v>0</v>
      </c>
      <c r="Q119" s="213">
        <v>6.4000000000000005E-4</v>
      </c>
      <c r="R119" s="213">
        <f t="shared" si="2"/>
        <v>6.4000000000000005E-4</v>
      </c>
      <c r="S119" s="213">
        <v>0</v>
      </c>
      <c r="T119" s="214">
        <f t="shared" si="3"/>
        <v>0</v>
      </c>
      <c r="AR119" s="25" t="s">
        <v>656</v>
      </c>
      <c r="AT119" s="25" t="s">
        <v>314</v>
      </c>
      <c r="AU119" s="25" t="s">
        <v>82</v>
      </c>
      <c r="AY119" s="25" t="s">
        <v>207</v>
      </c>
      <c r="BE119" s="215">
        <f t="shared" si="4"/>
        <v>0</v>
      </c>
      <c r="BF119" s="215">
        <f t="shared" si="5"/>
        <v>0</v>
      </c>
      <c r="BG119" s="215">
        <f t="shared" si="6"/>
        <v>0</v>
      </c>
      <c r="BH119" s="215">
        <f t="shared" si="7"/>
        <v>0</v>
      </c>
      <c r="BI119" s="215">
        <f t="shared" si="8"/>
        <v>0</v>
      </c>
      <c r="BJ119" s="25" t="s">
        <v>80</v>
      </c>
      <c r="BK119" s="215">
        <f t="shared" si="9"/>
        <v>0</v>
      </c>
      <c r="BL119" s="25" t="s">
        <v>656</v>
      </c>
      <c r="BM119" s="25" t="s">
        <v>681</v>
      </c>
    </row>
    <row r="120" spans="2:65" s="1" customFormat="1" ht="14.4" customHeight="1">
      <c r="B120" s="42"/>
      <c r="C120" s="204" t="s">
        <v>209</v>
      </c>
      <c r="D120" s="204" t="s">
        <v>211</v>
      </c>
      <c r="E120" s="205" t="s">
        <v>682</v>
      </c>
      <c r="F120" s="206" t="s">
        <v>683</v>
      </c>
      <c r="G120" s="207" t="s">
        <v>669</v>
      </c>
      <c r="H120" s="208">
        <v>2</v>
      </c>
      <c r="I120" s="209"/>
      <c r="J120" s="210">
        <f t="shared" si="0"/>
        <v>0</v>
      </c>
      <c r="K120" s="206" t="s">
        <v>23</v>
      </c>
      <c r="L120" s="62"/>
      <c r="M120" s="211" t="s">
        <v>23</v>
      </c>
      <c r="N120" s="212" t="s">
        <v>44</v>
      </c>
      <c r="O120" s="43"/>
      <c r="P120" s="213">
        <f t="shared" si="1"/>
        <v>0</v>
      </c>
      <c r="Q120" s="213">
        <v>0</v>
      </c>
      <c r="R120" s="213">
        <f t="shared" si="2"/>
        <v>0</v>
      </c>
      <c r="S120" s="213">
        <v>0</v>
      </c>
      <c r="T120" s="214">
        <f t="shared" si="3"/>
        <v>0</v>
      </c>
      <c r="AR120" s="25" t="s">
        <v>503</v>
      </c>
      <c r="AT120" s="25" t="s">
        <v>211</v>
      </c>
      <c r="AU120" s="25" t="s">
        <v>82</v>
      </c>
      <c r="AY120" s="25" t="s">
        <v>207</v>
      </c>
      <c r="BE120" s="215">
        <f t="shared" si="4"/>
        <v>0</v>
      </c>
      <c r="BF120" s="215">
        <f t="shared" si="5"/>
        <v>0</v>
      </c>
      <c r="BG120" s="215">
        <f t="shared" si="6"/>
        <v>0</v>
      </c>
      <c r="BH120" s="215">
        <f t="shared" si="7"/>
        <v>0</v>
      </c>
      <c r="BI120" s="215">
        <f t="shared" si="8"/>
        <v>0</v>
      </c>
      <c r="BJ120" s="25" t="s">
        <v>80</v>
      </c>
      <c r="BK120" s="215">
        <f t="shared" si="9"/>
        <v>0</v>
      </c>
      <c r="BL120" s="25" t="s">
        <v>503</v>
      </c>
      <c r="BM120" s="25" t="s">
        <v>684</v>
      </c>
    </row>
    <row r="121" spans="2:65" s="1" customFormat="1" ht="14.4" customHeight="1">
      <c r="B121" s="42"/>
      <c r="C121" s="260" t="s">
        <v>291</v>
      </c>
      <c r="D121" s="260" t="s">
        <v>314</v>
      </c>
      <c r="E121" s="261" t="s">
        <v>685</v>
      </c>
      <c r="F121" s="262" t="s">
        <v>686</v>
      </c>
      <c r="G121" s="263" t="s">
        <v>317</v>
      </c>
      <c r="H121" s="264">
        <v>2</v>
      </c>
      <c r="I121" s="265"/>
      <c r="J121" s="266">
        <f t="shared" si="0"/>
        <v>0</v>
      </c>
      <c r="K121" s="262" t="s">
        <v>23</v>
      </c>
      <c r="L121" s="267"/>
      <c r="M121" s="268" t="s">
        <v>23</v>
      </c>
      <c r="N121" s="269" t="s">
        <v>44</v>
      </c>
      <c r="O121" s="43"/>
      <c r="P121" s="213">
        <f t="shared" si="1"/>
        <v>0</v>
      </c>
      <c r="Q121" s="213">
        <v>0</v>
      </c>
      <c r="R121" s="213">
        <f t="shared" si="2"/>
        <v>0</v>
      </c>
      <c r="S121" s="213">
        <v>0</v>
      </c>
      <c r="T121" s="214">
        <f t="shared" si="3"/>
        <v>0</v>
      </c>
      <c r="AR121" s="25" t="s">
        <v>656</v>
      </c>
      <c r="AT121" s="25" t="s">
        <v>314</v>
      </c>
      <c r="AU121" s="25" t="s">
        <v>82</v>
      </c>
      <c r="AY121" s="25" t="s">
        <v>207</v>
      </c>
      <c r="BE121" s="215">
        <f t="shared" si="4"/>
        <v>0</v>
      </c>
      <c r="BF121" s="215">
        <f t="shared" si="5"/>
        <v>0</v>
      </c>
      <c r="BG121" s="215">
        <f t="shared" si="6"/>
        <v>0</v>
      </c>
      <c r="BH121" s="215">
        <f t="shared" si="7"/>
        <v>0</v>
      </c>
      <c r="BI121" s="215">
        <f t="shared" si="8"/>
        <v>0</v>
      </c>
      <c r="BJ121" s="25" t="s">
        <v>80</v>
      </c>
      <c r="BK121" s="215">
        <f t="shared" si="9"/>
        <v>0</v>
      </c>
      <c r="BL121" s="25" t="s">
        <v>656</v>
      </c>
      <c r="BM121" s="25" t="s">
        <v>687</v>
      </c>
    </row>
    <row r="122" spans="2:65" s="1" customFormat="1" ht="14.4" customHeight="1">
      <c r="B122" s="42"/>
      <c r="C122" s="204" t="s">
        <v>10</v>
      </c>
      <c r="D122" s="204" t="s">
        <v>211</v>
      </c>
      <c r="E122" s="205" t="s">
        <v>688</v>
      </c>
      <c r="F122" s="206" t="s">
        <v>689</v>
      </c>
      <c r="G122" s="207" t="s">
        <v>669</v>
      </c>
      <c r="H122" s="208">
        <v>2</v>
      </c>
      <c r="I122" s="209"/>
      <c r="J122" s="210">
        <f t="shared" si="0"/>
        <v>0</v>
      </c>
      <c r="K122" s="206" t="s">
        <v>23</v>
      </c>
      <c r="L122" s="62"/>
      <c r="M122" s="211" t="s">
        <v>23</v>
      </c>
      <c r="N122" s="212" t="s">
        <v>44</v>
      </c>
      <c r="O122" s="43"/>
      <c r="P122" s="213">
        <f t="shared" si="1"/>
        <v>0</v>
      </c>
      <c r="Q122" s="213">
        <v>0</v>
      </c>
      <c r="R122" s="213">
        <f t="shared" si="2"/>
        <v>0</v>
      </c>
      <c r="S122" s="213">
        <v>0</v>
      </c>
      <c r="T122" s="214">
        <f t="shared" si="3"/>
        <v>0</v>
      </c>
      <c r="AR122" s="25" t="s">
        <v>503</v>
      </c>
      <c r="AT122" s="25" t="s">
        <v>211</v>
      </c>
      <c r="AU122" s="25" t="s">
        <v>82</v>
      </c>
      <c r="AY122" s="25" t="s">
        <v>207</v>
      </c>
      <c r="BE122" s="215">
        <f t="shared" si="4"/>
        <v>0</v>
      </c>
      <c r="BF122" s="215">
        <f t="shared" si="5"/>
        <v>0</v>
      </c>
      <c r="BG122" s="215">
        <f t="shared" si="6"/>
        <v>0</v>
      </c>
      <c r="BH122" s="215">
        <f t="shared" si="7"/>
        <v>0</v>
      </c>
      <c r="BI122" s="215">
        <f t="shared" si="8"/>
        <v>0</v>
      </c>
      <c r="BJ122" s="25" t="s">
        <v>80</v>
      </c>
      <c r="BK122" s="215">
        <f t="shared" si="9"/>
        <v>0</v>
      </c>
      <c r="BL122" s="25" t="s">
        <v>503</v>
      </c>
      <c r="BM122" s="25" t="s">
        <v>690</v>
      </c>
    </row>
    <row r="123" spans="2:65" s="1" customFormat="1" ht="14.4" customHeight="1">
      <c r="B123" s="42"/>
      <c r="C123" s="260" t="s">
        <v>226</v>
      </c>
      <c r="D123" s="260" t="s">
        <v>314</v>
      </c>
      <c r="E123" s="261" t="s">
        <v>691</v>
      </c>
      <c r="F123" s="262" t="s">
        <v>692</v>
      </c>
      <c r="G123" s="263" t="s">
        <v>317</v>
      </c>
      <c r="H123" s="264">
        <v>2</v>
      </c>
      <c r="I123" s="265"/>
      <c r="J123" s="266">
        <f t="shared" si="0"/>
        <v>0</v>
      </c>
      <c r="K123" s="262" t="s">
        <v>23</v>
      </c>
      <c r="L123" s="267"/>
      <c r="M123" s="268" t="s">
        <v>23</v>
      </c>
      <c r="N123" s="269" t="s">
        <v>44</v>
      </c>
      <c r="O123" s="43"/>
      <c r="P123" s="213">
        <f t="shared" si="1"/>
        <v>0</v>
      </c>
      <c r="Q123" s="213">
        <v>0</v>
      </c>
      <c r="R123" s="213">
        <f t="shared" si="2"/>
        <v>0</v>
      </c>
      <c r="S123" s="213">
        <v>0</v>
      </c>
      <c r="T123" s="214">
        <f t="shared" si="3"/>
        <v>0</v>
      </c>
      <c r="AR123" s="25" t="s">
        <v>656</v>
      </c>
      <c r="AT123" s="25" t="s">
        <v>314</v>
      </c>
      <c r="AU123" s="25" t="s">
        <v>82</v>
      </c>
      <c r="AY123" s="25" t="s">
        <v>207</v>
      </c>
      <c r="BE123" s="215">
        <f t="shared" si="4"/>
        <v>0</v>
      </c>
      <c r="BF123" s="215">
        <f t="shared" si="5"/>
        <v>0</v>
      </c>
      <c r="BG123" s="215">
        <f t="shared" si="6"/>
        <v>0</v>
      </c>
      <c r="BH123" s="215">
        <f t="shared" si="7"/>
        <v>0</v>
      </c>
      <c r="BI123" s="215">
        <f t="shared" si="8"/>
        <v>0</v>
      </c>
      <c r="BJ123" s="25" t="s">
        <v>80</v>
      </c>
      <c r="BK123" s="215">
        <f t="shared" si="9"/>
        <v>0</v>
      </c>
      <c r="BL123" s="25" t="s">
        <v>656</v>
      </c>
      <c r="BM123" s="25" t="s">
        <v>693</v>
      </c>
    </row>
    <row r="124" spans="2:65" s="1" customFormat="1" ht="14.4" customHeight="1">
      <c r="B124" s="42"/>
      <c r="C124" s="204" t="s">
        <v>243</v>
      </c>
      <c r="D124" s="204" t="s">
        <v>211</v>
      </c>
      <c r="E124" s="205" t="s">
        <v>694</v>
      </c>
      <c r="F124" s="206" t="s">
        <v>695</v>
      </c>
      <c r="G124" s="207" t="s">
        <v>669</v>
      </c>
      <c r="H124" s="208">
        <v>1</v>
      </c>
      <c r="I124" s="209"/>
      <c r="J124" s="210">
        <f t="shared" si="0"/>
        <v>0</v>
      </c>
      <c r="K124" s="206" t="s">
        <v>23</v>
      </c>
      <c r="L124" s="62"/>
      <c r="M124" s="211" t="s">
        <v>23</v>
      </c>
      <c r="N124" s="212" t="s">
        <v>44</v>
      </c>
      <c r="O124" s="43"/>
      <c r="P124" s="213">
        <f t="shared" si="1"/>
        <v>0</v>
      </c>
      <c r="Q124" s="213">
        <v>0</v>
      </c>
      <c r="R124" s="213">
        <f t="shared" si="2"/>
        <v>0</v>
      </c>
      <c r="S124" s="213">
        <v>0</v>
      </c>
      <c r="T124" s="214">
        <f t="shared" si="3"/>
        <v>0</v>
      </c>
      <c r="AR124" s="25" t="s">
        <v>503</v>
      </c>
      <c r="AT124" s="25" t="s">
        <v>211</v>
      </c>
      <c r="AU124" s="25" t="s">
        <v>82</v>
      </c>
      <c r="AY124" s="25" t="s">
        <v>207</v>
      </c>
      <c r="BE124" s="215">
        <f t="shared" si="4"/>
        <v>0</v>
      </c>
      <c r="BF124" s="215">
        <f t="shared" si="5"/>
        <v>0</v>
      </c>
      <c r="BG124" s="215">
        <f t="shared" si="6"/>
        <v>0</v>
      </c>
      <c r="BH124" s="215">
        <f t="shared" si="7"/>
        <v>0</v>
      </c>
      <c r="BI124" s="215">
        <f t="shared" si="8"/>
        <v>0</v>
      </c>
      <c r="BJ124" s="25" t="s">
        <v>80</v>
      </c>
      <c r="BK124" s="215">
        <f t="shared" si="9"/>
        <v>0</v>
      </c>
      <c r="BL124" s="25" t="s">
        <v>503</v>
      </c>
      <c r="BM124" s="25" t="s">
        <v>696</v>
      </c>
    </row>
    <row r="125" spans="2:65" s="1" customFormat="1" ht="14.4" customHeight="1">
      <c r="B125" s="42"/>
      <c r="C125" s="260" t="s">
        <v>308</v>
      </c>
      <c r="D125" s="260" t="s">
        <v>314</v>
      </c>
      <c r="E125" s="261" t="s">
        <v>697</v>
      </c>
      <c r="F125" s="262" t="s">
        <v>698</v>
      </c>
      <c r="G125" s="263" t="s">
        <v>317</v>
      </c>
      <c r="H125" s="264">
        <v>1</v>
      </c>
      <c r="I125" s="265"/>
      <c r="J125" s="266">
        <f t="shared" si="0"/>
        <v>0</v>
      </c>
      <c r="K125" s="262" t="s">
        <v>23</v>
      </c>
      <c r="L125" s="267"/>
      <c r="M125" s="268" t="s">
        <v>23</v>
      </c>
      <c r="N125" s="269" t="s">
        <v>44</v>
      </c>
      <c r="O125" s="43"/>
      <c r="P125" s="213">
        <f t="shared" si="1"/>
        <v>0</v>
      </c>
      <c r="Q125" s="213">
        <v>0</v>
      </c>
      <c r="R125" s="213">
        <f t="shared" si="2"/>
        <v>0</v>
      </c>
      <c r="S125" s="213">
        <v>0</v>
      </c>
      <c r="T125" s="214">
        <f t="shared" si="3"/>
        <v>0</v>
      </c>
      <c r="AR125" s="25" t="s">
        <v>656</v>
      </c>
      <c r="AT125" s="25" t="s">
        <v>314</v>
      </c>
      <c r="AU125" s="25" t="s">
        <v>82</v>
      </c>
      <c r="AY125" s="25" t="s">
        <v>207</v>
      </c>
      <c r="BE125" s="215">
        <f t="shared" si="4"/>
        <v>0</v>
      </c>
      <c r="BF125" s="215">
        <f t="shared" si="5"/>
        <v>0</v>
      </c>
      <c r="BG125" s="215">
        <f t="shared" si="6"/>
        <v>0</v>
      </c>
      <c r="BH125" s="215">
        <f t="shared" si="7"/>
        <v>0</v>
      </c>
      <c r="BI125" s="215">
        <f t="shared" si="8"/>
        <v>0</v>
      </c>
      <c r="BJ125" s="25" t="s">
        <v>80</v>
      </c>
      <c r="BK125" s="215">
        <f t="shared" si="9"/>
        <v>0</v>
      </c>
      <c r="BL125" s="25" t="s">
        <v>656</v>
      </c>
      <c r="BM125" s="25" t="s">
        <v>699</v>
      </c>
    </row>
    <row r="126" spans="2:65" s="1" customFormat="1" ht="14.4" customHeight="1">
      <c r="B126" s="42"/>
      <c r="C126" s="204" t="s">
        <v>313</v>
      </c>
      <c r="D126" s="204" t="s">
        <v>211</v>
      </c>
      <c r="E126" s="205" t="s">
        <v>700</v>
      </c>
      <c r="F126" s="206" t="s">
        <v>701</v>
      </c>
      <c r="G126" s="207" t="s">
        <v>669</v>
      </c>
      <c r="H126" s="208">
        <v>2</v>
      </c>
      <c r="I126" s="209"/>
      <c r="J126" s="210">
        <f t="shared" si="0"/>
        <v>0</v>
      </c>
      <c r="K126" s="206" t="s">
        <v>23</v>
      </c>
      <c r="L126" s="62"/>
      <c r="M126" s="211" t="s">
        <v>23</v>
      </c>
      <c r="N126" s="212" t="s">
        <v>44</v>
      </c>
      <c r="O126" s="43"/>
      <c r="P126" s="213">
        <f t="shared" si="1"/>
        <v>0</v>
      </c>
      <c r="Q126" s="213">
        <v>0</v>
      </c>
      <c r="R126" s="213">
        <f t="shared" si="2"/>
        <v>0</v>
      </c>
      <c r="S126" s="213">
        <v>0</v>
      </c>
      <c r="T126" s="214">
        <f t="shared" si="3"/>
        <v>0</v>
      </c>
      <c r="AR126" s="25" t="s">
        <v>503</v>
      </c>
      <c r="AT126" s="25" t="s">
        <v>211</v>
      </c>
      <c r="AU126" s="25" t="s">
        <v>82</v>
      </c>
      <c r="AY126" s="25" t="s">
        <v>207</v>
      </c>
      <c r="BE126" s="215">
        <f t="shared" si="4"/>
        <v>0</v>
      </c>
      <c r="BF126" s="215">
        <f t="shared" si="5"/>
        <v>0</v>
      </c>
      <c r="BG126" s="215">
        <f t="shared" si="6"/>
        <v>0</v>
      </c>
      <c r="BH126" s="215">
        <f t="shared" si="7"/>
        <v>0</v>
      </c>
      <c r="BI126" s="215">
        <f t="shared" si="8"/>
        <v>0</v>
      </c>
      <c r="BJ126" s="25" t="s">
        <v>80</v>
      </c>
      <c r="BK126" s="215">
        <f t="shared" si="9"/>
        <v>0</v>
      </c>
      <c r="BL126" s="25" t="s">
        <v>503</v>
      </c>
      <c r="BM126" s="25" t="s">
        <v>702</v>
      </c>
    </row>
    <row r="127" spans="2:65" s="1" customFormat="1" ht="14.4" customHeight="1">
      <c r="B127" s="42"/>
      <c r="C127" s="260" t="s">
        <v>319</v>
      </c>
      <c r="D127" s="260" t="s">
        <v>314</v>
      </c>
      <c r="E127" s="261" t="s">
        <v>703</v>
      </c>
      <c r="F127" s="262" t="s">
        <v>704</v>
      </c>
      <c r="G127" s="263" t="s">
        <v>317</v>
      </c>
      <c r="H127" s="264">
        <v>2</v>
      </c>
      <c r="I127" s="265"/>
      <c r="J127" s="266">
        <f t="shared" si="0"/>
        <v>0</v>
      </c>
      <c r="K127" s="262" t="s">
        <v>23</v>
      </c>
      <c r="L127" s="267"/>
      <c r="M127" s="268" t="s">
        <v>23</v>
      </c>
      <c r="N127" s="269" t="s">
        <v>44</v>
      </c>
      <c r="O127" s="43"/>
      <c r="P127" s="213">
        <f t="shared" si="1"/>
        <v>0</v>
      </c>
      <c r="Q127" s="213">
        <v>0</v>
      </c>
      <c r="R127" s="213">
        <f t="shared" si="2"/>
        <v>0</v>
      </c>
      <c r="S127" s="213">
        <v>0</v>
      </c>
      <c r="T127" s="214">
        <f t="shared" si="3"/>
        <v>0</v>
      </c>
      <c r="AR127" s="25" t="s">
        <v>656</v>
      </c>
      <c r="AT127" s="25" t="s">
        <v>314</v>
      </c>
      <c r="AU127" s="25" t="s">
        <v>82</v>
      </c>
      <c r="AY127" s="25" t="s">
        <v>207</v>
      </c>
      <c r="BE127" s="215">
        <f t="shared" si="4"/>
        <v>0</v>
      </c>
      <c r="BF127" s="215">
        <f t="shared" si="5"/>
        <v>0</v>
      </c>
      <c r="BG127" s="215">
        <f t="shared" si="6"/>
        <v>0</v>
      </c>
      <c r="BH127" s="215">
        <f t="shared" si="7"/>
        <v>0</v>
      </c>
      <c r="BI127" s="215">
        <f t="shared" si="8"/>
        <v>0</v>
      </c>
      <c r="BJ127" s="25" t="s">
        <v>80</v>
      </c>
      <c r="BK127" s="215">
        <f t="shared" si="9"/>
        <v>0</v>
      </c>
      <c r="BL127" s="25" t="s">
        <v>656</v>
      </c>
      <c r="BM127" s="25" t="s">
        <v>705</v>
      </c>
    </row>
    <row r="128" spans="2:65" s="1" customFormat="1" ht="14.4" customHeight="1">
      <c r="B128" s="42"/>
      <c r="C128" s="204" t="s">
        <v>9</v>
      </c>
      <c r="D128" s="204" t="s">
        <v>211</v>
      </c>
      <c r="E128" s="205" t="s">
        <v>706</v>
      </c>
      <c r="F128" s="206" t="s">
        <v>707</v>
      </c>
      <c r="G128" s="207" t="s">
        <v>669</v>
      </c>
      <c r="H128" s="208">
        <v>2</v>
      </c>
      <c r="I128" s="209"/>
      <c r="J128" s="210">
        <f t="shared" si="0"/>
        <v>0</v>
      </c>
      <c r="K128" s="206" t="s">
        <v>23</v>
      </c>
      <c r="L128" s="62"/>
      <c r="M128" s="211" t="s">
        <v>23</v>
      </c>
      <c r="N128" s="212" t="s">
        <v>44</v>
      </c>
      <c r="O128" s="43"/>
      <c r="P128" s="213">
        <f t="shared" si="1"/>
        <v>0</v>
      </c>
      <c r="Q128" s="213">
        <v>0</v>
      </c>
      <c r="R128" s="213">
        <f t="shared" si="2"/>
        <v>0</v>
      </c>
      <c r="S128" s="213">
        <v>0</v>
      </c>
      <c r="T128" s="214">
        <f t="shared" si="3"/>
        <v>0</v>
      </c>
      <c r="AR128" s="25" t="s">
        <v>503</v>
      </c>
      <c r="AT128" s="25" t="s">
        <v>211</v>
      </c>
      <c r="AU128" s="25" t="s">
        <v>82</v>
      </c>
      <c r="AY128" s="25" t="s">
        <v>207</v>
      </c>
      <c r="BE128" s="215">
        <f t="shared" si="4"/>
        <v>0</v>
      </c>
      <c r="BF128" s="215">
        <f t="shared" si="5"/>
        <v>0</v>
      </c>
      <c r="BG128" s="215">
        <f t="shared" si="6"/>
        <v>0</v>
      </c>
      <c r="BH128" s="215">
        <f t="shared" si="7"/>
        <v>0</v>
      </c>
      <c r="BI128" s="215">
        <f t="shared" si="8"/>
        <v>0</v>
      </c>
      <c r="BJ128" s="25" t="s">
        <v>80</v>
      </c>
      <c r="BK128" s="215">
        <f t="shared" si="9"/>
        <v>0</v>
      </c>
      <c r="BL128" s="25" t="s">
        <v>503</v>
      </c>
      <c r="BM128" s="25" t="s">
        <v>708</v>
      </c>
    </row>
    <row r="129" spans="2:65" s="1" customFormat="1" ht="14.4" customHeight="1">
      <c r="B129" s="42"/>
      <c r="C129" s="260" t="s">
        <v>329</v>
      </c>
      <c r="D129" s="260" t="s">
        <v>314</v>
      </c>
      <c r="E129" s="261" t="s">
        <v>709</v>
      </c>
      <c r="F129" s="262" t="s">
        <v>710</v>
      </c>
      <c r="G129" s="263" t="s">
        <v>317</v>
      </c>
      <c r="H129" s="264">
        <v>2</v>
      </c>
      <c r="I129" s="265"/>
      <c r="J129" s="266">
        <f t="shared" si="0"/>
        <v>0</v>
      </c>
      <c r="K129" s="262" t="s">
        <v>23</v>
      </c>
      <c r="L129" s="267"/>
      <c r="M129" s="268" t="s">
        <v>23</v>
      </c>
      <c r="N129" s="269" t="s">
        <v>44</v>
      </c>
      <c r="O129" s="43"/>
      <c r="P129" s="213">
        <f t="shared" si="1"/>
        <v>0</v>
      </c>
      <c r="Q129" s="213">
        <v>0</v>
      </c>
      <c r="R129" s="213">
        <f t="shared" si="2"/>
        <v>0</v>
      </c>
      <c r="S129" s="213">
        <v>0</v>
      </c>
      <c r="T129" s="214">
        <f t="shared" si="3"/>
        <v>0</v>
      </c>
      <c r="AR129" s="25" t="s">
        <v>656</v>
      </c>
      <c r="AT129" s="25" t="s">
        <v>314</v>
      </c>
      <c r="AU129" s="25" t="s">
        <v>82</v>
      </c>
      <c r="AY129" s="25" t="s">
        <v>207</v>
      </c>
      <c r="BE129" s="215">
        <f t="shared" si="4"/>
        <v>0</v>
      </c>
      <c r="BF129" s="215">
        <f t="shared" si="5"/>
        <v>0</v>
      </c>
      <c r="BG129" s="215">
        <f t="shared" si="6"/>
        <v>0</v>
      </c>
      <c r="BH129" s="215">
        <f t="shared" si="7"/>
        <v>0</v>
      </c>
      <c r="BI129" s="215">
        <f t="shared" si="8"/>
        <v>0</v>
      </c>
      <c r="BJ129" s="25" t="s">
        <v>80</v>
      </c>
      <c r="BK129" s="215">
        <f t="shared" si="9"/>
        <v>0</v>
      </c>
      <c r="BL129" s="25" t="s">
        <v>656</v>
      </c>
      <c r="BM129" s="25" t="s">
        <v>711</v>
      </c>
    </row>
    <row r="130" spans="2:65" s="1" customFormat="1" ht="14.4" customHeight="1">
      <c r="B130" s="42"/>
      <c r="C130" s="204" t="s">
        <v>335</v>
      </c>
      <c r="D130" s="204" t="s">
        <v>211</v>
      </c>
      <c r="E130" s="205" t="s">
        <v>712</v>
      </c>
      <c r="F130" s="206" t="s">
        <v>713</v>
      </c>
      <c r="G130" s="207" t="s">
        <v>669</v>
      </c>
      <c r="H130" s="208">
        <v>2</v>
      </c>
      <c r="I130" s="209"/>
      <c r="J130" s="210">
        <f t="shared" si="0"/>
        <v>0</v>
      </c>
      <c r="K130" s="206" t="s">
        <v>23</v>
      </c>
      <c r="L130" s="62"/>
      <c r="M130" s="211" t="s">
        <v>23</v>
      </c>
      <c r="N130" s="212" t="s">
        <v>44</v>
      </c>
      <c r="O130" s="43"/>
      <c r="P130" s="213">
        <f t="shared" si="1"/>
        <v>0</v>
      </c>
      <c r="Q130" s="213">
        <v>0</v>
      </c>
      <c r="R130" s="213">
        <f t="shared" si="2"/>
        <v>0</v>
      </c>
      <c r="S130" s="213">
        <v>0</v>
      </c>
      <c r="T130" s="214">
        <f t="shared" si="3"/>
        <v>0</v>
      </c>
      <c r="AR130" s="25" t="s">
        <v>503</v>
      </c>
      <c r="AT130" s="25" t="s">
        <v>211</v>
      </c>
      <c r="AU130" s="25" t="s">
        <v>82</v>
      </c>
      <c r="AY130" s="25" t="s">
        <v>207</v>
      </c>
      <c r="BE130" s="215">
        <f t="shared" si="4"/>
        <v>0</v>
      </c>
      <c r="BF130" s="215">
        <f t="shared" si="5"/>
        <v>0</v>
      </c>
      <c r="BG130" s="215">
        <f t="shared" si="6"/>
        <v>0</v>
      </c>
      <c r="BH130" s="215">
        <f t="shared" si="7"/>
        <v>0</v>
      </c>
      <c r="BI130" s="215">
        <f t="shared" si="8"/>
        <v>0</v>
      </c>
      <c r="BJ130" s="25" t="s">
        <v>80</v>
      </c>
      <c r="BK130" s="215">
        <f t="shared" si="9"/>
        <v>0</v>
      </c>
      <c r="BL130" s="25" t="s">
        <v>503</v>
      </c>
      <c r="BM130" s="25" t="s">
        <v>714</v>
      </c>
    </row>
    <row r="131" spans="2:65" s="1" customFormat="1" ht="14.4" customHeight="1">
      <c r="B131" s="42"/>
      <c r="C131" s="260" t="s">
        <v>342</v>
      </c>
      <c r="D131" s="260" t="s">
        <v>314</v>
      </c>
      <c r="E131" s="261" t="s">
        <v>715</v>
      </c>
      <c r="F131" s="262" t="s">
        <v>716</v>
      </c>
      <c r="G131" s="263" t="s">
        <v>317</v>
      </c>
      <c r="H131" s="264">
        <v>2</v>
      </c>
      <c r="I131" s="265"/>
      <c r="J131" s="266">
        <f t="shared" si="0"/>
        <v>0</v>
      </c>
      <c r="K131" s="262" t="s">
        <v>23</v>
      </c>
      <c r="L131" s="267"/>
      <c r="M131" s="268" t="s">
        <v>23</v>
      </c>
      <c r="N131" s="269" t="s">
        <v>44</v>
      </c>
      <c r="O131" s="43"/>
      <c r="P131" s="213">
        <f t="shared" si="1"/>
        <v>0</v>
      </c>
      <c r="Q131" s="213">
        <v>6.4000000000000005E-4</v>
      </c>
      <c r="R131" s="213">
        <f t="shared" si="2"/>
        <v>1.2800000000000001E-3</v>
      </c>
      <c r="S131" s="213">
        <v>0</v>
      </c>
      <c r="T131" s="214">
        <f t="shared" si="3"/>
        <v>0</v>
      </c>
      <c r="AR131" s="25" t="s">
        <v>656</v>
      </c>
      <c r="AT131" s="25" t="s">
        <v>314</v>
      </c>
      <c r="AU131" s="25" t="s">
        <v>82</v>
      </c>
      <c r="AY131" s="25" t="s">
        <v>207</v>
      </c>
      <c r="BE131" s="215">
        <f t="shared" si="4"/>
        <v>0</v>
      </c>
      <c r="BF131" s="215">
        <f t="shared" si="5"/>
        <v>0</v>
      </c>
      <c r="BG131" s="215">
        <f t="shared" si="6"/>
        <v>0</v>
      </c>
      <c r="BH131" s="215">
        <f t="shared" si="7"/>
        <v>0</v>
      </c>
      <c r="BI131" s="215">
        <f t="shared" si="8"/>
        <v>0</v>
      </c>
      <c r="BJ131" s="25" t="s">
        <v>80</v>
      </c>
      <c r="BK131" s="215">
        <f t="shared" si="9"/>
        <v>0</v>
      </c>
      <c r="BL131" s="25" t="s">
        <v>656</v>
      </c>
      <c r="BM131" s="25" t="s">
        <v>717</v>
      </c>
    </row>
    <row r="132" spans="2:65" s="1" customFormat="1" ht="14.4" customHeight="1">
      <c r="B132" s="42"/>
      <c r="C132" s="204" t="s">
        <v>348</v>
      </c>
      <c r="D132" s="204" t="s">
        <v>211</v>
      </c>
      <c r="E132" s="205" t="s">
        <v>718</v>
      </c>
      <c r="F132" s="206" t="s">
        <v>719</v>
      </c>
      <c r="G132" s="207" t="s">
        <v>669</v>
      </c>
      <c r="H132" s="208">
        <v>1</v>
      </c>
      <c r="I132" s="209"/>
      <c r="J132" s="210">
        <f t="shared" si="0"/>
        <v>0</v>
      </c>
      <c r="K132" s="206" t="s">
        <v>23</v>
      </c>
      <c r="L132" s="62"/>
      <c r="M132" s="211" t="s">
        <v>23</v>
      </c>
      <c r="N132" s="212" t="s">
        <v>44</v>
      </c>
      <c r="O132" s="43"/>
      <c r="P132" s="213">
        <f t="shared" si="1"/>
        <v>0</v>
      </c>
      <c r="Q132" s="213">
        <v>0</v>
      </c>
      <c r="R132" s="213">
        <f t="shared" si="2"/>
        <v>0</v>
      </c>
      <c r="S132" s="213">
        <v>0</v>
      </c>
      <c r="T132" s="214">
        <f t="shared" si="3"/>
        <v>0</v>
      </c>
      <c r="AR132" s="25" t="s">
        <v>503</v>
      </c>
      <c r="AT132" s="25" t="s">
        <v>211</v>
      </c>
      <c r="AU132" s="25" t="s">
        <v>82</v>
      </c>
      <c r="AY132" s="25" t="s">
        <v>207</v>
      </c>
      <c r="BE132" s="215">
        <f t="shared" si="4"/>
        <v>0</v>
      </c>
      <c r="BF132" s="215">
        <f t="shared" si="5"/>
        <v>0</v>
      </c>
      <c r="BG132" s="215">
        <f t="shared" si="6"/>
        <v>0</v>
      </c>
      <c r="BH132" s="215">
        <f t="shared" si="7"/>
        <v>0</v>
      </c>
      <c r="BI132" s="215">
        <f t="shared" si="8"/>
        <v>0</v>
      </c>
      <c r="BJ132" s="25" t="s">
        <v>80</v>
      </c>
      <c r="BK132" s="215">
        <f t="shared" si="9"/>
        <v>0</v>
      </c>
      <c r="BL132" s="25" t="s">
        <v>503</v>
      </c>
      <c r="BM132" s="25" t="s">
        <v>720</v>
      </c>
    </row>
    <row r="133" spans="2:65" s="1" customFormat="1" ht="14.4" customHeight="1">
      <c r="B133" s="42"/>
      <c r="C133" s="260" t="s">
        <v>352</v>
      </c>
      <c r="D133" s="260" t="s">
        <v>314</v>
      </c>
      <c r="E133" s="261" t="s">
        <v>721</v>
      </c>
      <c r="F133" s="262" t="s">
        <v>722</v>
      </c>
      <c r="G133" s="263" t="s">
        <v>317</v>
      </c>
      <c r="H133" s="264">
        <v>1</v>
      </c>
      <c r="I133" s="265"/>
      <c r="J133" s="266">
        <f t="shared" si="0"/>
        <v>0</v>
      </c>
      <c r="K133" s="262" t="s">
        <v>23</v>
      </c>
      <c r="L133" s="267"/>
      <c r="M133" s="268" t="s">
        <v>23</v>
      </c>
      <c r="N133" s="269" t="s">
        <v>44</v>
      </c>
      <c r="O133" s="43"/>
      <c r="P133" s="213">
        <f t="shared" si="1"/>
        <v>0</v>
      </c>
      <c r="Q133" s="213">
        <v>0</v>
      </c>
      <c r="R133" s="213">
        <f t="shared" si="2"/>
        <v>0</v>
      </c>
      <c r="S133" s="213">
        <v>0</v>
      </c>
      <c r="T133" s="214">
        <f t="shared" si="3"/>
        <v>0</v>
      </c>
      <c r="AR133" s="25" t="s">
        <v>656</v>
      </c>
      <c r="AT133" s="25" t="s">
        <v>314</v>
      </c>
      <c r="AU133" s="25" t="s">
        <v>82</v>
      </c>
      <c r="AY133" s="25" t="s">
        <v>207</v>
      </c>
      <c r="BE133" s="215">
        <f t="shared" si="4"/>
        <v>0</v>
      </c>
      <c r="BF133" s="215">
        <f t="shared" si="5"/>
        <v>0</v>
      </c>
      <c r="BG133" s="215">
        <f t="shared" si="6"/>
        <v>0</v>
      </c>
      <c r="BH133" s="215">
        <f t="shared" si="7"/>
        <v>0</v>
      </c>
      <c r="BI133" s="215">
        <f t="shared" si="8"/>
        <v>0</v>
      </c>
      <c r="BJ133" s="25" t="s">
        <v>80</v>
      </c>
      <c r="BK133" s="215">
        <f t="shared" si="9"/>
        <v>0</v>
      </c>
      <c r="BL133" s="25" t="s">
        <v>656</v>
      </c>
      <c r="BM133" s="25" t="s">
        <v>723</v>
      </c>
    </row>
    <row r="134" spans="2:65" s="11" customFormat="1" ht="29.85" customHeight="1">
      <c r="B134" s="188"/>
      <c r="C134" s="189"/>
      <c r="D134" s="190" t="s">
        <v>72</v>
      </c>
      <c r="E134" s="202" t="s">
        <v>724</v>
      </c>
      <c r="F134" s="202" t="s">
        <v>725</v>
      </c>
      <c r="G134" s="189"/>
      <c r="H134" s="189"/>
      <c r="I134" s="192"/>
      <c r="J134" s="203">
        <f>BK134</f>
        <v>0</v>
      </c>
      <c r="K134" s="189"/>
      <c r="L134" s="194"/>
      <c r="M134" s="195"/>
      <c r="N134" s="196"/>
      <c r="O134" s="196"/>
      <c r="P134" s="197">
        <f>SUM(P135:P140)</f>
        <v>0</v>
      </c>
      <c r="Q134" s="196"/>
      <c r="R134" s="197">
        <f>SUM(R135:R140)</f>
        <v>0</v>
      </c>
      <c r="S134" s="196"/>
      <c r="T134" s="198">
        <f>SUM(T135:T140)</f>
        <v>0</v>
      </c>
      <c r="AR134" s="199" t="s">
        <v>90</v>
      </c>
      <c r="AT134" s="200" t="s">
        <v>72</v>
      </c>
      <c r="AU134" s="200" t="s">
        <v>80</v>
      </c>
      <c r="AY134" s="199" t="s">
        <v>207</v>
      </c>
      <c r="BK134" s="201">
        <f>SUM(BK135:BK140)</f>
        <v>0</v>
      </c>
    </row>
    <row r="135" spans="2:65" s="1" customFormat="1" ht="14.4" customHeight="1">
      <c r="B135" s="42"/>
      <c r="C135" s="204" t="s">
        <v>360</v>
      </c>
      <c r="D135" s="204" t="s">
        <v>211</v>
      </c>
      <c r="E135" s="205" t="s">
        <v>726</v>
      </c>
      <c r="F135" s="206" t="s">
        <v>719</v>
      </c>
      <c r="G135" s="207" t="s">
        <v>669</v>
      </c>
      <c r="H135" s="208">
        <v>1</v>
      </c>
      <c r="I135" s="209"/>
      <c r="J135" s="210">
        <f t="shared" ref="J135:J140" si="10">ROUND(I135*H135,1)</f>
        <v>0</v>
      </c>
      <c r="K135" s="206" t="s">
        <v>23</v>
      </c>
      <c r="L135" s="62"/>
      <c r="M135" s="211" t="s">
        <v>23</v>
      </c>
      <c r="N135" s="212" t="s">
        <v>44</v>
      </c>
      <c r="O135" s="43"/>
      <c r="P135" s="213">
        <f t="shared" ref="P135:P140" si="11">O135*H135</f>
        <v>0</v>
      </c>
      <c r="Q135" s="213">
        <v>0</v>
      </c>
      <c r="R135" s="213">
        <f t="shared" ref="R135:R140" si="12">Q135*H135</f>
        <v>0</v>
      </c>
      <c r="S135" s="213">
        <v>0</v>
      </c>
      <c r="T135" s="214">
        <f t="shared" ref="T135:T140" si="13">S135*H135</f>
        <v>0</v>
      </c>
      <c r="AR135" s="25" t="s">
        <v>503</v>
      </c>
      <c r="AT135" s="25" t="s">
        <v>211</v>
      </c>
      <c r="AU135" s="25" t="s">
        <v>82</v>
      </c>
      <c r="AY135" s="25" t="s">
        <v>207</v>
      </c>
      <c r="BE135" s="215">
        <f t="shared" ref="BE135:BE140" si="14">IF(N135="základní",J135,0)</f>
        <v>0</v>
      </c>
      <c r="BF135" s="215">
        <f t="shared" ref="BF135:BF140" si="15">IF(N135="snížená",J135,0)</f>
        <v>0</v>
      </c>
      <c r="BG135" s="215">
        <f t="shared" ref="BG135:BG140" si="16">IF(N135="zákl. přenesená",J135,0)</f>
        <v>0</v>
      </c>
      <c r="BH135" s="215">
        <f t="shared" ref="BH135:BH140" si="17">IF(N135="sníž. přenesená",J135,0)</f>
        <v>0</v>
      </c>
      <c r="BI135" s="215">
        <f t="shared" ref="BI135:BI140" si="18">IF(N135="nulová",J135,0)</f>
        <v>0</v>
      </c>
      <c r="BJ135" s="25" t="s">
        <v>80</v>
      </c>
      <c r="BK135" s="215">
        <f t="shared" ref="BK135:BK140" si="19">ROUND(I135*H135,1)</f>
        <v>0</v>
      </c>
      <c r="BL135" s="25" t="s">
        <v>503</v>
      </c>
      <c r="BM135" s="25" t="s">
        <v>727</v>
      </c>
    </row>
    <row r="136" spans="2:65" s="1" customFormat="1" ht="14.4" customHeight="1">
      <c r="B136" s="42"/>
      <c r="C136" s="260" t="s">
        <v>365</v>
      </c>
      <c r="D136" s="260" t="s">
        <v>314</v>
      </c>
      <c r="E136" s="261" t="s">
        <v>728</v>
      </c>
      <c r="F136" s="262" t="s">
        <v>722</v>
      </c>
      <c r="G136" s="263" t="s">
        <v>317</v>
      </c>
      <c r="H136" s="264">
        <v>1</v>
      </c>
      <c r="I136" s="265"/>
      <c r="J136" s="266">
        <f t="shared" si="10"/>
        <v>0</v>
      </c>
      <c r="K136" s="262" t="s">
        <v>23</v>
      </c>
      <c r="L136" s="267"/>
      <c r="M136" s="268" t="s">
        <v>23</v>
      </c>
      <c r="N136" s="269" t="s">
        <v>44</v>
      </c>
      <c r="O136" s="43"/>
      <c r="P136" s="213">
        <f t="shared" si="11"/>
        <v>0</v>
      </c>
      <c r="Q136" s="213">
        <v>0</v>
      </c>
      <c r="R136" s="213">
        <f t="shared" si="12"/>
        <v>0</v>
      </c>
      <c r="S136" s="213">
        <v>0</v>
      </c>
      <c r="T136" s="214">
        <f t="shared" si="13"/>
        <v>0</v>
      </c>
      <c r="AR136" s="25" t="s">
        <v>729</v>
      </c>
      <c r="AT136" s="25" t="s">
        <v>314</v>
      </c>
      <c r="AU136" s="25" t="s">
        <v>82</v>
      </c>
      <c r="AY136" s="25" t="s">
        <v>207</v>
      </c>
      <c r="BE136" s="215">
        <f t="shared" si="14"/>
        <v>0</v>
      </c>
      <c r="BF136" s="215">
        <f t="shared" si="15"/>
        <v>0</v>
      </c>
      <c r="BG136" s="215">
        <f t="shared" si="16"/>
        <v>0</v>
      </c>
      <c r="BH136" s="215">
        <f t="shared" si="17"/>
        <v>0</v>
      </c>
      <c r="BI136" s="215">
        <f t="shared" si="18"/>
        <v>0</v>
      </c>
      <c r="BJ136" s="25" t="s">
        <v>80</v>
      </c>
      <c r="BK136" s="215">
        <f t="shared" si="19"/>
        <v>0</v>
      </c>
      <c r="BL136" s="25" t="s">
        <v>503</v>
      </c>
      <c r="BM136" s="25" t="s">
        <v>730</v>
      </c>
    </row>
    <row r="137" spans="2:65" s="1" customFormat="1" ht="14.4" customHeight="1">
      <c r="B137" s="42"/>
      <c r="C137" s="204" t="s">
        <v>369</v>
      </c>
      <c r="D137" s="204" t="s">
        <v>211</v>
      </c>
      <c r="E137" s="205" t="s">
        <v>700</v>
      </c>
      <c r="F137" s="206" t="s">
        <v>701</v>
      </c>
      <c r="G137" s="207" t="s">
        <v>669</v>
      </c>
      <c r="H137" s="208">
        <v>2</v>
      </c>
      <c r="I137" s="209"/>
      <c r="J137" s="210">
        <f t="shared" si="10"/>
        <v>0</v>
      </c>
      <c r="K137" s="206" t="s">
        <v>23</v>
      </c>
      <c r="L137" s="62"/>
      <c r="M137" s="211" t="s">
        <v>23</v>
      </c>
      <c r="N137" s="212" t="s">
        <v>44</v>
      </c>
      <c r="O137" s="43"/>
      <c r="P137" s="213">
        <f t="shared" si="11"/>
        <v>0</v>
      </c>
      <c r="Q137" s="213">
        <v>0</v>
      </c>
      <c r="R137" s="213">
        <f t="shared" si="12"/>
        <v>0</v>
      </c>
      <c r="S137" s="213">
        <v>0</v>
      </c>
      <c r="T137" s="214">
        <f t="shared" si="13"/>
        <v>0</v>
      </c>
      <c r="AR137" s="25" t="s">
        <v>503</v>
      </c>
      <c r="AT137" s="25" t="s">
        <v>211</v>
      </c>
      <c r="AU137" s="25" t="s">
        <v>82</v>
      </c>
      <c r="AY137" s="25" t="s">
        <v>207</v>
      </c>
      <c r="BE137" s="215">
        <f t="shared" si="14"/>
        <v>0</v>
      </c>
      <c r="BF137" s="215">
        <f t="shared" si="15"/>
        <v>0</v>
      </c>
      <c r="BG137" s="215">
        <f t="shared" si="16"/>
        <v>0</v>
      </c>
      <c r="BH137" s="215">
        <f t="shared" si="17"/>
        <v>0</v>
      </c>
      <c r="BI137" s="215">
        <f t="shared" si="18"/>
        <v>0</v>
      </c>
      <c r="BJ137" s="25" t="s">
        <v>80</v>
      </c>
      <c r="BK137" s="215">
        <f t="shared" si="19"/>
        <v>0</v>
      </c>
      <c r="BL137" s="25" t="s">
        <v>503</v>
      </c>
      <c r="BM137" s="25" t="s">
        <v>731</v>
      </c>
    </row>
    <row r="138" spans="2:65" s="1" customFormat="1" ht="14.4" customHeight="1">
      <c r="B138" s="42"/>
      <c r="C138" s="260" t="s">
        <v>375</v>
      </c>
      <c r="D138" s="260" t="s">
        <v>314</v>
      </c>
      <c r="E138" s="261" t="s">
        <v>703</v>
      </c>
      <c r="F138" s="262" t="s">
        <v>704</v>
      </c>
      <c r="G138" s="263" t="s">
        <v>317</v>
      </c>
      <c r="H138" s="264">
        <v>2</v>
      </c>
      <c r="I138" s="265"/>
      <c r="J138" s="266">
        <f t="shared" si="10"/>
        <v>0</v>
      </c>
      <c r="K138" s="262" t="s">
        <v>23</v>
      </c>
      <c r="L138" s="267"/>
      <c r="M138" s="268" t="s">
        <v>23</v>
      </c>
      <c r="N138" s="269" t="s">
        <v>44</v>
      </c>
      <c r="O138" s="43"/>
      <c r="P138" s="213">
        <f t="shared" si="11"/>
        <v>0</v>
      </c>
      <c r="Q138" s="213">
        <v>0</v>
      </c>
      <c r="R138" s="213">
        <f t="shared" si="12"/>
        <v>0</v>
      </c>
      <c r="S138" s="213">
        <v>0</v>
      </c>
      <c r="T138" s="214">
        <f t="shared" si="13"/>
        <v>0</v>
      </c>
      <c r="AR138" s="25" t="s">
        <v>656</v>
      </c>
      <c r="AT138" s="25" t="s">
        <v>314</v>
      </c>
      <c r="AU138" s="25" t="s">
        <v>82</v>
      </c>
      <c r="AY138" s="25" t="s">
        <v>207</v>
      </c>
      <c r="BE138" s="215">
        <f t="shared" si="14"/>
        <v>0</v>
      </c>
      <c r="BF138" s="215">
        <f t="shared" si="15"/>
        <v>0</v>
      </c>
      <c r="BG138" s="215">
        <f t="shared" si="16"/>
        <v>0</v>
      </c>
      <c r="BH138" s="215">
        <f t="shared" si="17"/>
        <v>0</v>
      </c>
      <c r="BI138" s="215">
        <f t="shared" si="18"/>
        <v>0</v>
      </c>
      <c r="BJ138" s="25" t="s">
        <v>80</v>
      </c>
      <c r="BK138" s="215">
        <f t="shared" si="19"/>
        <v>0</v>
      </c>
      <c r="BL138" s="25" t="s">
        <v>656</v>
      </c>
      <c r="BM138" s="25" t="s">
        <v>732</v>
      </c>
    </row>
    <row r="139" spans="2:65" s="1" customFormat="1" ht="14.4" customHeight="1">
      <c r="B139" s="42"/>
      <c r="C139" s="204" t="s">
        <v>380</v>
      </c>
      <c r="D139" s="204" t="s">
        <v>211</v>
      </c>
      <c r="E139" s="205" t="s">
        <v>733</v>
      </c>
      <c r="F139" s="206" t="s">
        <v>734</v>
      </c>
      <c r="G139" s="207" t="s">
        <v>669</v>
      </c>
      <c r="H139" s="208">
        <v>2</v>
      </c>
      <c r="I139" s="209"/>
      <c r="J139" s="210">
        <f t="shared" si="10"/>
        <v>0</v>
      </c>
      <c r="K139" s="206" t="s">
        <v>23</v>
      </c>
      <c r="L139" s="62"/>
      <c r="M139" s="211" t="s">
        <v>23</v>
      </c>
      <c r="N139" s="212" t="s">
        <v>44</v>
      </c>
      <c r="O139" s="43"/>
      <c r="P139" s="213">
        <f t="shared" si="11"/>
        <v>0</v>
      </c>
      <c r="Q139" s="213">
        <v>0</v>
      </c>
      <c r="R139" s="213">
        <f t="shared" si="12"/>
        <v>0</v>
      </c>
      <c r="S139" s="213">
        <v>0</v>
      </c>
      <c r="T139" s="214">
        <f t="shared" si="13"/>
        <v>0</v>
      </c>
      <c r="AR139" s="25" t="s">
        <v>503</v>
      </c>
      <c r="AT139" s="25" t="s">
        <v>211</v>
      </c>
      <c r="AU139" s="25" t="s">
        <v>82</v>
      </c>
      <c r="AY139" s="25" t="s">
        <v>207</v>
      </c>
      <c r="BE139" s="215">
        <f t="shared" si="14"/>
        <v>0</v>
      </c>
      <c r="BF139" s="215">
        <f t="shared" si="15"/>
        <v>0</v>
      </c>
      <c r="BG139" s="215">
        <f t="shared" si="16"/>
        <v>0</v>
      </c>
      <c r="BH139" s="215">
        <f t="shared" si="17"/>
        <v>0</v>
      </c>
      <c r="BI139" s="215">
        <f t="shared" si="18"/>
        <v>0</v>
      </c>
      <c r="BJ139" s="25" t="s">
        <v>80</v>
      </c>
      <c r="BK139" s="215">
        <f t="shared" si="19"/>
        <v>0</v>
      </c>
      <c r="BL139" s="25" t="s">
        <v>503</v>
      </c>
      <c r="BM139" s="25" t="s">
        <v>735</v>
      </c>
    </row>
    <row r="140" spans="2:65" s="1" customFormat="1" ht="14.4" customHeight="1">
      <c r="B140" s="42"/>
      <c r="C140" s="260" t="s">
        <v>384</v>
      </c>
      <c r="D140" s="260" t="s">
        <v>314</v>
      </c>
      <c r="E140" s="261" t="s">
        <v>736</v>
      </c>
      <c r="F140" s="262" t="s">
        <v>737</v>
      </c>
      <c r="G140" s="263" t="s">
        <v>317</v>
      </c>
      <c r="H140" s="264">
        <v>2</v>
      </c>
      <c r="I140" s="265"/>
      <c r="J140" s="266">
        <f t="shared" si="10"/>
        <v>0</v>
      </c>
      <c r="K140" s="262" t="s">
        <v>23</v>
      </c>
      <c r="L140" s="267"/>
      <c r="M140" s="268" t="s">
        <v>23</v>
      </c>
      <c r="N140" s="269" t="s">
        <v>44</v>
      </c>
      <c r="O140" s="43"/>
      <c r="P140" s="213">
        <f t="shared" si="11"/>
        <v>0</v>
      </c>
      <c r="Q140" s="213">
        <v>0</v>
      </c>
      <c r="R140" s="213">
        <f t="shared" si="12"/>
        <v>0</v>
      </c>
      <c r="S140" s="213">
        <v>0</v>
      </c>
      <c r="T140" s="214">
        <f t="shared" si="13"/>
        <v>0</v>
      </c>
      <c r="AR140" s="25" t="s">
        <v>656</v>
      </c>
      <c r="AT140" s="25" t="s">
        <v>314</v>
      </c>
      <c r="AU140" s="25" t="s">
        <v>82</v>
      </c>
      <c r="AY140" s="25" t="s">
        <v>207</v>
      </c>
      <c r="BE140" s="215">
        <f t="shared" si="14"/>
        <v>0</v>
      </c>
      <c r="BF140" s="215">
        <f t="shared" si="15"/>
        <v>0</v>
      </c>
      <c r="BG140" s="215">
        <f t="shared" si="16"/>
        <v>0</v>
      </c>
      <c r="BH140" s="215">
        <f t="shared" si="17"/>
        <v>0</v>
      </c>
      <c r="BI140" s="215">
        <f t="shared" si="18"/>
        <v>0</v>
      </c>
      <c r="BJ140" s="25" t="s">
        <v>80</v>
      </c>
      <c r="BK140" s="215">
        <f t="shared" si="19"/>
        <v>0</v>
      </c>
      <c r="BL140" s="25" t="s">
        <v>656</v>
      </c>
      <c r="BM140" s="25" t="s">
        <v>738</v>
      </c>
    </row>
    <row r="141" spans="2:65" s="11" customFormat="1" ht="29.85" customHeight="1">
      <c r="B141" s="188"/>
      <c r="C141" s="189"/>
      <c r="D141" s="190" t="s">
        <v>72</v>
      </c>
      <c r="E141" s="202" t="s">
        <v>739</v>
      </c>
      <c r="F141" s="202" t="s">
        <v>740</v>
      </c>
      <c r="G141" s="189"/>
      <c r="H141" s="189"/>
      <c r="I141" s="192"/>
      <c r="J141" s="203">
        <f>BK141</f>
        <v>0</v>
      </c>
      <c r="K141" s="189"/>
      <c r="L141" s="194"/>
      <c r="M141" s="195"/>
      <c r="N141" s="196"/>
      <c r="O141" s="196"/>
      <c r="P141" s="197">
        <f>SUM(P142:P143)</f>
        <v>0</v>
      </c>
      <c r="Q141" s="196"/>
      <c r="R141" s="197">
        <f>SUM(R142:R143)</f>
        <v>0</v>
      </c>
      <c r="S141" s="196"/>
      <c r="T141" s="198">
        <f>SUM(T142:T143)</f>
        <v>0</v>
      </c>
      <c r="AR141" s="199" t="s">
        <v>90</v>
      </c>
      <c r="AT141" s="200" t="s">
        <v>72</v>
      </c>
      <c r="AU141" s="200" t="s">
        <v>80</v>
      </c>
      <c r="AY141" s="199" t="s">
        <v>207</v>
      </c>
      <c r="BK141" s="201">
        <f>SUM(BK142:BK143)</f>
        <v>0</v>
      </c>
    </row>
    <row r="142" spans="2:65" s="1" customFormat="1" ht="14.4" customHeight="1">
      <c r="B142" s="42"/>
      <c r="C142" s="204" t="s">
        <v>388</v>
      </c>
      <c r="D142" s="204" t="s">
        <v>211</v>
      </c>
      <c r="E142" s="205" t="s">
        <v>741</v>
      </c>
      <c r="F142" s="206" t="s">
        <v>740</v>
      </c>
      <c r="G142" s="207" t="s">
        <v>669</v>
      </c>
      <c r="H142" s="208">
        <v>2</v>
      </c>
      <c r="I142" s="209"/>
      <c r="J142" s="210">
        <f>ROUND(I142*H142,1)</f>
        <v>0</v>
      </c>
      <c r="K142" s="206" t="s">
        <v>23</v>
      </c>
      <c r="L142" s="62"/>
      <c r="M142" s="211" t="s">
        <v>23</v>
      </c>
      <c r="N142" s="212" t="s">
        <v>44</v>
      </c>
      <c r="O142" s="43"/>
      <c r="P142" s="213">
        <f>O142*H142</f>
        <v>0</v>
      </c>
      <c r="Q142" s="213">
        <v>0</v>
      </c>
      <c r="R142" s="213">
        <f>Q142*H142</f>
        <v>0</v>
      </c>
      <c r="S142" s="213">
        <v>0</v>
      </c>
      <c r="T142" s="214">
        <f>S142*H142</f>
        <v>0</v>
      </c>
      <c r="AR142" s="25" t="s">
        <v>503</v>
      </c>
      <c r="AT142" s="25" t="s">
        <v>211</v>
      </c>
      <c r="AU142" s="25" t="s">
        <v>82</v>
      </c>
      <c r="AY142" s="25" t="s">
        <v>207</v>
      </c>
      <c r="BE142" s="215">
        <f>IF(N142="základní",J142,0)</f>
        <v>0</v>
      </c>
      <c r="BF142" s="215">
        <f>IF(N142="snížená",J142,0)</f>
        <v>0</v>
      </c>
      <c r="BG142" s="215">
        <f>IF(N142="zákl. přenesená",J142,0)</f>
        <v>0</v>
      </c>
      <c r="BH142" s="215">
        <f>IF(N142="sníž. přenesená",J142,0)</f>
        <v>0</v>
      </c>
      <c r="BI142" s="215">
        <f>IF(N142="nulová",J142,0)</f>
        <v>0</v>
      </c>
      <c r="BJ142" s="25" t="s">
        <v>80</v>
      </c>
      <c r="BK142" s="215">
        <f>ROUND(I142*H142,1)</f>
        <v>0</v>
      </c>
      <c r="BL142" s="25" t="s">
        <v>503</v>
      </c>
      <c r="BM142" s="25" t="s">
        <v>742</v>
      </c>
    </row>
    <row r="143" spans="2:65" s="1" customFormat="1" ht="14.4" customHeight="1">
      <c r="B143" s="42"/>
      <c r="C143" s="260" t="s">
        <v>392</v>
      </c>
      <c r="D143" s="260" t="s">
        <v>314</v>
      </c>
      <c r="E143" s="261" t="s">
        <v>743</v>
      </c>
      <c r="F143" s="262" t="s">
        <v>744</v>
      </c>
      <c r="G143" s="263" t="s">
        <v>317</v>
      </c>
      <c r="H143" s="264">
        <v>2</v>
      </c>
      <c r="I143" s="265"/>
      <c r="J143" s="266">
        <f>ROUND(I143*H143,1)</f>
        <v>0</v>
      </c>
      <c r="K143" s="262" t="s">
        <v>23</v>
      </c>
      <c r="L143" s="267"/>
      <c r="M143" s="268" t="s">
        <v>23</v>
      </c>
      <c r="N143" s="269" t="s">
        <v>44</v>
      </c>
      <c r="O143" s="43"/>
      <c r="P143" s="213">
        <f>O143*H143</f>
        <v>0</v>
      </c>
      <c r="Q143" s="213">
        <v>0</v>
      </c>
      <c r="R143" s="213">
        <f>Q143*H143</f>
        <v>0</v>
      </c>
      <c r="S143" s="213">
        <v>0</v>
      </c>
      <c r="T143" s="214">
        <f>S143*H143</f>
        <v>0</v>
      </c>
      <c r="AR143" s="25" t="s">
        <v>656</v>
      </c>
      <c r="AT143" s="25" t="s">
        <v>314</v>
      </c>
      <c r="AU143" s="25" t="s">
        <v>82</v>
      </c>
      <c r="AY143" s="25" t="s">
        <v>207</v>
      </c>
      <c r="BE143" s="215">
        <f>IF(N143="základní",J143,0)</f>
        <v>0</v>
      </c>
      <c r="BF143" s="215">
        <f>IF(N143="snížená",J143,0)</f>
        <v>0</v>
      </c>
      <c r="BG143" s="215">
        <f>IF(N143="zákl. přenesená",J143,0)</f>
        <v>0</v>
      </c>
      <c r="BH143" s="215">
        <f>IF(N143="sníž. přenesená",J143,0)</f>
        <v>0</v>
      </c>
      <c r="BI143" s="215">
        <f>IF(N143="nulová",J143,0)</f>
        <v>0</v>
      </c>
      <c r="BJ143" s="25" t="s">
        <v>80</v>
      </c>
      <c r="BK143" s="215">
        <f>ROUND(I143*H143,1)</f>
        <v>0</v>
      </c>
      <c r="BL143" s="25" t="s">
        <v>656</v>
      </c>
      <c r="BM143" s="25" t="s">
        <v>745</v>
      </c>
    </row>
    <row r="144" spans="2:65" s="11" customFormat="1" ht="29.85" customHeight="1">
      <c r="B144" s="188"/>
      <c r="C144" s="189"/>
      <c r="D144" s="190" t="s">
        <v>72</v>
      </c>
      <c r="E144" s="202" t="s">
        <v>746</v>
      </c>
      <c r="F144" s="202" t="s">
        <v>747</v>
      </c>
      <c r="G144" s="189"/>
      <c r="H144" s="189"/>
      <c r="I144" s="192"/>
      <c r="J144" s="203">
        <f>BK144</f>
        <v>0</v>
      </c>
      <c r="K144" s="189"/>
      <c r="L144" s="194"/>
      <c r="M144" s="195"/>
      <c r="N144" s="196"/>
      <c r="O144" s="196"/>
      <c r="P144" s="197">
        <f>SUM(P145:P150)</f>
        <v>0</v>
      </c>
      <c r="Q144" s="196"/>
      <c r="R144" s="197">
        <f>SUM(R145:R150)</f>
        <v>0</v>
      </c>
      <c r="S144" s="196"/>
      <c r="T144" s="198">
        <f>SUM(T145:T150)</f>
        <v>0</v>
      </c>
      <c r="AR144" s="199" t="s">
        <v>90</v>
      </c>
      <c r="AT144" s="200" t="s">
        <v>72</v>
      </c>
      <c r="AU144" s="200" t="s">
        <v>80</v>
      </c>
      <c r="AY144" s="199" t="s">
        <v>207</v>
      </c>
      <c r="BK144" s="201">
        <f>SUM(BK145:BK150)</f>
        <v>0</v>
      </c>
    </row>
    <row r="145" spans="2:65" s="1" customFormat="1" ht="14.4" customHeight="1">
      <c r="B145" s="42"/>
      <c r="C145" s="204" t="s">
        <v>396</v>
      </c>
      <c r="D145" s="204" t="s">
        <v>211</v>
      </c>
      <c r="E145" s="205" t="s">
        <v>748</v>
      </c>
      <c r="F145" s="206" t="s">
        <v>749</v>
      </c>
      <c r="G145" s="207" t="s">
        <v>669</v>
      </c>
      <c r="H145" s="208">
        <v>4</v>
      </c>
      <c r="I145" s="209"/>
      <c r="J145" s="210">
        <f>ROUND(I145*H145,1)</f>
        <v>0</v>
      </c>
      <c r="K145" s="206" t="s">
        <v>23</v>
      </c>
      <c r="L145" s="62"/>
      <c r="M145" s="211" t="s">
        <v>23</v>
      </c>
      <c r="N145" s="212" t="s">
        <v>44</v>
      </c>
      <c r="O145" s="43"/>
      <c r="P145" s="213">
        <f>O145*H145</f>
        <v>0</v>
      </c>
      <c r="Q145" s="213">
        <v>0</v>
      </c>
      <c r="R145" s="213">
        <f>Q145*H145</f>
        <v>0</v>
      </c>
      <c r="S145" s="213">
        <v>0</v>
      </c>
      <c r="T145" s="214">
        <f>S145*H145</f>
        <v>0</v>
      </c>
      <c r="AR145" s="25" t="s">
        <v>503</v>
      </c>
      <c r="AT145" s="25" t="s">
        <v>211</v>
      </c>
      <c r="AU145" s="25" t="s">
        <v>82</v>
      </c>
      <c r="AY145" s="25" t="s">
        <v>207</v>
      </c>
      <c r="BE145" s="215">
        <f>IF(N145="základní",J145,0)</f>
        <v>0</v>
      </c>
      <c r="BF145" s="215">
        <f>IF(N145="snížená",J145,0)</f>
        <v>0</v>
      </c>
      <c r="BG145" s="215">
        <f>IF(N145="zákl. přenesená",J145,0)</f>
        <v>0</v>
      </c>
      <c r="BH145" s="215">
        <f>IF(N145="sníž. přenesená",J145,0)</f>
        <v>0</v>
      </c>
      <c r="BI145" s="215">
        <f>IF(N145="nulová",J145,0)</f>
        <v>0</v>
      </c>
      <c r="BJ145" s="25" t="s">
        <v>80</v>
      </c>
      <c r="BK145" s="215">
        <f>ROUND(I145*H145,1)</f>
        <v>0</v>
      </c>
      <c r="BL145" s="25" t="s">
        <v>503</v>
      </c>
      <c r="BM145" s="25" t="s">
        <v>750</v>
      </c>
    </row>
    <row r="146" spans="2:65" s="15" customFormat="1" ht="24">
      <c r="B146" s="250"/>
      <c r="C146" s="251"/>
      <c r="D146" s="218" t="s">
        <v>218</v>
      </c>
      <c r="E146" s="252" t="s">
        <v>23</v>
      </c>
      <c r="F146" s="253" t="s">
        <v>751</v>
      </c>
      <c r="G146" s="251"/>
      <c r="H146" s="252" t="s">
        <v>23</v>
      </c>
      <c r="I146" s="254"/>
      <c r="J146" s="251"/>
      <c r="K146" s="251"/>
      <c r="L146" s="255"/>
      <c r="M146" s="256"/>
      <c r="N146" s="257"/>
      <c r="O146" s="257"/>
      <c r="P146" s="257"/>
      <c r="Q146" s="257"/>
      <c r="R146" s="257"/>
      <c r="S146" s="257"/>
      <c r="T146" s="258"/>
      <c r="AT146" s="259" t="s">
        <v>218</v>
      </c>
      <c r="AU146" s="259" t="s">
        <v>82</v>
      </c>
      <c r="AV146" s="15" t="s">
        <v>80</v>
      </c>
      <c r="AW146" s="15" t="s">
        <v>36</v>
      </c>
      <c r="AX146" s="15" t="s">
        <v>73</v>
      </c>
      <c r="AY146" s="259" t="s">
        <v>207</v>
      </c>
    </row>
    <row r="147" spans="2:65" s="15" customFormat="1" ht="24">
      <c r="B147" s="250"/>
      <c r="C147" s="251"/>
      <c r="D147" s="218" t="s">
        <v>218</v>
      </c>
      <c r="E147" s="252" t="s">
        <v>23</v>
      </c>
      <c r="F147" s="253" t="s">
        <v>752</v>
      </c>
      <c r="G147" s="251"/>
      <c r="H147" s="252" t="s">
        <v>23</v>
      </c>
      <c r="I147" s="254"/>
      <c r="J147" s="251"/>
      <c r="K147" s="251"/>
      <c r="L147" s="255"/>
      <c r="M147" s="256"/>
      <c r="N147" s="257"/>
      <c r="O147" s="257"/>
      <c r="P147" s="257"/>
      <c r="Q147" s="257"/>
      <c r="R147" s="257"/>
      <c r="S147" s="257"/>
      <c r="T147" s="258"/>
      <c r="AT147" s="259" t="s">
        <v>218</v>
      </c>
      <c r="AU147" s="259" t="s">
        <v>82</v>
      </c>
      <c r="AV147" s="15" t="s">
        <v>80</v>
      </c>
      <c r="AW147" s="15" t="s">
        <v>36</v>
      </c>
      <c r="AX147" s="15" t="s">
        <v>73</v>
      </c>
      <c r="AY147" s="259" t="s">
        <v>207</v>
      </c>
    </row>
    <row r="148" spans="2:65" s="15" customFormat="1" ht="12">
      <c r="B148" s="250"/>
      <c r="C148" s="251"/>
      <c r="D148" s="218" t="s">
        <v>218</v>
      </c>
      <c r="E148" s="252" t="s">
        <v>23</v>
      </c>
      <c r="F148" s="253" t="s">
        <v>753</v>
      </c>
      <c r="G148" s="251"/>
      <c r="H148" s="252" t="s">
        <v>23</v>
      </c>
      <c r="I148" s="254"/>
      <c r="J148" s="251"/>
      <c r="K148" s="251"/>
      <c r="L148" s="255"/>
      <c r="M148" s="256"/>
      <c r="N148" s="257"/>
      <c r="O148" s="257"/>
      <c r="P148" s="257"/>
      <c r="Q148" s="257"/>
      <c r="R148" s="257"/>
      <c r="S148" s="257"/>
      <c r="T148" s="258"/>
      <c r="AT148" s="259" t="s">
        <v>218</v>
      </c>
      <c r="AU148" s="259" t="s">
        <v>82</v>
      </c>
      <c r="AV148" s="15" t="s">
        <v>80</v>
      </c>
      <c r="AW148" s="15" t="s">
        <v>36</v>
      </c>
      <c r="AX148" s="15" t="s">
        <v>73</v>
      </c>
      <c r="AY148" s="259" t="s">
        <v>207</v>
      </c>
    </row>
    <row r="149" spans="2:65" s="12" customFormat="1" ht="12">
      <c r="B149" s="216"/>
      <c r="C149" s="217"/>
      <c r="D149" s="218" t="s">
        <v>218</v>
      </c>
      <c r="E149" s="219" t="s">
        <v>23</v>
      </c>
      <c r="F149" s="220" t="s">
        <v>216</v>
      </c>
      <c r="G149" s="217"/>
      <c r="H149" s="221">
        <v>4</v>
      </c>
      <c r="I149" s="222"/>
      <c r="J149" s="217"/>
      <c r="K149" s="217"/>
      <c r="L149" s="223"/>
      <c r="M149" s="224"/>
      <c r="N149" s="225"/>
      <c r="O149" s="225"/>
      <c r="P149" s="225"/>
      <c r="Q149" s="225"/>
      <c r="R149" s="225"/>
      <c r="S149" s="225"/>
      <c r="T149" s="226"/>
      <c r="AT149" s="227" t="s">
        <v>218</v>
      </c>
      <c r="AU149" s="227" t="s">
        <v>82</v>
      </c>
      <c r="AV149" s="12" t="s">
        <v>82</v>
      </c>
      <c r="AW149" s="12" t="s">
        <v>36</v>
      </c>
      <c r="AX149" s="12" t="s">
        <v>80</v>
      </c>
      <c r="AY149" s="227" t="s">
        <v>207</v>
      </c>
    </row>
    <row r="150" spans="2:65" s="1" customFormat="1" ht="45.6" customHeight="1">
      <c r="B150" s="42"/>
      <c r="C150" s="260" t="s">
        <v>400</v>
      </c>
      <c r="D150" s="260" t="s">
        <v>314</v>
      </c>
      <c r="E150" s="261" t="s">
        <v>754</v>
      </c>
      <c r="F150" s="262" t="s">
        <v>755</v>
      </c>
      <c r="G150" s="263" t="s">
        <v>317</v>
      </c>
      <c r="H150" s="264">
        <v>4</v>
      </c>
      <c r="I150" s="265"/>
      <c r="J150" s="266">
        <f>ROUND(I150*H150,1)</f>
        <v>0</v>
      </c>
      <c r="K150" s="262" t="s">
        <v>23</v>
      </c>
      <c r="L150" s="267"/>
      <c r="M150" s="268" t="s">
        <v>23</v>
      </c>
      <c r="N150" s="269" t="s">
        <v>44</v>
      </c>
      <c r="O150" s="43"/>
      <c r="P150" s="213">
        <f>O150*H150</f>
        <v>0</v>
      </c>
      <c r="Q150" s="213">
        <v>0</v>
      </c>
      <c r="R150" s="213">
        <f>Q150*H150</f>
        <v>0</v>
      </c>
      <c r="S150" s="213">
        <v>0</v>
      </c>
      <c r="T150" s="214">
        <f>S150*H150</f>
        <v>0</v>
      </c>
      <c r="AR150" s="25" t="s">
        <v>656</v>
      </c>
      <c r="AT150" s="25" t="s">
        <v>314</v>
      </c>
      <c r="AU150" s="25" t="s">
        <v>82</v>
      </c>
      <c r="AY150" s="25" t="s">
        <v>207</v>
      </c>
      <c r="BE150" s="215">
        <f>IF(N150="základní",J150,0)</f>
        <v>0</v>
      </c>
      <c r="BF150" s="215">
        <f>IF(N150="snížená",J150,0)</f>
        <v>0</v>
      </c>
      <c r="BG150" s="215">
        <f>IF(N150="zákl. přenesená",J150,0)</f>
        <v>0</v>
      </c>
      <c r="BH150" s="215">
        <f>IF(N150="sníž. přenesená",J150,0)</f>
        <v>0</v>
      </c>
      <c r="BI150" s="215">
        <f>IF(N150="nulová",J150,0)</f>
        <v>0</v>
      </c>
      <c r="BJ150" s="25" t="s">
        <v>80</v>
      </c>
      <c r="BK150" s="215">
        <f>ROUND(I150*H150,1)</f>
        <v>0</v>
      </c>
      <c r="BL150" s="25" t="s">
        <v>656</v>
      </c>
      <c r="BM150" s="25" t="s">
        <v>756</v>
      </c>
    </row>
    <row r="151" spans="2:65" s="11" customFormat="1" ht="29.85" customHeight="1">
      <c r="B151" s="188"/>
      <c r="C151" s="189"/>
      <c r="D151" s="190" t="s">
        <v>72</v>
      </c>
      <c r="E151" s="202" t="s">
        <v>757</v>
      </c>
      <c r="F151" s="202" t="s">
        <v>758</v>
      </c>
      <c r="G151" s="189"/>
      <c r="H151" s="189"/>
      <c r="I151" s="192"/>
      <c r="J151" s="203">
        <f>BK151</f>
        <v>0</v>
      </c>
      <c r="K151" s="189"/>
      <c r="L151" s="194"/>
      <c r="M151" s="195"/>
      <c r="N151" s="196"/>
      <c r="O151" s="196"/>
      <c r="P151" s="197">
        <f>SUM(P152:P153)</f>
        <v>0</v>
      </c>
      <c r="Q151" s="196"/>
      <c r="R151" s="197">
        <f>SUM(R152:R153)</f>
        <v>0</v>
      </c>
      <c r="S151" s="196"/>
      <c r="T151" s="198">
        <f>SUM(T152:T153)</f>
        <v>0</v>
      </c>
      <c r="AR151" s="199" t="s">
        <v>90</v>
      </c>
      <c r="AT151" s="200" t="s">
        <v>72</v>
      </c>
      <c r="AU151" s="200" t="s">
        <v>80</v>
      </c>
      <c r="AY151" s="199" t="s">
        <v>207</v>
      </c>
      <c r="BK151" s="201">
        <f>SUM(BK152:BK153)</f>
        <v>0</v>
      </c>
    </row>
    <row r="152" spans="2:65" s="1" customFormat="1" ht="14.4" customHeight="1">
      <c r="B152" s="42"/>
      <c r="C152" s="204" t="s">
        <v>404</v>
      </c>
      <c r="D152" s="204" t="s">
        <v>211</v>
      </c>
      <c r="E152" s="205" t="s">
        <v>759</v>
      </c>
      <c r="F152" s="206" t="s">
        <v>760</v>
      </c>
      <c r="G152" s="207" t="s">
        <v>761</v>
      </c>
      <c r="H152" s="208">
        <v>10</v>
      </c>
      <c r="I152" s="209"/>
      <c r="J152" s="210">
        <f>ROUND(I152*H152,1)</f>
        <v>0</v>
      </c>
      <c r="K152" s="206" t="s">
        <v>23</v>
      </c>
      <c r="L152" s="62"/>
      <c r="M152" s="211" t="s">
        <v>23</v>
      </c>
      <c r="N152" s="212" t="s">
        <v>44</v>
      </c>
      <c r="O152" s="43"/>
      <c r="P152" s="213">
        <f>O152*H152</f>
        <v>0</v>
      </c>
      <c r="Q152" s="213">
        <v>0</v>
      </c>
      <c r="R152" s="213">
        <f>Q152*H152</f>
        <v>0</v>
      </c>
      <c r="S152" s="213">
        <v>0</v>
      </c>
      <c r="T152" s="214">
        <f>S152*H152</f>
        <v>0</v>
      </c>
      <c r="AR152" s="25" t="s">
        <v>503</v>
      </c>
      <c r="AT152" s="25" t="s">
        <v>211</v>
      </c>
      <c r="AU152" s="25" t="s">
        <v>82</v>
      </c>
      <c r="AY152" s="25" t="s">
        <v>207</v>
      </c>
      <c r="BE152" s="215">
        <f>IF(N152="základní",J152,0)</f>
        <v>0</v>
      </c>
      <c r="BF152" s="215">
        <f>IF(N152="snížená",J152,0)</f>
        <v>0</v>
      </c>
      <c r="BG152" s="215">
        <f>IF(N152="zákl. přenesená",J152,0)</f>
        <v>0</v>
      </c>
      <c r="BH152" s="215">
        <f>IF(N152="sníž. přenesená",J152,0)</f>
        <v>0</v>
      </c>
      <c r="BI152" s="215">
        <f>IF(N152="nulová",J152,0)</f>
        <v>0</v>
      </c>
      <c r="BJ152" s="25" t="s">
        <v>80</v>
      </c>
      <c r="BK152" s="215">
        <f>ROUND(I152*H152,1)</f>
        <v>0</v>
      </c>
      <c r="BL152" s="25" t="s">
        <v>503</v>
      </c>
      <c r="BM152" s="25" t="s">
        <v>762</v>
      </c>
    </row>
    <row r="153" spans="2:65" s="1" customFormat="1" ht="14.4" customHeight="1">
      <c r="B153" s="42"/>
      <c r="C153" s="260" t="s">
        <v>459</v>
      </c>
      <c r="D153" s="260" t="s">
        <v>314</v>
      </c>
      <c r="E153" s="261" t="s">
        <v>763</v>
      </c>
      <c r="F153" s="262" t="s">
        <v>764</v>
      </c>
      <c r="G153" s="263" t="s">
        <v>765</v>
      </c>
      <c r="H153" s="264">
        <v>1</v>
      </c>
      <c r="I153" s="265"/>
      <c r="J153" s="266">
        <f>ROUND(I153*H153,1)</f>
        <v>0</v>
      </c>
      <c r="K153" s="262" t="s">
        <v>23</v>
      </c>
      <c r="L153" s="267"/>
      <c r="M153" s="268" t="s">
        <v>23</v>
      </c>
      <c r="N153" s="269" t="s">
        <v>44</v>
      </c>
      <c r="O153" s="43"/>
      <c r="P153" s="213">
        <f>O153*H153</f>
        <v>0</v>
      </c>
      <c r="Q153" s="213">
        <v>0</v>
      </c>
      <c r="R153" s="213">
        <f>Q153*H153</f>
        <v>0</v>
      </c>
      <c r="S153" s="213">
        <v>0</v>
      </c>
      <c r="T153" s="214">
        <f>S153*H153</f>
        <v>0</v>
      </c>
      <c r="AR153" s="25" t="s">
        <v>729</v>
      </c>
      <c r="AT153" s="25" t="s">
        <v>314</v>
      </c>
      <c r="AU153" s="25" t="s">
        <v>82</v>
      </c>
      <c r="AY153" s="25" t="s">
        <v>207</v>
      </c>
      <c r="BE153" s="215">
        <f>IF(N153="základní",J153,0)</f>
        <v>0</v>
      </c>
      <c r="BF153" s="215">
        <f>IF(N153="snížená",J153,0)</f>
        <v>0</v>
      </c>
      <c r="BG153" s="215">
        <f>IF(N153="zákl. přenesená",J153,0)</f>
        <v>0</v>
      </c>
      <c r="BH153" s="215">
        <f>IF(N153="sníž. přenesená",J153,0)</f>
        <v>0</v>
      </c>
      <c r="BI153" s="215">
        <f>IF(N153="nulová",J153,0)</f>
        <v>0</v>
      </c>
      <c r="BJ153" s="25" t="s">
        <v>80</v>
      </c>
      <c r="BK153" s="215">
        <f>ROUND(I153*H153,1)</f>
        <v>0</v>
      </c>
      <c r="BL153" s="25" t="s">
        <v>503</v>
      </c>
      <c r="BM153" s="25" t="s">
        <v>766</v>
      </c>
    </row>
    <row r="154" spans="2:65" s="11" customFormat="1" ht="29.85" customHeight="1">
      <c r="B154" s="188"/>
      <c r="C154" s="189"/>
      <c r="D154" s="190" t="s">
        <v>72</v>
      </c>
      <c r="E154" s="202" t="s">
        <v>767</v>
      </c>
      <c r="F154" s="202" t="s">
        <v>208</v>
      </c>
      <c r="G154" s="189"/>
      <c r="H154" s="189"/>
      <c r="I154" s="192"/>
      <c r="J154" s="203">
        <f>BK154</f>
        <v>0</v>
      </c>
      <c r="K154" s="189"/>
      <c r="L154" s="194"/>
      <c r="M154" s="195"/>
      <c r="N154" s="196"/>
      <c r="O154" s="196"/>
      <c r="P154" s="197">
        <f>SUM(P155:P167)</f>
        <v>0</v>
      </c>
      <c r="Q154" s="196"/>
      <c r="R154" s="197">
        <f>SUM(R155:R167)</f>
        <v>0</v>
      </c>
      <c r="S154" s="196"/>
      <c r="T154" s="198">
        <f>SUM(T155:T167)</f>
        <v>0</v>
      </c>
      <c r="AR154" s="199" t="s">
        <v>90</v>
      </c>
      <c r="AT154" s="200" t="s">
        <v>72</v>
      </c>
      <c r="AU154" s="200" t="s">
        <v>80</v>
      </c>
      <c r="AY154" s="199" t="s">
        <v>207</v>
      </c>
      <c r="BK154" s="201">
        <f>SUM(BK155:BK167)</f>
        <v>0</v>
      </c>
    </row>
    <row r="155" spans="2:65" s="1" customFormat="1" ht="14.4" customHeight="1">
      <c r="B155" s="42"/>
      <c r="C155" s="204" t="s">
        <v>255</v>
      </c>
      <c r="D155" s="204" t="s">
        <v>211</v>
      </c>
      <c r="E155" s="205" t="s">
        <v>768</v>
      </c>
      <c r="F155" s="206" t="s">
        <v>769</v>
      </c>
      <c r="G155" s="207" t="s">
        <v>770</v>
      </c>
      <c r="H155" s="208">
        <v>0.1</v>
      </c>
      <c r="I155" s="209"/>
      <c r="J155" s="210">
        <f t="shared" ref="J155:J167" si="20">ROUND(I155*H155,1)</f>
        <v>0</v>
      </c>
      <c r="K155" s="206" t="s">
        <v>23</v>
      </c>
      <c r="L155" s="62"/>
      <c r="M155" s="211" t="s">
        <v>23</v>
      </c>
      <c r="N155" s="212" t="s">
        <v>44</v>
      </c>
      <c r="O155" s="43"/>
      <c r="P155" s="213">
        <f t="shared" ref="P155:P167" si="21">O155*H155</f>
        <v>0</v>
      </c>
      <c r="Q155" s="213">
        <v>0</v>
      </c>
      <c r="R155" s="213">
        <f t="shared" ref="R155:R167" si="22">Q155*H155</f>
        <v>0</v>
      </c>
      <c r="S155" s="213">
        <v>0</v>
      </c>
      <c r="T155" s="214">
        <f t="shared" ref="T155:T167" si="23">S155*H155</f>
        <v>0</v>
      </c>
      <c r="AR155" s="25" t="s">
        <v>503</v>
      </c>
      <c r="AT155" s="25" t="s">
        <v>211</v>
      </c>
      <c r="AU155" s="25" t="s">
        <v>82</v>
      </c>
      <c r="AY155" s="25" t="s">
        <v>207</v>
      </c>
      <c r="BE155" s="215">
        <f t="shared" ref="BE155:BE167" si="24">IF(N155="základní",J155,0)</f>
        <v>0</v>
      </c>
      <c r="BF155" s="215">
        <f t="shared" ref="BF155:BF167" si="25">IF(N155="snížená",J155,0)</f>
        <v>0</v>
      </c>
      <c r="BG155" s="215">
        <f t="shared" ref="BG155:BG167" si="26">IF(N155="zákl. přenesená",J155,0)</f>
        <v>0</v>
      </c>
      <c r="BH155" s="215">
        <f t="shared" ref="BH155:BH167" si="27">IF(N155="sníž. přenesená",J155,0)</f>
        <v>0</v>
      </c>
      <c r="BI155" s="215">
        <f t="shared" ref="BI155:BI167" si="28">IF(N155="nulová",J155,0)</f>
        <v>0</v>
      </c>
      <c r="BJ155" s="25" t="s">
        <v>80</v>
      </c>
      <c r="BK155" s="215">
        <f t="shared" ref="BK155:BK167" si="29">ROUND(I155*H155,1)</f>
        <v>0</v>
      </c>
      <c r="BL155" s="25" t="s">
        <v>503</v>
      </c>
      <c r="BM155" s="25" t="s">
        <v>771</v>
      </c>
    </row>
    <row r="156" spans="2:65" s="1" customFormat="1" ht="14.4" customHeight="1">
      <c r="B156" s="42"/>
      <c r="C156" s="204" t="s">
        <v>411</v>
      </c>
      <c r="D156" s="204" t="s">
        <v>211</v>
      </c>
      <c r="E156" s="205" t="s">
        <v>772</v>
      </c>
      <c r="F156" s="206" t="s">
        <v>773</v>
      </c>
      <c r="G156" s="207" t="s">
        <v>322</v>
      </c>
      <c r="H156" s="208">
        <v>20</v>
      </c>
      <c r="I156" s="209"/>
      <c r="J156" s="210">
        <f t="shared" si="20"/>
        <v>0</v>
      </c>
      <c r="K156" s="206" t="s">
        <v>23</v>
      </c>
      <c r="L156" s="62"/>
      <c r="M156" s="211" t="s">
        <v>23</v>
      </c>
      <c r="N156" s="212" t="s">
        <v>44</v>
      </c>
      <c r="O156" s="43"/>
      <c r="P156" s="213">
        <f t="shared" si="21"/>
        <v>0</v>
      </c>
      <c r="Q156" s="213">
        <v>0</v>
      </c>
      <c r="R156" s="213">
        <f t="shared" si="22"/>
        <v>0</v>
      </c>
      <c r="S156" s="213">
        <v>0</v>
      </c>
      <c r="T156" s="214">
        <f t="shared" si="23"/>
        <v>0</v>
      </c>
      <c r="AR156" s="25" t="s">
        <v>503</v>
      </c>
      <c r="AT156" s="25" t="s">
        <v>211</v>
      </c>
      <c r="AU156" s="25" t="s">
        <v>82</v>
      </c>
      <c r="AY156" s="25" t="s">
        <v>207</v>
      </c>
      <c r="BE156" s="215">
        <f t="shared" si="24"/>
        <v>0</v>
      </c>
      <c r="BF156" s="215">
        <f t="shared" si="25"/>
        <v>0</v>
      </c>
      <c r="BG156" s="215">
        <f t="shared" si="26"/>
        <v>0</v>
      </c>
      <c r="BH156" s="215">
        <f t="shared" si="27"/>
        <v>0</v>
      </c>
      <c r="BI156" s="215">
        <f t="shared" si="28"/>
        <v>0</v>
      </c>
      <c r="BJ156" s="25" t="s">
        <v>80</v>
      </c>
      <c r="BK156" s="215">
        <f t="shared" si="29"/>
        <v>0</v>
      </c>
      <c r="BL156" s="25" t="s">
        <v>503</v>
      </c>
      <c r="BM156" s="25" t="s">
        <v>774</v>
      </c>
    </row>
    <row r="157" spans="2:65" s="1" customFormat="1" ht="14.4" customHeight="1">
      <c r="B157" s="42"/>
      <c r="C157" s="204" t="s">
        <v>417</v>
      </c>
      <c r="D157" s="204" t="s">
        <v>211</v>
      </c>
      <c r="E157" s="205" t="s">
        <v>775</v>
      </c>
      <c r="F157" s="206" t="s">
        <v>776</v>
      </c>
      <c r="G157" s="207" t="s">
        <v>322</v>
      </c>
      <c r="H157" s="208">
        <v>20</v>
      </c>
      <c r="I157" s="209"/>
      <c r="J157" s="210">
        <f t="shared" si="20"/>
        <v>0</v>
      </c>
      <c r="K157" s="206" t="s">
        <v>23</v>
      </c>
      <c r="L157" s="62"/>
      <c r="M157" s="211" t="s">
        <v>23</v>
      </c>
      <c r="N157" s="212" t="s">
        <v>44</v>
      </c>
      <c r="O157" s="43"/>
      <c r="P157" s="213">
        <f t="shared" si="21"/>
        <v>0</v>
      </c>
      <c r="Q157" s="213">
        <v>0</v>
      </c>
      <c r="R157" s="213">
        <f t="shared" si="22"/>
        <v>0</v>
      </c>
      <c r="S157" s="213">
        <v>0</v>
      </c>
      <c r="T157" s="214">
        <f t="shared" si="23"/>
        <v>0</v>
      </c>
      <c r="AR157" s="25" t="s">
        <v>503</v>
      </c>
      <c r="AT157" s="25" t="s">
        <v>211</v>
      </c>
      <c r="AU157" s="25" t="s">
        <v>82</v>
      </c>
      <c r="AY157" s="25" t="s">
        <v>207</v>
      </c>
      <c r="BE157" s="215">
        <f t="shared" si="24"/>
        <v>0</v>
      </c>
      <c r="BF157" s="215">
        <f t="shared" si="25"/>
        <v>0</v>
      </c>
      <c r="BG157" s="215">
        <f t="shared" si="26"/>
        <v>0</v>
      </c>
      <c r="BH157" s="215">
        <f t="shared" si="27"/>
        <v>0</v>
      </c>
      <c r="BI157" s="215">
        <f t="shared" si="28"/>
        <v>0</v>
      </c>
      <c r="BJ157" s="25" t="s">
        <v>80</v>
      </c>
      <c r="BK157" s="215">
        <f t="shared" si="29"/>
        <v>0</v>
      </c>
      <c r="BL157" s="25" t="s">
        <v>503</v>
      </c>
      <c r="BM157" s="25" t="s">
        <v>777</v>
      </c>
    </row>
    <row r="158" spans="2:65" s="1" customFormat="1" ht="14.4" customHeight="1">
      <c r="B158" s="42"/>
      <c r="C158" s="204" t="s">
        <v>419</v>
      </c>
      <c r="D158" s="204" t="s">
        <v>211</v>
      </c>
      <c r="E158" s="205" t="s">
        <v>778</v>
      </c>
      <c r="F158" s="206" t="s">
        <v>779</v>
      </c>
      <c r="G158" s="207" t="s">
        <v>669</v>
      </c>
      <c r="H158" s="208">
        <v>3</v>
      </c>
      <c r="I158" s="209"/>
      <c r="J158" s="210">
        <f t="shared" si="20"/>
        <v>0</v>
      </c>
      <c r="K158" s="206" t="s">
        <v>23</v>
      </c>
      <c r="L158" s="62"/>
      <c r="M158" s="211" t="s">
        <v>23</v>
      </c>
      <c r="N158" s="212" t="s">
        <v>44</v>
      </c>
      <c r="O158" s="43"/>
      <c r="P158" s="213">
        <f t="shared" si="21"/>
        <v>0</v>
      </c>
      <c r="Q158" s="213">
        <v>0</v>
      </c>
      <c r="R158" s="213">
        <f t="shared" si="22"/>
        <v>0</v>
      </c>
      <c r="S158" s="213">
        <v>0</v>
      </c>
      <c r="T158" s="214">
        <f t="shared" si="23"/>
        <v>0</v>
      </c>
      <c r="AR158" s="25" t="s">
        <v>503</v>
      </c>
      <c r="AT158" s="25" t="s">
        <v>211</v>
      </c>
      <c r="AU158" s="25" t="s">
        <v>82</v>
      </c>
      <c r="AY158" s="25" t="s">
        <v>207</v>
      </c>
      <c r="BE158" s="215">
        <f t="shared" si="24"/>
        <v>0</v>
      </c>
      <c r="BF158" s="215">
        <f t="shared" si="25"/>
        <v>0</v>
      </c>
      <c r="BG158" s="215">
        <f t="shared" si="26"/>
        <v>0</v>
      </c>
      <c r="BH158" s="215">
        <f t="shared" si="27"/>
        <v>0</v>
      </c>
      <c r="BI158" s="215">
        <f t="shared" si="28"/>
        <v>0</v>
      </c>
      <c r="BJ158" s="25" t="s">
        <v>80</v>
      </c>
      <c r="BK158" s="215">
        <f t="shared" si="29"/>
        <v>0</v>
      </c>
      <c r="BL158" s="25" t="s">
        <v>503</v>
      </c>
      <c r="BM158" s="25" t="s">
        <v>780</v>
      </c>
    </row>
    <row r="159" spans="2:65" s="1" customFormat="1" ht="14.4" customHeight="1">
      <c r="B159" s="42"/>
      <c r="C159" s="204" t="s">
        <v>421</v>
      </c>
      <c r="D159" s="204" t="s">
        <v>211</v>
      </c>
      <c r="E159" s="205" t="s">
        <v>781</v>
      </c>
      <c r="F159" s="206" t="s">
        <v>782</v>
      </c>
      <c r="G159" s="207" t="s">
        <v>322</v>
      </c>
      <c r="H159" s="208">
        <v>20</v>
      </c>
      <c r="I159" s="209"/>
      <c r="J159" s="210">
        <f t="shared" si="20"/>
        <v>0</v>
      </c>
      <c r="K159" s="206" t="s">
        <v>23</v>
      </c>
      <c r="L159" s="62"/>
      <c r="M159" s="211" t="s">
        <v>23</v>
      </c>
      <c r="N159" s="212" t="s">
        <v>44</v>
      </c>
      <c r="O159" s="43"/>
      <c r="P159" s="213">
        <f t="shared" si="21"/>
        <v>0</v>
      </c>
      <c r="Q159" s="213">
        <v>0</v>
      </c>
      <c r="R159" s="213">
        <f t="shared" si="22"/>
        <v>0</v>
      </c>
      <c r="S159" s="213">
        <v>0</v>
      </c>
      <c r="T159" s="214">
        <f t="shared" si="23"/>
        <v>0</v>
      </c>
      <c r="AR159" s="25" t="s">
        <v>503</v>
      </c>
      <c r="AT159" s="25" t="s">
        <v>211</v>
      </c>
      <c r="AU159" s="25" t="s">
        <v>82</v>
      </c>
      <c r="AY159" s="25" t="s">
        <v>207</v>
      </c>
      <c r="BE159" s="215">
        <f t="shared" si="24"/>
        <v>0</v>
      </c>
      <c r="BF159" s="215">
        <f t="shared" si="25"/>
        <v>0</v>
      </c>
      <c r="BG159" s="215">
        <f t="shared" si="26"/>
        <v>0</v>
      </c>
      <c r="BH159" s="215">
        <f t="shared" si="27"/>
        <v>0</v>
      </c>
      <c r="BI159" s="215">
        <f t="shared" si="28"/>
        <v>0</v>
      </c>
      <c r="BJ159" s="25" t="s">
        <v>80</v>
      </c>
      <c r="BK159" s="215">
        <f t="shared" si="29"/>
        <v>0</v>
      </c>
      <c r="BL159" s="25" t="s">
        <v>503</v>
      </c>
      <c r="BM159" s="25" t="s">
        <v>783</v>
      </c>
    </row>
    <row r="160" spans="2:65" s="1" customFormat="1" ht="14.4" customHeight="1">
      <c r="B160" s="42"/>
      <c r="C160" s="204" t="s">
        <v>429</v>
      </c>
      <c r="D160" s="204" t="s">
        <v>211</v>
      </c>
      <c r="E160" s="205" t="s">
        <v>784</v>
      </c>
      <c r="F160" s="206" t="s">
        <v>785</v>
      </c>
      <c r="G160" s="207" t="s">
        <v>322</v>
      </c>
      <c r="H160" s="208">
        <v>20</v>
      </c>
      <c r="I160" s="209"/>
      <c r="J160" s="210">
        <f t="shared" si="20"/>
        <v>0</v>
      </c>
      <c r="K160" s="206" t="s">
        <v>23</v>
      </c>
      <c r="L160" s="62"/>
      <c r="M160" s="211" t="s">
        <v>23</v>
      </c>
      <c r="N160" s="212" t="s">
        <v>44</v>
      </c>
      <c r="O160" s="43"/>
      <c r="P160" s="213">
        <f t="shared" si="21"/>
        <v>0</v>
      </c>
      <c r="Q160" s="213">
        <v>0</v>
      </c>
      <c r="R160" s="213">
        <f t="shared" si="22"/>
        <v>0</v>
      </c>
      <c r="S160" s="213">
        <v>0</v>
      </c>
      <c r="T160" s="214">
        <f t="shared" si="23"/>
        <v>0</v>
      </c>
      <c r="AR160" s="25" t="s">
        <v>503</v>
      </c>
      <c r="AT160" s="25" t="s">
        <v>211</v>
      </c>
      <c r="AU160" s="25" t="s">
        <v>82</v>
      </c>
      <c r="AY160" s="25" t="s">
        <v>207</v>
      </c>
      <c r="BE160" s="215">
        <f t="shared" si="24"/>
        <v>0</v>
      </c>
      <c r="BF160" s="215">
        <f t="shared" si="25"/>
        <v>0</v>
      </c>
      <c r="BG160" s="215">
        <f t="shared" si="26"/>
        <v>0</v>
      </c>
      <c r="BH160" s="215">
        <f t="shared" si="27"/>
        <v>0</v>
      </c>
      <c r="BI160" s="215">
        <f t="shared" si="28"/>
        <v>0</v>
      </c>
      <c r="BJ160" s="25" t="s">
        <v>80</v>
      </c>
      <c r="BK160" s="215">
        <f t="shared" si="29"/>
        <v>0</v>
      </c>
      <c r="BL160" s="25" t="s">
        <v>503</v>
      </c>
      <c r="BM160" s="25" t="s">
        <v>786</v>
      </c>
    </row>
    <row r="161" spans="2:65" s="1" customFormat="1" ht="14.4" customHeight="1">
      <c r="B161" s="42"/>
      <c r="C161" s="204" t="s">
        <v>433</v>
      </c>
      <c r="D161" s="204" t="s">
        <v>211</v>
      </c>
      <c r="E161" s="205" t="s">
        <v>787</v>
      </c>
      <c r="F161" s="206" t="s">
        <v>788</v>
      </c>
      <c r="G161" s="207" t="s">
        <v>214</v>
      </c>
      <c r="H161" s="208">
        <v>5.6</v>
      </c>
      <c r="I161" s="209"/>
      <c r="J161" s="210">
        <f t="shared" si="20"/>
        <v>0</v>
      </c>
      <c r="K161" s="206" t="s">
        <v>23</v>
      </c>
      <c r="L161" s="62"/>
      <c r="M161" s="211" t="s">
        <v>23</v>
      </c>
      <c r="N161" s="212" t="s">
        <v>44</v>
      </c>
      <c r="O161" s="43"/>
      <c r="P161" s="213">
        <f t="shared" si="21"/>
        <v>0</v>
      </c>
      <c r="Q161" s="213">
        <v>0</v>
      </c>
      <c r="R161" s="213">
        <f t="shared" si="22"/>
        <v>0</v>
      </c>
      <c r="S161" s="213">
        <v>0</v>
      </c>
      <c r="T161" s="214">
        <f t="shared" si="23"/>
        <v>0</v>
      </c>
      <c r="AR161" s="25" t="s">
        <v>503</v>
      </c>
      <c r="AT161" s="25" t="s">
        <v>211</v>
      </c>
      <c r="AU161" s="25" t="s">
        <v>82</v>
      </c>
      <c r="AY161" s="25" t="s">
        <v>207</v>
      </c>
      <c r="BE161" s="215">
        <f t="shared" si="24"/>
        <v>0</v>
      </c>
      <c r="BF161" s="215">
        <f t="shared" si="25"/>
        <v>0</v>
      </c>
      <c r="BG161" s="215">
        <f t="shared" si="26"/>
        <v>0</v>
      </c>
      <c r="BH161" s="215">
        <f t="shared" si="27"/>
        <v>0</v>
      </c>
      <c r="BI161" s="215">
        <f t="shared" si="28"/>
        <v>0</v>
      </c>
      <c r="BJ161" s="25" t="s">
        <v>80</v>
      </c>
      <c r="BK161" s="215">
        <f t="shared" si="29"/>
        <v>0</v>
      </c>
      <c r="BL161" s="25" t="s">
        <v>503</v>
      </c>
      <c r="BM161" s="25" t="s">
        <v>789</v>
      </c>
    </row>
    <row r="162" spans="2:65" s="1" customFormat="1" ht="14.4" customHeight="1">
      <c r="B162" s="42"/>
      <c r="C162" s="204" t="s">
        <v>436</v>
      </c>
      <c r="D162" s="204" t="s">
        <v>211</v>
      </c>
      <c r="E162" s="205" t="s">
        <v>790</v>
      </c>
      <c r="F162" s="206" t="s">
        <v>791</v>
      </c>
      <c r="G162" s="207" t="s">
        <v>214</v>
      </c>
      <c r="H162" s="208">
        <v>5.6</v>
      </c>
      <c r="I162" s="209"/>
      <c r="J162" s="210">
        <f t="shared" si="20"/>
        <v>0</v>
      </c>
      <c r="K162" s="206" t="s">
        <v>23</v>
      </c>
      <c r="L162" s="62"/>
      <c r="M162" s="211" t="s">
        <v>23</v>
      </c>
      <c r="N162" s="212" t="s">
        <v>44</v>
      </c>
      <c r="O162" s="43"/>
      <c r="P162" s="213">
        <f t="shared" si="21"/>
        <v>0</v>
      </c>
      <c r="Q162" s="213">
        <v>0</v>
      </c>
      <c r="R162" s="213">
        <f t="shared" si="22"/>
        <v>0</v>
      </c>
      <c r="S162" s="213">
        <v>0</v>
      </c>
      <c r="T162" s="214">
        <f t="shared" si="23"/>
        <v>0</v>
      </c>
      <c r="AR162" s="25" t="s">
        <v>503</v>
      </c>
      <c r="AT162" s="25" t="s">
        <v>211</v>
      </c>
      <c r="AU162" s="25" t="s">
        <v>82</v>
      </c>
      <c r="AY162" s="25" t="s">
        <v>207</v>
      </c>
      <c r="BE162" s="215">
        <f t="shared" si="24"/>
        <v>0</v>
      </c>
      <c r="BF162" s="215">
        <f t="shared" si="25"/>
        <v>0</v>
      </c>
      <c r="BG162" s="215">
        <f t="shared" si="26"/>
        <v>0</v>
      </c>
      <c r="BH162" s="215">
        <f t="shared" si="27"/>
        <v>0</v>
      </c>
      <c r="BI162" s="215">
        <f t="shared" si="28"/>
        <v>0</v>
      </c>
      <c r="BJ162" s="25" t="s">
        <v>80</v>
      </c>
      <c r="BK162" s="215">
        <f t="shared" si="29"/>
        <v>0</v>
      </c>
      <c r="BL162" s="25" t="s">
        <v>503</v>
      </c>
      <c r="BM162" s="25" t="s">
        <v>792</v>
      </c>
    </row>
    <row r="163" spans="2:65" s="1" customFormat="1" ht="14.4" customHeight="1">
      <c r="B163" s="42"/>
      <c r="C163" s="204" t="s">
        <v>438</v>
      </c>
      <c r="D163" s="204" t="s">
        <v>211</v>
      </c>
      <c r="E163" s="205" t="s">
        <v>793</v>
      </c>
      <c r="F163" s="206" t="s">
        <v>794</v>
      </c>
      <c r="G163" s="207" t="s">
        <v>285</v>
      </c>
      <c r="H163" s="208">
        <v>10</v>
      </c>
      <c r="I163" s="209"/>
      <c r="J163" s="210">
        <f t="shared" si="20"/>
        <v>0</v>
      </c>
      <c r="K163" s="206" t="s">
        <v>23</v>
      </c>
      <c r="L163" s="62"/>
      <c r="M163" s="211" t="s">
        <v>23</v>
      </c>
      <c r="N163" s="212" t="s">
        <v>44</v>
      </c>
      <c r="O163" s="43"/>
      <c r="P163" s="213">
        <f t="shared" si="21"/>
        <v>0</v>
      </c>
      <c r="Q163" s="213">
        <v>0</v>
      </c>
      <c r="R163" s="213">
        <f t="shared" si="22"/>
        <v>0</v>
      </c>
      <c r="S163" s="213">
        <v>0</v>
      </c>
      <c r="T163" s="214">
        <f t="shared" si="23"/>
        <v>0</v>
      </c>
      <c r="AR163" s="25" t="s">
        <v>503</v>
      </c>
      <c r="AT163" s="25" t="s">
        <v>211</v>
      </c>
      <c r="AU163" s="25" t="s">
        <v>82</v>
      </c>
      <c r="AY163" s="25" t="s">
        <v>207</v>
      </c>
      <c r="BE163" s="215">
        <f t="shared" si="24"/>
        <v>0</v>
      </c>
      <c r="BF163" s="215">
        <f t="shared" si="25"/>
        <v>0</v>
      </c>
      <c r="BG163" s="215">
        <f t="shared" si="26"/>
        <v>0</v>
      </c>
      <c r="BH163" s="215">
        <f t="shared" si="27"/>
        <v>0</v>
      </c>
      <c r="BI163" s="215">
        <f t="shared" si="28"/>
        <v>0</v>
      </c>
      <c r="BJ163" s="25" t="s">
        <v>80</v>
      </c>
      <c r="BK163" s="215">
        <f t="shared" si="29"/>
        <v>0</v>
      </c>
      <c r="BL163" s="25" t="s">
        <v>503</v>
      </c>
      <c r="BM163" s="25" t="s">
        <v>795</v>
      </c>
    </row>
    <row r="164" spans="2:65" s="1" customFormat="1" ht="14.4" customHeight="1">
      <c r="B164" s="42"/>
      <c r="C164" s="204" t="s">
        <v>441</v>
      </c>
      <c r="D164" s="204" t="s">
        <v>211</v>
      </c>
      <c r="E164" s="205" t="s">
        <v>796</v>
      </c>
      <c r="F164" s="206" t="s">
        <v>797</v>
      </c>
      <c r="G164" s="207" t="s">
        <v>214</v>
      </c>
      <c r="H164" s="208">
        <v>0.5</v>
      </c>
      <c r="I164" s="209"/>
      <c r="J164" s="210">
        <f t="shared" si="20"/>
        <v>0</v>
      </c>
      <c r="K164" s="206" t="s">
        <v>23</v>
      </c>
      <c r="L164" s="62"/>
      <c r="M164" s="211" t="s">
        <v>23</v>
      </c>
      <c r="N164" s="212" t="s">
        <v>44</v>
      </c>
      <c r="O164" s="43"/>
      <c r="P164" s="213">
        <f t="shared" si="21"/>
        <v>0</v>
      </c>
      <c r="Q164" s="213">
        <v>0</v>
      </c>
      <c r="R164" s="213">
        <f t="shared" si="22"/>
        <v>0</v>
      </c>
      <c r="S164" s="213">
        <v>0</v>
      </c>
      <c r="T164" s="214">
        <f t="shared" si="23"/>
        <v>0</v>
      </c>
      <c r="AR164" s="25" t="s">
        <v>503</v>
      </c>
      <c r="AT164" s="25" t="s">
        <v>211</v>
      </c>
      <c r="AU164" s="25" t="s">
        <v>82</v>
      </c>
      <c r="AY164" s="25" t="s">
        <v>207</v>
      </c>
      <c r="BE164" s="215">
        <f t="shared" si="24"/>
        <v>0</v>
      </c>
      <c r="BF164" s="215">
        <f t="shared" si="25"/>
        <v>0</v>
      </c>
      <c r="BG164" s="215">
        <f t="shared" si="26"/>
        <v>0</v>
      </c>
      <c r="BH164" s="215">
        <f t="shared" si="27"/>
        <v>0</v>
      </c>
      <c r="BI164" s="215">
        <f t="shared" si="28"/>
        <v>0</v>
      </c>
      <c r="BJ164" s="25" t="s">
        <v>80</v>
      </c>
      <c r="BK164" s="215">
        <f t="shared" si="29"/>
        <v>0</v>
      </c>
      <c r="BL164" s="25" t="s">
        <v>503</v>
      </c>
      <c r="BM164" s="25" t="s">
        <v>798</v>
      </c>
    </row>
    <row r="165" spans="2:65" s="1" customFormat="1" ht="14.4" customHeight="1">
      <c r="B165" s="42"/>
      <c r="C165" s="260" t="s">
        <v>443</v>
      </c>
      <c r="D165" s="260" t="s">
        <v>314</v>
      </c>
      <c r="E165" s="261" t="s">
        <v>799</v>
      </c>
      <c r="F165" s="262" t="s">
        <v>800</v>
      </c>
      <c r="G165" s="263" t="s">
        <v>285</v>
      </c>
      <c r="H165" s="264">
        <v>4</v>
      </c>
      <c r="I165" s="265"/>
      <c r="J165" s="266">
        <f t="shared" si="20"/>
        <v>0</v>
      </c>
      <c r="K165" s="262" t="s">
        <v>23</v>
      </c>
      <c r="L165" s="267"/>
      <c r="M165" s="268" t="s">
        <v>23</v>
      </c>
      <c r="N165" s="269" t="s">
        <v>44</v>
      </c>
      <c r="O165" s="43"/>
      <c r="P165" s="213">
        <f t="shared" si="21"/>
        <v>0</v>
      </c>
      <c r="Q165" s="213">
        <v>0</v>
      </c>
      <c r="R165" s="213">
        <f t="shared" si="22"/>
        <v>0</v>
      </c>
      <c r="S165" s="213">
        <v>0</v>
      </c>
      <c r="T165" s="214">
        <f t="shared" si="23"/>
        <v>0</v>
      </c>
      <c r="AR165" s="25" t="s">
        <v>656</v>
      </c>
      <c r="AT165" s="25" t="s">
        <v>314</v>
      </c>
      <c r="AU165" s="25" t="s">
        <v>82</v>
      </c>
      <c r="AY165" s="25" t="s">
        <v>207</v>
      </c>
      <c r="BE165" s="215">
        <f t="shared" si="24"/>
        <v>0</v>
      </c>
      <c r="BF165" s="215">
        <f t="shared" si="25"/>
        <v>0</v>
      </c>
      <c r="BG165" s="215">
        <f t="shared" si="26"/>
        <v>0</v>
      </c>
      <c r="BH165" s="215">
        <f t="shared" si="27"/>
        <v>0</v>
      </c>
      <c r="BI165" s="215">
        <f t="shared" si="28"/>
        <v>0</v>
      </c>
      <c r="BJ165" s="25" t="s">
        <v>80</v>
      </c>
      <c r="BK165" s="215">
        <f t="shared" si="29"/>
        <v>0</v>
      </c>
      <c r="BL165" s="25" t="s">
        <v>656</v>
      </c>
      <c r="BM165" s="25" t="s">
        <v>801</v>
      </c>
    </row>
    <row r="166" spans="2:65" s="1" customFormat="1" ht="14.4" customHeight="1">
      <c r="B166" s="42"/>
      <c r="C166" s="260" t="s">
        <v>445</v>
      </c>
      <c r="D166" s="260" t="s">
        <v>314</v>
      </c>
      <c r="E166" s="261" t="s">
        <v>802</v>
      </c>
      <c r="F166" s="262" t="s">
        <v>803</v>
      </c>
      <c r="G166" s="263" t="s">
        <v>669</v>
      </c>
      <c r="H166" s="264">
        <v>140</v>
      </c>
      <c r="I166" s="265"/>
      <c r="J166" s="266">
        <f t="shared" si="20"/>
        <v>0</v>
      </c>
      <c r="K166" s="262" t="s">
        <v>23</v>
      </c>
      <c r="L166" s="267"/>
      <c r="M166" s="268" t="s">
        <v>23</v>
      </c>
      <c r="N166" s="269" t="s">
        <v>44</v>
      </c>
      <c r="O166" s="43"/>
      <c r="P166" s="213">
        <f t="shared" si="21"/>
        <v>0</v>
      </c>
      <c r="Q166" s="213">
        <v>0</v>
      </c>
      <c r="R166" s="213">
        <f t="shared" si="22"/>
        <v>0</v>
      </c>
      <c r="S166" s="213">
        <v>0</v>
      </c>
      <c r="T166" s="214">
        <f t="shared" si="23"/>
        <v>0</v>
      </c>
      <c r="AR166" s="25" t="s">
        <v>656</v>
      </c>
      <c r="AT166" s="25" t="s">
        <v>314</v>
      </c>
      <c r="AU166" s="25" t="s">
        <v>82</v>
      </c>
      <c r="AY166" s="25" t="s">
        <v>207</v>
      </c>
      <c r="BE166" s="215">
        <f t="shared" si="24"/>
        <v>0</v>
      </c>
      <c r="BF166" s="215">
        <f t="shared" si="25"/>
        <v>0</v>
      </c>
      <c r="BG166" s="215">
        <f t="shared" si="26"/>
        <v>0</v>
      </c>
      <c r="BH166" s="215">
        <f t="shared" si="27"/>
        <v>0</v>
      </c>
      <c r="BI166" s="215">
        <f t="shared" si="28"/>
        <v>0</v>
      </c>
      <c r="BJ166" s="25" t="s">
        <v>80</v>
      </c>
      <c r="BK166" s="215">
        <f t="shared" si="29"/>
        <v>0</v>
      </c>
      <c r="BL166" s="25" t="s">
        <v>656</v>
      </c>
      <c r="BM166" s="25" t="s">
        <v>804</v>
      </c>
    </row>
    <row r="167" spans="2:65" s="1" customFormat="1" ht="22.8" customHeight="1">
      <c r="B167" s="42"/>
      <c r="C167" s="204" t="s">
        <v>447</v>
      </c>
      <c r="D167" s="204" t="s">
        <v>211</v>
      </c>
      <c r="E167" s="205" t="s">
        <v>805</v>
      </c>
      <c r="F167" s="206" t="s">
        <v>806</v>
      </c>
      <c r="G167" s="207" t="s">
        <v>322</v>
      </c>
      <c r="H167" s="208">
        <v>10</v>
      </c>
      <c r="I167" s="209"/>
      <c r="J167" s="210">
        <f t="shared" si="20"/>
        <v>0</v>
      </c>
      <c r="K167" s="206" t="s">
        <v>23</v>
      </c>
      <c r="L167" s="62"/>
      <c r="M167" s="211" t="s">
        <v>23</v>
      </c>
      <c r="N167" s="212" t="s">
        <v>44</v>
      </c>
      <c r="O167" s="43"/>
      <c r="P167" s="213">
        <f t="shared" si="21"/>
        <v>0</v>
      </c>
      <c r="Q167" s="213">
        <v>0</v>
      </c>
      <c r="R167" s="213">
        <f t="shared" si="22"/>
        <v>0</v>
      </c>
      <c r="S167" s="213">
        <v>0</v>
      </c>
      <c r="T167" s="214">
        <f t="shared" si="23"/>
        <v>0</v>
      </c>
      <c r="AR167" s="25" t="s">
        <v>503</v>
      </c>
      <c r="AT167" s="25" t="s">
        <v>211</v>
      </c>
      <c r="AU167" s="25" t="s">
        <v>82</v>
      </c>
      <c r="AY167" s="25" t="s">
        <v>207</v>
      </c>
      <c r="BE167" s="215">
        <f t="shared" si="24"/>
        <v>0</v>
      </c>
      <c r="BF167" s="215">
        <f t="shared" si="25"/>
        <v>0</v>
      </c>
      <c r="BG167" s="215">
        <f t="shared" si="26"/>
        <v>0</v>
      </c>
      <c r="BH167" s="215">
        <f t="shared" si="27"/>
        <v>0</v>
      </c>
      <c r="BI167" s="215">
        <f t="shared" si="28"/>
        <v>0</v>
      </c>
      <c r="BJ167" s="25" t="s">
        <v>80</v>
      </c>
      <c r="BK167" s="215">
        <f t="shared" si="29"/>
        <v>0</v>
      </c>
      <c r="BL167" s="25" t="s">
        <v>503</v>
      </c>
      <c r="BM167" s="25" t="s">
        <v>807</v>
      </c>
    </row>
    <row r="168" spans="2:65" s="11" customFormat="1" ht="29.85" customHeight="1">
      <c r="B168" s="188"/>
      <c r="C168" s="189"/>
      <c r="D168" s="190" t="s">
        <v>72</v>
      </c>
      <c r="E168" s="202" t="s">
        <v>808</v>
      </c>
      <c r="F168" s="202" t="s">
        <v>809</v>
      </c>
      <c r="G168" s="189"/>
      <c r="H168" s="189"/>
      <c r="I168" s="192"/>
      <c r="J168" s="203">
        <f>BK168</f>
        <v>0</v>
      </c>
      <c r="K168" s="189"/>
      <c r="L168" s="194"/>
      <c r="M168" s="195"/>
      <c r="N168" s="196"/>
      <c r="O168" s="196"/>
      <c r="P168" s="197">
        <f>P169</f>
        <v>0</v>
      </c>
      <c r="Q168" s="196"/>
      <c r="R168" s="197">
        <f>R169</f>
        <v>0</v>
      </c>
      <c r="S168" s="196"/>
      <c r="T168" s="198">
        <f>T169</f>
        <v>0</v>
      </c>
      <c r="AR168" s="199" t="s">
        <v>90</v>
      </c>
      <c r="AT168" s="200" t="s">
        <v>72</v>
      </c>
      <c r="AU168" s="200" t="s">
        <v>80</v>
      </c>
      <c r="AY168" s="199" t="s">
        <v>207</v>
      </c>
      <c r="BK168" s="201">
        <f>BK169</f>
        <v>0</v>
      </c>
    </row>
    <row r="169" spans="2:65" s="1" customFormat="1" ht="14.4" customHeight="1">
      <c r="B169" s="42"/>
      <c r="C169" s="204" t="s">
        <v>449</v>
      </c>
      <c r="D169" s="204" t="s">
        <v>211</v>
      </c>
      <c r="E169" s="205" t="s">
        <v>810</v>
      </c>
      <c r="F169" s="206" t="s">
        <v>809</v>
      </c>
      <c r="G169" s="207" t="s">
        <v>765</v>
      </c>
      <c r="H169" s="208">
        <v>1</v>
      </c>
      <c r="I169" s="209"/>
      <c r="J169" s="210">
        <f>ROUND(I169*H169,1)</f>
        <v>0</v>
      </c>
      <c r="K169" s="206" t="s">
        <v>23</v>
      </c>
      <c r="L169" s="62"/>
      <c r="M169" s="211" t="s">
        <v>23</v>
      </c>
      <c r="N169" s="212" t="s">
        <v>44</v>
      </c>
      <c r="O169" s="43"/>
      <c r="P169" s="213">
        <f>O169*H169</f>
        <v>0</v>
      </c>
      <c r="Q169" s="213">
        <v>0</v>
      </c>
      <c r="R169" s="213">
        <f>Q169*H169</f>
        <v>0</v>
      </c>
      <c r="S169" s="213">
        <v>0</v>
      </c>
      <c r="T169" s="214">
        <f>S169*H169</f>
        <v>0</v>
      </c>
      <c r="AR169" s="25" t="s">
        <v>503</v>
      </c>
      <c r="AT169" s="25" t="s">
        <v>211</v>
      </c>
      <c r="AU169" s="25" t="s">
        <v>82</v>
      </c>
      <c r="AY169" s="25" t="s">
        <v>207</v>
      </c>
      <c r="BE169" s="215">
        <f>IF(N169="základní",J169,0)</f>
        <v>0</v>
      </c>
      <c r="BF169" s="215">
        <f>IF(N169="snížená",J169,0)</f>
        <v>0</v>
      </c>
      <c r="BG169" s="215">
        <f>IF(N169="zákl. přenesená",J169,0)</f>
        <v>0</v>
      </c>
      <c r="BH169" s="215">
        <f>IF(N169="sníž. přenesená",J169,0)</f>
        <v>0</v>
      </c>
      <c r="BI169" s="215">
        <f>IF(N169="nulová",J169,0)</f>
        <v>0</v>
      </c>
      <c r="BJ169" s="25" t="s">
        <v>80</v>
      </c>
      <c r="BK169" s="215">
        <f>ROUND(I169*H169,1)</f>
        <v>0</v>
      </c>
      <c r="BL169" s="25" t="s">
        <v>503</v>
      </c>
      <c r="BM169" s="25" t="s">
        <v>811</v>
      </c>
    </row>
    <row r="170" spans="2:65" s="11" customFormat="1" ht="29.85" customHeight="1">
      <c r="B170" s="188"/>
      <c r="C170" s="189"/>
      <c r="D170" s="190" t="s">
        <v>72</v>
      </c>
      <c r="E170" s="202" t="s">
        <v>812</v>
      </c>
      <c r="F170" s="202" t="s">
        <v>813</v>
      </c>
      <c r="G170" s="189"/>
      <c r="H170" s="189"/>
      <c r="I170" s="192"/>
      <c r="J170" s="203">
        <f>BK170</f>
        <v>0</v>
      </c>
      <c r="K170" s="189"/>
      <c r="L170" s="194"/>
      <c r="M170" s="195"/>
      <c r="N170" s="196"/>
      <c r="O170" s="196"/>
      <c r="P170" s="197">
        <f>P171</f>
        <v>0</v>
      </c>
      <c r="Q170" s="196"/>
      <c r="R170" s="197">
        <f>R171</f>
        <v>0</v>
      </c>
      <c r="S170" s="196"/>
      <c r="T170" s="198">
        <f>T171</f>
        <v>0</v>
      </c>
      <c r="AR170" s="199" t="s">
        <v>90</v>
      </c>
      <c r="AT170" s="200" t="s">
        <v>72</v>
      </c>
      <c r="AU170" s="200" t="s">
        <v>80</v>
      </c>
      <c r="AY170" s="199" t="s">
        <v>207</v>
      </c>
      <c r="BK170" s="201">
        <f>BK171</f>
        <v>0</v>
      </c>
    </row>
    <row r="171" spans="2:65" s="1" customFormat="1" ht="14.4" customHeight="1">
      <c r="B171" s="42"/>
      <c r="C171" s="260" t="s">
        <v>451</v>
      </c>
      <c r="D171" s="260" t="s">
        <v>314</v>
      </c>
      <c r="E171" s="261" t="s">
        <v>814</v>
      </c>
      <c r="F171" s="262" t="s">
        <v>815</v>
      </c>
      <c r="G171" s="263" t="s">
        <v>620</v>
      </c>
      <c r="H171" s="275"/>
      <c r="I171" s="265"/>
      <c r="J171" s="266">
        <f>ROUND(I171*H171,1)</f>
        <v>0</v>
      </c>
      <c r="K171" s="262" t="s">
        <v>23</v>
      </c>
      <c r="L171" s="267"/>
      <c r="M171" s="268" t="s">
        <v>23</v>
      </c>
      <c r="N171" s="269" t="s">
        <v>44</v>
      </c>
      <c r="O171" s="43"/>
      <c r="P171" s="213">
        <f>O171*H171</f>
        <v>0</v>
      </c>
      <c r="Q171" s="213">
        <v>0</v>
      </c>
      <c r="R171" s="213">
        <f>Q171*H171</f>
        <v>0</v>
      </c>
      <c r="S171" s="213">
        <v>0</v>
      </c>
      <c r="T171" s="214">
        <f>S171*H171</f>
        <v>0</v>
      </c>
      <c r="AR171" s="25" t="s">
        <v>656</v>
      </c>
      <c r="AT171" s="25" t="s">
        <v>314</v>
      </c>
      <c r="AU171" s="25" t="s">
        <v>82</v>
      </c>
      <c r="AY171" s="25" t="s">
        <v>207</v>
      </c>
      <c r="BE171" s="215">
        <f>IF(N171="základní",J171,0)</f>
        <v>0</v>
      </c>
      <c r="BF171" s="215">
        <f>IF(N171="snížená",J171,0)</f>
        <v>0</v>
      </c>
      <c r="BG171" s="215">
        <f>IF(N171="zákl. přenesená",J171,0)</f>
        <v>0</v>
      </c>
      <c r="BH171" s="215">
        <f>IF(N171="sníž. přenesená",J171,0)</f>
        <v>0</v>
      </c>
      <c r="BI171" s="215">
        <f>IF(N171="nulová",J171,0)</f>
        <v>0</v>
      </c>
      <c r="BJ171" s="25" t="s">
        <v>80</v>
      </c>
      <c r="BK171" s="215">
        <f>ROUND(I171*H171,1)</f>
        <v>0</v>
      </c>
      <c r="BL171" s="25" t="s">
        <v>656</v>
      </c>
      <c r="BM171" s="25" t="s">
        <v>816</v>
      </c>
    </row>
    <row r="172" spans="2:65" s="11" customFormat="1" ht="29.85" customHeight="1">
      <c r="B172" s="188"/>
      <c r="C172" s="189"/>
      <c r="D172" s="190" t="s">
        <v>72</v>
      </c>
      <c r="E172" s="202" t="s">
        <v>817</v>
      </c>
      <c r="F172" s="202" t="s">
        <v>818</v>
      </c>
      <c r="G172" s="189"/>
      <c r="H172" s="189"/>
      <c r="I172" s="192"/>
      <c r="J172" s="203">
        <f>BK172</f>
        <v>0</v>
      </c>
      <c r="K172" s="189"/>
      <c r="L172" s="194"/>
      <c r="M172" s="195"/>
      <c r="N172" s="196"/>
      <c r="O172" s="196"/>
      <c r="P172" s="197">
        <f>P173</f>
        <v>0</v>
      </c>
      <c r="Q172" s="196"/>
      <c r="R172" s="197">
        <f>R173</f>
        <v>0</v>
      </c>
      <c r="S172" s="196"/>
      <c r="T172" s="198">
        <f>T173</f>
        <v>0</v>
      </c>
      <c r="AR172" s="199" t="s">
        <v>90</v>
      </c>
      <c r="AT172" s="200" t="s">
        <v>72</v>
      </c>
      <c r="AU172" s="200" t="s">
        <v>80</v>
      </c>
      <c r="AY172" s="199" t="s">
        <v>207</v>
      </c>
      <c r="BK172" s="201">
        <f>BK173</f>
        <v>0</v>
      </c>
    </row>
    <row r="173" spans="2:65" s="1" customFormat="1" ht="14.4" customHeight="1">
      <c r="B173" s="42"/>
      <c r="C173" s="204" t="s">
        <v>453</v>
      </c>
      <c r="D173" s="204" t="s">
        <v>211</v>
      </c>
      <c r="E173" s="205" t="s">
        <v>819</v>
      </c>
      <c r="F173" s="206" t="s">
        <v>820</v>
      </c>
      <c r="G173" s="207" t="s">
        <v>620</v>
      </c>
      <c r="H173" s="270"/>
      <c r="I173" s="209"/>
      <c r="J173" s="210">
        <f>ROUND(I173*H173,1)</f>
        <v>0</v>
      </c>
      <c r="K173" s="206" t="s">
        <v>23</v>
      </c>
      <c r="L173" s="62"/>
      <c r="M173" s="211" t="s">
        <v>23</v>
      </c>
      <c r="N173" s="212" t="s">
        <v>44</v>
      </c>
      <c r="O173" s="43"/>
      <c r="P173" s="213">
        <f>O173*H173</f>
        <v>0</v>
      </c>
      <c r="Q173" s="213">
        <v>0</v>
      </c>
      <c r="R173" s="213">
        <f>Q173*H173</f>
        <v>0</v>
      </c>
      <c r="S173" s="213">
        <v>0</v>
      </c>
      <c r="T173" s="214">
        <f>S173*H173</f>
        <v>0</v>
      </c>
      <c r="AR173" s="25" t="s">
        <v>503</v>
      </c>
      <c r="AT173" s="25" t="s">
        <v>211</v>
      </c>
      <c r="AU173" s="25" t="s">
        <v>82</v>
      </c>
      <c r="AY173" s="25" t="s">
        <v>207</v>
      </c>
      <c r="BE173" s="215">
        <f>IF(N173="základní",J173,0)</f>
        <v>0</v>
      </c>
      <c r="BF173" s="215">
        <f>IF(N173="snížená",J173,0)</f>
        <v>0</v>
      </c>
      <c r="BG173" s="215">
        <f>IF(N173="zákl. přenesená",J173,0)</f>
        <v>0</v>
      </c>
      <c r="BH173" s="215">
        <f>IF(N173="sníž. přenesená",J173,0)</f>
        <v>0</v>
      </c>
      <c r="BI173" s="215">
        <f>IF(N173="nulová",J173,0)</f>
        <v>0</v>
      </c>
      <c r="BJ173" s="25" t="s">
        <v>80</v>
      </c>
      <c r="BK173" s="215">
        <f>ROUND(I173*H173,1)</f>
        <v>0</v>
      </c>
      <c r="BL173" s="25" t="s">
        <v>503</v>
      </c>
      <c r="BM173" s="25" t="s">
        <v>821</v>
      </c>
    </row>
    <row r="174" spans="2:65" s="11" customFormat="1" ht="29.85" customHeight="1">
      <c r="B174" s="188"/>
      <c r="C174" s="189"/>
      <c r="D174" s="190" t="s">
        <v>72</v>
      </c>
      <c r="E174" s="202" t="s">
        <v>822</v>
      </c>
      <c r="F174" s="202" t="s">
        <v>823</v>
      </c>
      <c r="G174" s="189"/>
      <c r="H174" s="189"/>
      <c r="I174" s="192"/>
      <c r="J174" s="203">
        <f>BK174</f>
        <v>0</v>
      </c>
      <c r="K174" s="189"/>
      <c r="L174" s="194"/>
      <c r="M174" s="195"/>
      <c r="N174" s="196"/>
      <c r="O174" s="196"/>
      <c r="P174" s="197">
        <f>P175</f>
        <v>0</v>
      </c>
      <c r="Q174" s="196"/>
      <c r="R174" s="197">
        <f>R175</f>
        <v>0</v>
      </c>
      <c r="S174" s="196"/>
      <c r="T174" s="198">
        <f>T175</f>
        <v>0</v>
      </c>
      <c r="AR174" s="199" t="s">
        <v>90</v>
      </c>
      <c r="AT174" s="200" t="s">
        <v>72</v>
      </c>
      <c r="AU174" s="200" t="s">
        <v>80</v>
      </c>
      <c r="AY174" s="199" t="s">
        <v>207</v>
      </c>
      <c r="BK174" s="201">
        <f>BK175</f>
        <v>0</v>
      </c>
    </row>
    <row r="175" spans="2:65" s="1" customFormat="1" ht="14.4" customHeight="1">
      <c r="B175" s="42"/>
      <c r="C175" s="204" t="s">
        <v>455</v>
      </c>
      <c r="D175" s="204" t="s">
        <v>211</v>
      </c>
      <c r="E175" s="205" t="s">
        <v>824</v>
      </c>
      <c r="F175" s="206" t="s">
        <v>825</v>
      </c>
      <c r="G175" s="207" t="s">
        <v>317</v>
      </c>
      <c r="H175" s="208">
        <v>1</v>
      </c>
      <c r="I175" s="209"/>
      <c r="J175" s="210">
        <f>ROUND(I175*H175,1)</f>
        <v>0</v>
      </c>
      <c r="K175" s="206" t="s">
        <v>23</v>
      </c>
      <c r="L175" s="62"/>
      <c r="M175" s="211" t="s">
        <v>23</v>
      </c>
      <c r="N175" s="271" t="s">
        <v>44</v>
      </c>
      <c r="O175" s="272"/>
      <c r="P175" s="273">
        <f>O175*H175</f>
        <v>0</v>
      </c>
      <c r="Q175" s="273">
        <v>0</v>
      </c>
      <c r="R175" s="273">
        <f>Q175*H175</f>
        <v>0</v>
      </c>
      <c r="S175" s="273">
        <v>0</v>
      </c>
      <c r="T175" s="274">
        <f>S175*H175</f>
        <v>0</v>
      </c>
      <c r="AR175" s="25" t="s">
        <v>503</v>
      </c>
      <c r="AT175" s="25" t="s">
        <v>211</v>
      </c>
      <c r="AU175" s="25" t="s">
        <v>82</v>
      </c>
      <c r="AY175" s="25" t="s">
        <v>207</v>
      </c>
      <c r="BE175" s="215">
        <f>IF(N175="základní",J175,0)</f>
        <v>0</v>
      </c>
      <c r="BF175" s="215">
        <f>IF(N175="snížená",J175,0)</f>
        <v>0</v>
      </c>
      <c r="BG175" s="215">
        <f>IF(N175="zákl. přenesená",J175,0)</f>
        <v>0</v>
      </c>
      <c r="BH175" s="215">
        <f>IF(N175="sníž. přenesená",J175,0)</f>
        <v>0</v>
      </c>
      <c r="BI175" s="215">
        <f>IF(N175="nulová",J175,0)</f>
        <v>0</v>
      </c>
      <c r="BJ175" s="25" t="s">
        <v>80</v>
      </c>
      <c r="BK175" s="215">
        <f>ROUND(I175*H175,1)</f>
        <v>0</v>
      </c>
      <c r="BL175" s="25" t="s">
        <v>503</v>
      </c>
      <c r="BM175" s="25" t="s">
        <v>826</v>
      </c>
    </row>
    <row r="176" spans="2:65" s="1" customFormat="1" ht="6.9" customHeight="1">
      <c r="B176" s="57"/>
      <c r="C176" s="58"/>
      <c r="D176" s="58"/>
      <c r="E176" s="58"/>
      <c r="F176" s="58"/>
      <c r="G176" s="58"/>
      <c r="H176" s="58"/>
      <c r="I176" s="149"/>
      <c r="J176" s="58"/>
      <c r="K176" s="58"/>
      <c r="L176" s="62"/>
    </row>
  </sheetData>
  <sheetProtection algorithmName="SHA-512" hashValue="bzAFnX9XT3VrQCEzUNkfvrufAQGrdLLbPBANbxWJdmgeMjQr3JugBUo4noCLY1SeGjOTgult78yLlq8j4txOoA==" saltValue="tRlQw2GF7n/mDCs0HQr5Azy72+bUir6SxG9Vr2PznpmeP8nrjtJXwsn0Jh/UVfbXCg8uekRGbObiWGfC5xLO1g==" spinCount="100000" sheet="1" objects="1" scenarios="1" formatColumns="0" formatRows="0" autoFilter="0"/>
  <autoFilter ref="C101:K175"/>
  <mergeCells count="16">
    <mergeCell ref="L2:V2"/>
    <mergeCell ref="E88:H88"/>
    <mergeCell ref="E92:H92"/>
    <mergeCell ref="E90:H90"/>
    <mergeCell ref="E94:H94"/>
    <mergeCell ref="G1:H1"/>
    <mergeCell ref="E49:H49"/>
    <mergeCell ref="E53:H53"/>
    <mergeCell ref="E51:H51"/>
    <mergeCell ref="E55:H55"/>
    <mergeCell ref="J59:J60"/>
    <mergeCell ref="E7:H7"/>
    <mergeCell ref="E11:H11"/>
    <mergeCell ref="E9:H9"/>
    <mergeCell ref="E13:H13"/>
    <mergeCell ref="E28:H28"/>
  </mergeCells>
  <hyperlinks>
    <hyperlink ref="F1:G1" location="C2" display="1) Krycí list soupisu"/>
    <hyperlink ref="G1:H1" location="C62" display="2) Rekapitulace"/>
    <hyperlink ref="J1" location="C101" display="3) Soupis prací"/>
    <hyperlink ref="L1:V1" location="'Rekapitulace stavby'!C2" display="Rekapitulace stavby"/>
  </hyperlinks>
  <pageMargins left="0.59055118110236227" right="0.59055118110236227" top="0.59055118110236227" bottom="0.59055118110236227" header="0" footer="0"/>
  <pageSetup paperSize="9" fitToHeight="100" orientation="landscape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72"/>
  <sheetViews>
    <sheetView showGridLines="0" workbookViewId="0">
      <pane ySplit="1" topLeftCell="A96" activePane="bottomLeft" state="frozen"/>
      <selection pane="bottomLeft" activeCell="F105" sqref="F105"/>
    </sheetView>
  </sheetViews>
  <sheetFormatPr defaultRowHeight="14.4"/>
  <cols>
    <col min="1" max="1" width="7.140625" customWidth="1"/>
    <col min="2" max="2" width="1.42578125" customWidth="1"/>
    <col min="3" max="3" width="3.5703125" customWidth="1"/>
    <col min="4" max="4" width="3.7109375" customWidth="1"/>
    <col min="5" max="5" width="14.7109375" customWidth="1"/>
    <col min="6" max="6" width="94.28515625" customWidth="1"/>
    <col min="7" max="7" width="7.42578125" customWidth="1"/>
    <col min="8" max="8" width="13.140625" customWidth="1"/>
    <col min="9" max="9" width="10.85546875" style="121" customWidth="1"/>
    <col min="10" max="10" width="20.140625" customWidth="1"/>
    <col min="11" max="11" width="15.85546875" customWidth="1"/>
    <col min="13" max="18" width="9.140625" hidden="1"/>
    <col min="19" max="19" width="7" hidden="1" customWidth="1"/>
    <col min="20" max="20" width="25.42578125" hidden="1" customWidth="1"/>
    <col min="21" max="21" width="14" hidden="1" customWidth="1"/>
    <col min="22" max="22" width="10.5703125" customWidth="1"/>
    <col min="23" max="23" width="14" customWidth="1"/>
    <col min="24" max="24" width="10.5703125" customWidth="1"/>
    <col min="25" max="25" width="12.85546875" customWidth="1"/>
    <col min="26" max="26" width="9.42578125" customWidth="1"/>
    <col min="27" max="27" width="12.85546875" customWidth="1"/>
    <col min="28" max="28" width="14" customWidth="1"/>
    <col min="29" max="29" width="9.42578125" customWidth="1"/>
    <col min="30" max="30" width="12.85546875" customWidth="1"/>
    <col min="31" max="31" width="14" customWidth="1"/>
    <col min="44" max="65" width="9.140625" hidden="1"/>
  </cols>
  <sheetData>
    <row r="1" spans="1:70" ht="21.75" customHeight="1">
      <c r="A1" s="22"/>
      <c r="B1" s="122"/>
      <c r="C1" s="122"/>
      <c r="D1" s="123" t="s">
        <v>1</v>
      </c>
      <c r="E1" s="122"/>
      <c r="F1" s="124" t="s">
        <v>154</v>
      </c>
      <c r="G1" s="410" t="s">
        <v>155</v>
      </c>
      <c r="H1" s="410"/>
      <c r="I1" s="125"/>
      <c r="J1" s="124" t="s">
        <v>156</v>
      </c>
      <c r="K1" s="123" t="s">
        <v>157</v>
      </c>
      <c r="L1" s="124" t="s">
        <v>158</v>
      </c>
      <c r="M1" s="124"/>
      <c r="N1" s="124"/>
      <c r="O1" s="124"/>
      <c r="P1" s="124"/>
      <c r="Q1" s="124"/>
      <c r="R1" s="124"/>
      <c r="S1" s="124"/>
      <c r="T1" s="124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spans="1:70" ht="36.9" customHeight="1"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AT2" s="25" t="s">
        <v>97</v>
      </c>
    </row>
    <row r="3" spans="1:70" ht="6.9" customHeight="1">
      <c r="B3" s="26"/>
      <c r="C3" s="27"/>
      <c r="D3" s="27"/>
      <c r="E3" s="27"/>
      <c r="F3" s="27"/>
      <c r="G3" s="27"/>
      <c r="H3" s="27"/>
      <c r="I3" s="126"/>
      <c r="J3" s="27"/>
      <c r="K3" s="28"/>
      <c r="AT3" s="25" t="s">
        <v>82</v>
      </c>
    </row>
    <row r="4" spans="1:70" ht="36.9" customHeight="1">
      <c r="B4" s="29"/>
      <c r="C4" s="30"/>
      <c r="D4" s="31" t="s">
        <v>159</v>
      </c>
      <c r="E4" s="30"/>
      <c r="F4" s="30"/>
      <c r="G4" s="30"/>
      <c r="H4" s="30"/>
      <c r="I4" s="127"/>
      <c r="J4" s="30"/>
      <c r="K4" s="32"/>
      <c r="M4" s="33" t="s">
        <v>12</v>
      </c>
      <c r="AT4" s="25" t="s">
        <v>6</v>
      </c>
    </row>
    <row r="5" spans="1:70" ht="6.9" customHeight="1">
      <c r="B5" s="29"/>
      <c r="C5" s="30"/>
      <c r="D5" s="30"/>
      <c r="E5" s="30"/>
      <c r="F5" s="30"/>
      <c r="G5" s="30"/>
      <c r="H5" s="30"/>
      <c r="I5" s="127"/>
      <c r="J5" s="30"/>
      <c r="K5" s="32"/>
    </row>
    <row r="6" spans="1:70" ht="13.2">
      <c r="B6" s="29"/>
      <c r="C6" s="30"/>
      <c r="D6" s="38" t="s">
        <v>18</v>
      </c>
      <c r="E6" s="30"/>
      <c r="F6" s="30"/>
      <c r="G6" s="30"/>
      <c r="H6" s="30"/>
      <c r="I6" s="127"/>
      <c r="J6" s="30"/>
      <c r="K6" s="32"/>
    </row>
    <row r="7" spans="1:70" ht="14.4" customHeight="1">
      <c r="B7" s="29"/>
      <c r="C7" s="30"/>
      <c r="D7" s="30"/>
      <c r="E7" s="400" t="str">
        <f>'Rekapitulace stavby'!K6</f>
        <v>Revitalizace návsi v obci Malšovice</v>
      </c>
      <c r="F7" s="401"/>
      <c r="G7" s="401"/>
      <c r="H7" s="401"/>
      <c r="I7" s="127"/>
      <c r="J7" s="30"/>
      <c r="K7" s="32"/>
    </row>
    <row r="8" spans="1:70" ht="13.2">
      <c r="B8" s="29"/>
      <c r="C8" s="30"/>
      <c r="D8" s="38" t="s">
        <v>160</v>
      </c>
      <c r="E8" s="30"/>
      <c r="F8" s="30"/>
      <c r="G8" s="30"/>
      <c r="H8" s="30"/>
      <c r="I8" s="127"/>
      <c r="J8" s="30"/>
      <c r="K8" s="32"/>
    </row>
    <row r="9" spans="1:70" ht="25.2" customHeight="1">
      <c r="B9" s="29"/>
      <c r="C9" s="30"/>
      <c r="D9" s="30"/>
      <c r="E9" s="400" t="s">
        <v>161</v>
      </c>
      <c r="F9" s="360"/>
      <c r="G9" s="360"/>
      <c r="H9" s="360"/>
      <c r="I9" s="127"/>
      <c r="J9" s="30"/>
      <c r="K9" s="32"/>
    </row>
    <row r="10" spans="1:70" ht="13.2">
      <c r="B10" s="29"/>
      <c r="C10" s="30"/>
      <c r="D10" s="38" t="s">
        <v>162</v>
      </c>
      <c r="E10" s="30"/>
      <c r="F10" s="30"/>
      <c r="G10" s="30"/>
      <c r="H10" s="30"/>
      <c r="I10" s="127"/>
      <c r="J10" s="30"/>
      <c r="K10" s="32"/>
    </row>
    <row r="11" spans="1:70" s="1" customFormat="1" ht="14.4" customHeight="1">
      <c r="B11" s="42"/>
      <c r="C11" s="43"/>
      <c r="D11" s="43"/>
      <c r="E11" s="384" t="s">
        <v>163</v>
      </c>
      <c r="F11" s="402"/>
      <c r="G11" s="402"/>
      <c r="H11" s="402"/>
      <c r="I11" s="128"/>
      <c r="J11" s="43"/>
      <c r="K11" s="46"/>
    </row>
    <row r="12" spans="1:70" s="1" customFormat="1" ht="13.2">
      <c r="B12" s="42"/>
      <c r="C12" s="43"/>
      <c r="D12" s="38" t="s">
        <v>164</v>
      </c>
      <c r="E12" s="43"/>
      <c r="F12" s="43"/>
      <c r="G12" s="43"/>
      <c r="H12" s="43"/>
      <c r="I12" s="128"/>
      <c r="J12" s="43"/>
      <c r="K12" s="46"/>
    </row>
    <row r="13" spans="1:70" s="1" customFormat="1" ht="36.9" customHeight="1">
      <c r="B13" s="42"/>
      <c r="C13" s="43"/>
      <c r="D13" s="43"/>
      <c r="E13" s="403" t="s">
        <v>827</v>
      </c>
      <c r="F13" s="402"/>
      <c r="G13" s="402"/>
      <c r="H13" s="402"/>
      <c r="I13" s="128"/>
      <c r="J13" s="43"/>
      <c r="K13" s="46"/>
    </row>
    <row r="14" spans="1:70" s="1" customFormat="1" ht="12">
      <c r="B14" s="42"/>
      <c r="C14" s="43"/>
      <c r="D14" s="43"/>
      <c r="E14" s="43"/>
      <c r="F14" s="43"/>
      <c r="G14" s="43"/>
      <c r="H14" s="43"/>
      <c r="I14" s="128"/>
      <c r="J14" s="43"/>
      <c r="K14" s="46"/>
    </row>
    <row r="15" spans="1:70" s="1" customFormat="1" ht="14.4" customHeight="1">
      <c r="B15" s="42"/>
      <c r="C15" s="43"/>
      <c r="D15" s="38" t="s">
        <v>20</v>
      </c>
      <c r="E15" s="43"/>
      <c r="F15" s="36" t="s">
        <v>21</v>
      </c>
      <c r="G15" s="43"/>
      <c r="H15" s="43"/>
      <c r="I15" s="129" t="s">
        <v>22</v>
      </c>
      <c r="J15" s="36" t="s">
        <v>23</v>
      </c>
      <c r="K15" s="46"/>
    </row>
    <row r="16" spans="1:70" s="1" customFormat="1" ht="14.4" customHeight="1">
      <c r="B16" s="42"/>
      <c r="C16" s="43"/>
      <c r="D16" s="38" t="s">
        <v>24</v>
      </c>
      <c r="E16" s="43"/>
      <c r="F16" s="36" t="s">
        <v>25</v>
      </c>
      <c r="G16" s="43"/>
      <c r="H16" s="43"/>
      <c r="I16" s="129" t="s">
        <v>26</v>
      </c>
      <c r="J16" s="130" t="str">
        <f>'Rekapitulace stavby'!AN8</f>
        <v>10. 5. 2018</v>
      </c>
      <c r="K16" s="46"/>
    </row>
    <row r="17" spans="2:11" s="1" customFormat="1" ht="10.8" customHeight="1">
      <c r="B17" s="42"/>
      <c r="C17" s="43"/>
      <c r="D17" s="43"/>
      <c r="E17" s="43"/>
      <c r="F17" s="43"/>
      <c r="G17" s="43"/>
      <c r="H17" s="43"/>
      <c r="I17" s="128"/>
      <c r="J17" s="43"/>
      <c r="K17" s="46"/>
    </row>
    <row r="18" spans="2:11" s="1" customFormat="1" ht="14.4" customHeight="1">
      <c r="B18" s="42"/>
      <c r="C18" s="43"/>
      <c r="D18" s="38" t="s">
        <v>28</v>
      </c>
      <c r="E18" s="43"/>
      <c r="F18" s="43"/>
      <c r="G18" s="43"/>
      <c r="H18" s="43"/>
      <c r="I18" s="129" t="s">
        <v>29</v>
      </c>
      <c r="J18" s="36" t="s">
        <v>23</v>
      </c>
      <c r="K18" s="46"/>
    </row>
    <row r="19" spans="2:11" s="1" customFormat="1" ht="18" customHeight="1">
      <c r="B19" s="42"/>
      <c r="C19" s="43"/>
      <c r="D19" s="43"/>
      <c r="E19" s="36" t="s">
        <v>30</v>
      </c>
      <c r="F19" s="43"/>
      <c r="G19" s="43"/>
      <c r="H19" s="43"/>
      <c r="I19" s="129" t="s">
        <v>31</v>
      </c>
      <c r="J19" s="36" t="s">
        <v>23</v>
      </c>
      <c r="K19" s="46"/>
    </row>
    <row r="20" spans="2:11" s="1" customFormat="1" ht="6.9" customHeight="1">
      <c r="B20" s="42"/>
      <c r="C20" s="43"/>
      <c r="D20" s="43"/>
      <c r="E20" s="43"/>
      <c r="F20" s="43"/>
      <c r="G20" s="43"/>
      <c r="H20" s="43"/>
      <c r="I20" s="128"/>
      <c r="J20" s="43"/>
      <c r="K20" s="46"/>
    </row>
    <row r="21" spans="2:11" s="1" customFormat="1" ht="14.4" customHeight="1">
      <c r="B21" s="42"/>
      <c r="C21" s="43"/>
      <c r="D21" s="38" t="s">
        <v>32</v>
      </c>
      <c r="E21" s="43"/>
      <c r="F21" s="43"/>
      <c r="G21" s="43"/>
      <c r="H21" s="43"/>
      <c r="I21" s="129" t="s">
        <v>29</v>
      </c>
      <c r="J21" s="36" t="str">
        <f>IF('Rekapitulace stavby'!AN13="Vyplň údaj","",IF('Rekapitulace stavby'!AN13="","",'Rekapitulace stavby'!AN13))</f>
        <v/>
      </c>
      <c r="K21" s="46"/>
    </row>
    <row r="22" spans="2:11" s="1" customFormat="1" ht="18" customHeight="1">
      <c r="B22" s="42"/>
      <c r="C22" s="43"/>
      <c r="D22" s="43"/>
      <c r="E22" s="36" t="str">
        <f>IF('Rekapitulace stavby'!E14="Vyplň údaj","",IF('Rekapitulace stavby'!E14="","",'Rekapitulace stavby'!E14))</f>
        <v/>
      </c>
      <c r="F22" s="43"/>
      <c r="G22" s="43"/>
      <c r="H22" s="43"/>
      <c r="I22" s="129" t="s">
        <v>31</v>
      </c>
      <c r="J22" s="36" t="str">
        <f>IF('Rekapitulace stavby'!AN14="Vyplň údaj","",IF('Rekapitulace stavby'!AN14="","",'Rekapitulace stavby'!AN14))</f>
        <v/>
      </c>
      <c r="K22" s="46"/>
    </row>
    <row r="23" spans="2:11" s="1" customFormat="1" ht="6.9" customHeight="1">
      <c r="B23" s="42"/>
      <c r="C23" s="43"/>
      <c r="D23" s="43"/>
      <c r="E23" s="43"/>
      <c r="F23" s="43"/>
      <c r="G23" s="43"/>
      <c r="H23" s="43"/>
      <c r="I23" s="128"/>
      <c r="J23" s="43"/>
      <c r="K23" s="46"/>
    </row>
    <row r="24" spans="2:11" s="1" customFormat="1" ht="14.4" customHeight="1">
      <c r="B24" s="42"/>
      <c r="C24" s="43"/>
      <c r="D24" s="38" t="s">
        <v>34</v>
      </c>
      <c r="E24" s="43"/>
      <c r="F24" s="43"/>
      <c r="G24" s="43"/>
      <c r="H24" s="43"/>
      <c r="I24" s="129" t="s">
        <v>29</v>
      </c>
      <c r="J24" s="36" t="s">
        <v>23</v>
      </c>
      <c r="K24" s="46"/>
    </row>
    <row r="25" spans="2:11" s="1" customFormat="1" ht="18" customHeight="1">
      <c r="B25" s="42"/>
      <c r="C25" s="43"/>
      <c r="D25" s="43"/>
      <c r="E25" s="36" t="s">
        <v>828</v>
      </c>
      <c r="F25" s="43"/>
      <c r="G25" s="43"/>
      <c r="H25" s="43"/>
      <c r="I25" s="129" t="s">
        <v>31</v>
      </c>
      <c r="J25" s="36" t="s">
        <v>23</v>
      </c>
      <c r="K25" s="46"/>
    </row>
    <row r="26" spans="2:11" s="1" customFormat="1" ht="6.9" customHeight="1">
      <c r="B26" s="42"/>
      <c r="C26" s="43"/>
      <c r="D26" s="43"/>
      <c r="E26" s="43"/>
      <c r="F26" s="43"/>
      <c r="G26" s="43"/>
      <c r="H26" s="43"/>
      <c r="I26" s="128"/>
      <c r="J26" s="43"/>
      <c r="K26" s="46"/>
    </row>
    <row r="27" spans="2:11" s="1" customFormat="1" ht="14.4" customHeight="1">
      <c r="B27" s="42"/>
      <c r="C27" s="43"/>
      <c r="D27" s="38" t="s">
        <v>37</v>
      </c>
      <c r="E27" s="43"/>
      <c r="F27" s="43"/>
      <c r="G27" s="43"/>
      <c r="H27" s="43"/>
      <c r="I27" s="128"/>
      <c r="J27" s="43"/>
      <c r="K27" s="46"/>
    </row>
    <row r="28" spans="2:11" s="7" customFormat="1" ht="100.8" customHeight="1">
      <c r="B28" s="131"/>
      <c r="C28" s="132"/>
      <c r="D28" s="132"/>
      <c r="E28" s="364" t="s">
        <v>829</v>
      </c>
      <c r="F28" s="364"/>
      <c r="G28" s="364"/>
      <c r="H28" s="364"/>
      <c r="I28" s="133"/>
      <c r="J28" s="132"/>
      <c r="K28" s="134"/>
    </row>
    <row r="29" spans="2:11" s="1" customFormat="1" ht="6.9" customHeight="1">
      <c r="B29" s="42"/>
      <c r="C29" s="43"/>
      <c r="D29" s="43"/>
      <c r="E29" s="43"/>
      <c r="F29" s="43"/>
      <c r="G29" s="43"/>
      <c r="H29" s="43"/>
      <c r="I29" s="128"/>
      <c r="J29" s="43"/>
      <c r="K29" s="46"/>
    </row>
    <row r="30" spans="2:11" s="1" customFormat="1" ht="6.9" customHeight="1">
      <c r="B30" s="42"/>
      <c r="C30" s="43"/>
      <c r="D30" s="86"/>
      <c r="E30" s="86"/>
      <c r="F30" s="86"/>
      <c r="G30" s="86"/>
      <c r="H30" s="86"/>
      <c r="I30" s="135"/>
      <c r="J30" s="86"/>
      <c r="K30" s="136"/>
    </row>
    <row r="31" spans="2:11" s="1" customFormat="1" ht="25.35" customHeight="1">
      <c r="B31" s="42"/>
      <c r="C31" s="43"/>
      <c r="D31" s="137" t="s">
        <v>39</v>
      </c>
      <c r="E31" s="43"/>
      <c r="F31" s="43"/>
      <c r="G31" s="43"/>
      <c r="H31" s="43"/>
      <c r="I31" s="128"/>
      <c r="J31" s="138">
        <f>ROUND(J96,1)</f>
        <v>0</v>
      </c>
      <c r="K31" s="46"/>
    </row>
    <row r="32" spans="2:11" s="1" customFormat="1" ht="6.9" customHeight="1">
      <c r="B32" s="42"/>
      <c r="C32" s="43"/>
      <c r="D32" s="86"/>
      <c r="E32" s="86"/>
      <c r="F32" s="86"/>
      <c r="G32" s="86"/>
      <c r="H32" s="86"/>
      <c r="I32" s="135"/>
      <c r="J32" s="86"/>
      <c r="K32" s="136"/>
    </row>
    <row r="33" spans="2:11" s="1" customFormat="1" ht="14.4" customHeight="1">
      <c r="B33" s="42"/>
      <c r="C33" s="43"/>
      <c r="D33" s="43"/>
      <c r="E33" s="43"/>
      <c r="F33" s="47" t="s">
        <v>41</v>
      </c>
      <c r="G33" s="43"/>
      <c r="H33" s="43"/>
      <c r="I33" s="139" t="s">
        <v>40</v>
      </c>
      <c r="J33" s="47" t="s">
        <v>42</v>
      </c>
      <c r="K33" s="46"/>
    </row>
    <row r="34" spans="2:11" s="1" customFormat="1" ht="14.4" customHeight="1">
      <c r="B34" s="42"/>
      <c r="C34" s="43"/>
      <c r="D34" s="50" t="s">
        <v>43</v>
      </c>
      <c r="E34" s="50" t="s">
        <v>44</v>
      </c>
      <c r="F34" s="140">
        <f>ROUND(SUM(BE96:BE171), 1)</f>
        <v>0</v>
      </c>
      <c r="G34" s="43"/>
      <c r="H34" s="43"/>
      <c r="I34" s="141">
        <v>0.21</v>
      </c>
      <c r="J34" s="140">
        <f>ROUND(ROUND((SUM(BE96:BE171)), 1)*I34, 1)</f>
        <v>0</v>
      </c>
      <c r="K34" s="46"/>
    </row>
    <row r="35" spans="2:11" s="1" customFormat="1" ht="14.4" customHeight="1">
      <c r="B35" s="42"/>
      <c r="C35" s="43"/>
      <c r="D35" s="43"/>
      <c r="E35" s="50" t="s">
        <v>45</v>
      </c>
      <c r="F35" s="140">
        <f>ROUND(SUM(BF96:BF171), 1)</f>
        <v>0</v>
      </c>
      <c r="G35" s="43"/>
      <c r="H35" s="43"/>
      <c r="I35" s="141">
        <v>0.15</v>
      </c>
      <c r="J35" s="140">
        <f>ROUND(ROUND((SUM(BF96:BF171)), 1)*I35, 1)</f>
        <v>0</v>
      </c>
      <c r="K35" s="46"/>
    </row>
    <row r="36" spans="2:11" s="1" customFormat="1" ht="14.4" hidden="1" customHeight="1">
      <c r="B36" s="42"/>
      <c r="C36" s="43"/>
      <c r="D36" s="43"/>
      <c r="E36" s="50" t="s">
        <v>46</v>
      </c>
      <c r="F36" s="140">
        <f>ROUND(SUM(BG96:BG171), 1)</f>
        <v>0</v>
      </c>
      <c r="G36" s="43"/>
      <c r="H36" s="43"/>
      <c r="I36" s="141">
        <v>0.21</v>
      </c>
      <c r="J36" s="140">
        <v>0</v>
      </c>
      <c r="K36" s="46"/>
    </row>
    <row r="37" spans="2:11" s="1" customFormat="1" ht="14.4" hidden="1" customHeight="1">
      <c r="B37" s="42"/>
      <c r="C37" s="43"/>
      <c r="D37" s="43"/>
      <c r="E37" s="50" t="s">
        <v>47</v>
      </c>
      <c r="F37" s="140">
        <f>ROUND(SUM(BH96:BH171), 1)</f>
        <v>0</v>
      </c>
      <c r="G37" s="43"/>
      <c r="H37" s="43"/>
      <c r="I37" s="141">
        <v>0.15</v>
      </c>
      <c r="J37" s="140">
        <v>0</v>
      </c>
      <c r="K37" s="46"/>
    </row>
    <row r="38" spans="2:11" s="1" customFormat="1" ht="14.4" hidden="1" customHeight="1">
      <c r="B38" s="42"/>
      <c r="C38" s="43"/>
      <c r="D38" s="43"/>
      <c r="E38" s="50" t="s">
        <v>48</v>
      </c>
      <c r="F38" s="140">
        <f>ROUND(SUM(BI96:BI171), 1)</f>
        <v>0</v>
      </c>
      <c r="G38" s="43"/>
      <c r="H38" s="43"/>
      <c r="I38" s="141">
        <v>0</v>
      </c>
      <c r="J38" s="140">
        <v>0</v>
      </c>
      <c r="K38" s="46"/>
    </row>
    <row r="39" spans="2:11" s="1" customFormat="1" ht="6.9" customHeight="1">
      <c r="B39" s="42"/>
      <c r="C39" s="43"/>
      <c r="D39" s="43"/>
      <c r="E39" s="43"/>
      <c r="F39" s="43"/>
      <c r="G39" s="43"/>
      <c r="H39" s="43"/>
      <c r="I39" s="128"/>
      <c r="J39" s="43"/>
      <c r="K39" s="46"/>
    </row>
    <row r="40" spans="2:11" s="1" customFormat="1" ht="25.35" customHeight="1">
      <c r="B40" s="42"/>
      <c r="C40" s="142"/>
      <c r="D40" s="143" t="s">
        <v>49</v>
      </c>
      <c r="E40" s="80"/>
      <c r="F40" s="80"/>
      <c r="G40" s="144" t="s">
        <v>50</v>
      </c>
      <c r="H40" s="145" t="s">
        <v>51</v>
      </c>
      <c r="I40" s="146"/>
      <c r="J40" s="147">
        <f>SUM(J31:J38)</f>
        <v>0</v>
      </c>
      <c r="K40" s="148"/>
    </row>
    <row r="41" spans="2:11" s="1" customFormat="1" ht="14.4" customHeight="1">
      <c r="B41" s="57"/>
      <c r="C41" s="58"/>
      <c r="D41" s="58"/>
      <c r="E41" s="58"/>
      <c r="F41" s="58"/>
      <c r="G41" s="58"/>
      <c r="H41" s="58"/>
      <c r="I41" s="149"/>
      <c r="J41" s="58"/>
      <c r="K41" s="59"/>
    </row>
    <row r="45" spans="2:11" s="1" customFormat="1" ht="6.9" customHeight="1">
      <c r="B45" s="150"/>
      <c r="C45" s="151"/>
      <c r="D45" s="151"/>
      <c r="E45" s="151"/>
      <c r="F45" s="151"/>
      <c r="G45" s="151"/>
      <c r="H45" s="151"/>
      <c r="I45" s="152"/>
      <c r="J45" s="151"/>
      <c r="K45" s="153"/>
    </row>
    <row r="46" spans="2:11" s="1" customFormat="1" ht="36.9" customHeight="1">
      <c r="B46" s="42"/>
      <c r="C46" s="31" t="s">
        <v>166</v>
      </c>
      <c r="D46" s="43"/>
      <c r="E46" s="43"/>
      <c r="F46" s="43"/>
      <c r="G46" s="43"/>
      <c r="H46" s="43"/>
      <c r="I46" s="128"/>
      <c r="J46" s="43"/>
      <c r="K46" s="46"/>
    </row>
    <row r="47" spans="2:11" s="1" customFormat="1" ht="6.9" customHeight="1">
      <c r="B47" s="42"/>
      <c r="C47" s="43"/>
      <c r="D47" s="43"/>
      <c r="E47" s="43"/>
      <c r="F47" s="43"/>
      <c r="G47" s="43"/>
      <c r="H47" s="43"/>
      <c r="I47" s="128"/>
      <c r="J47" s="43"/>
      <c r="K47" s="46"/>
    </row>
    <row r="48" spans="2:11" s="1" customFormat="1" ht="14.4" customHeight="1">
      <c r="B48" s="42"/>
      <c r="C48" s="38" t="s">
        <v>18</v>
      </c>
      <c r="D48" s="43"/>
      <c r="E48" s="43"/>
      <c r="F48" s="43"/>
      <c r="G48" s="43"/>
      <c r="H48" s="43"/>
      <c r="I48" s="128"/>
      <c r="J48" s="43"/>
      <c r="K48" s="46"/>
    </row>
    <row r="49" spans="2:47" s="1" customFormat="1" ht="14.4" customHeight="1">
      <c r="B49" s="42"/>
      <c r="C49" s="43"/>
      <c r="D49" s="43"/>
      <c r="E49" s="400" t="str">
        <f>E7</f>
        <v>Revitalizace návsi v obci Malšovice</v>
      </c>
      <c r="F49" s="401"/>
      <c r="G49" s="401"/>
      <c r="H49" s="401"/>
      <c r="I49" s="128"/>
      <c r="J49" s="43"/>
      <c r="K49" s="46"/>
    </row>
    <row r="50" spans="2:47" ht="13.2">
      <c r="B50" s="29"/>
      <c r="C50" s="38" t="s">
        <v>160</v>
      </c>
      <c r="D50" s="30"/>
      <c r="E50" s="30"/>
      <c r="F50" s="30"/>
      <c r="G50" s="30"/>
      <c r="H50" s="30"/>
      <c r="I50" s="127"/>
      <c r="J50" s="30"/>
      <c r="K50" s="32"/>
    </row>
    <row r="51" spans="2:47" ht="25.2" customHeight="1">
      <c r="B51" s="29"/>
      <c r="C51" s="30"/>
      <c r="D51" s="30"/>
      <c r="E51" s="400" t="s">
        <v>161</v>
      </c>
      <c r="F51" s="360"/>
      <c r="G51" s="360"/>
      <c r="H51" s="360"/>
      <c r="I51" s="127"/>
      <c r="J51" s="30"/>
      <c r="K51" s="32"/>
    </row>
    <row r="52" spans="2:47" ht="13.2">
      <c r="B52" s="29"/>
      <c r="C52" s="38" t="s">
        <v>162</v>
      </c>
      <c r="D52" s="30"/>
      <c r="E52" s="30"/>
      <c r="F52" s="30"/>
      <c r="G52" s="30"/>
      <c r="H52" s="30"/>
      <c r="I52" s="127"/>
      <c r="J52" s="30"/>
      <c r="K52" s="32"/>
    </row>
    <row r="53" spans="2:47" s="1" customFormat="1" ht="14.4" customHeight="1">
      <c r="B53" s="42"/>
      <c r="C53" s="43"/>
      <c r="D53" s="43"/>
      <c r="E53" s="384" t="s">
        <v>163</v>
      </c>
      <c r="F53" s="402"/>
      <c r="G53" s="402"/>
      <c r="H53" s="402"/>
      <c r="I53" s="128"/>
      <c r="J53" s="43"/>
      <c r="K53" s="46"/>
    </row>
    <row r="54" spans="2:47" s="1" customFormat="1" ht="14.4" customHeight="1">
      <c r="B54" s="42"/>
      <c r="C54" s="38" t="s">
        <v>164</v>
      </c>
      <c r="D54" s="43"/>
      <c r="E54" s="43"/>
      <c r="F54" s="43"/>
      <c r="G54" s="43"/>
      <c r="H54" s="43"/>
      <c r="I54" s="128"/>
      <c r="J54" s="43"/>
      <c r="K54" s="46"/>
    </row>
    <row r="55" spans="2:47" s="1" customFormat="1" ht="16.2" customHeight="1">
      <c r="B55" s="42"/>
      <c r="C55" s="43"/>
      <c r="D55" s="43"/>
      <c r="E55" s="403" t="str">
        <f>E13</f>
        <v>D.2.2. - Vodovodní přípojka  (betonová šachta viz obj.D.1.1.1. vodní nádrž)</v>
      </c>
      <c r="F55" s="402"/>
      <c r="G55" s="402"/>
      <c r="H55" s="402"/>
      <c r="I55" s="128"/>
      <c r="J55" s="43"/>
      <c r="K55" s="46"/>
    </row>
    <row r="56" spans="2:47" s="1" customFormat="1" ht="6.9" customHeight="1">
      <c r="B56" s="42"/>
      <c r="C56" s="43"/>
      <c r="D56" s="43"/>
      <c r="E56" s="43"/>
      <c r="F56" s="43"/>
      <c r="G56" s="43"/>
      <c r="H56" s="43"/>
      <c r="I56" s="128"/>
      <c r="J56" s="43"/>
      <c r="K56" s="46"/>
    </row>
    <row r="57" spans="2:47" s="1" customFormat="1" ht="18" customHeight="1">
      <c r="B57" s="42"/>
      <c r="C57" s="38" t="s">
        <v>24</v>
      </c>
      <c r="D57" s="43"/>
      <c r="E57" s="43"/>
      <c r="F57" s="36" t="str">
        <f>F16</f>
        <v xml:space="preserve">MALŠOVICE </v>
      </c>
      <c r="G57" s="43"/>
      <c r="H57" s="43"/>
      <c r="I57" s="129" t="s">
        <v>26</v>
      </c>
      <c r="J57" s="130" t="str">
        <f>IF(J16="","",J16)</f>
        <v>10. 5. 2018</v>
      </c>
      <c r="K57" s="46"/>
    </row>
    <row r="58" spans="2:47" s="1" customFormat="1" ht="6.9" customHeight="1">
      <c r="B58" s="42"/>
      <c r="C58" s="43"/>
      <c r="D58" s="43"/>
      <c r="E58" s="43"/>
      <c r="F58" s="43"/>
      <c r="G58" s="43"/>
      <c r="H58" s="43"/>
      <c r="I58" s="128"/>
      <c r="J58" s="43"/>
      <c r="K58" s="46"/>
    </row>
    <row r="59" spans="2:47" s="1" customFormat="1" ht="13.2">
      <c r="B59" s="42"/>
      <c r="C59" s="38" t="s">
        <v>28</v>
      </c>
      <c r="D59" s="43"/>
      <c r="E59" s="43"/>
      <c r="F59" s="36" t="str">
        <f>E19</f>
        <v>OBEC MALŠOVICE, Malšovice 16</v>
      </c>
      <c r="G59" s="43"/>
      <c r="H59" s="43"/>
      <c r="I59" s="129" t="s">
        <v>34</v>
      </c>
      <c r="J59" s="364" t="str">
        <f>E25</f>
        <v>Ing. Miloslav Kašpárek Ústí n.L.</v>
      </c>
      <c r="K59" s="46"/>
    </row>
    <row r="60" spans="2:47" s="1" customFormat="1" ht="14.4" customHeight="1">
      <c r="B60" s="42"/>
      <c r="C60" s="38" t="s">
        <v>32</v>
      </c>
      <c r="D60" s="43"/>
      <c r="E60" s="43"/>
      <c r="F60" s="36" t="str">
        <f>IF(E22="","",E22)</f>
        <v/>
      </c>
      <c r="G60" s="43"/>
      <c r="H60" s="43"/>
      <c r="I60" s="128"/>
      <c r="J60" s="404"/>
      <c r="K60" s="46"/>
    </row>
    <row r="61" spans="2:47" s="1" customFormat="1" ht="10.35" customHeight="1">
      <c r="B61" s="42"/>
      <c r="C61" s="43"/>
      <c r="D61" s="43"/>
      <c r="E61" s="43"/>
      <c r="F61" s="43"/>
      <c r="G61" s="43"/>
      <c r="H61" s="43"/>
      <c r="I61" s="128"/>
      <c r="J61" s="43"/>
      <c r="K61" s="46"/>
    </row>
    <row r="62" spans="2:47" s="1" customFormat="1" ht="29.25" customHeight="1">
      <c r="B62" s="42"/>
      <c r="C62" s="154" t="s">
        <v>167</v>
      </c>
      <c r="D62" s="142"/>
      <c r="E62" s="142"/>
      <c r="F62" s="142"/>
      <c r="G62" s="142"/>
      <c r="H62" s="142"/>
      <c r="I62" s="155"/>
      <c r="J62" s="156" t="s">
        <v>168</v>
      </c>
      <c r="K62" s="157"/>
    </row>
    <row r="63" spans="2:47" s="1" customFormat="1" ht="10.35" customHeight="1">
      <c r="B63" s="42"/>
      <c r="C63" s="43"/>
      <c r="D63" s="43"/>
      <c r="E63" s="43"/>
      <c r="F63" s="43"/>
      <c r="G63" s="43"/>
      <c r="H63" s="43"/>
      <c r="I63" s="128"/>
      <c r="J63" s="43"/>
      <c r="K63" s="46"/>
    </row>
    <row r="64" spans="2:47" s="1" customFormat="1" ht="29.25" customHeight="1">
      <c r="B64" s="42"/>
      <c r="C64" s="158" t="s">
        <v>169</v>
      </c>
      <c r="D64" s="43"/>
      <c r="E64" s="43"/>
      <c r="F64" s="43"/>
      <c r="G64" s="43"/>
      <c r="H64" s="43"/>
      <c r="I64" s="128"/>
      <c r="J64" s="138">
        <f>J96</f>
        <v>0</v>
      </c>
      <c r="K64" s="46"/>
      <c r="AU64" s="25" t="s">
        <v>170</v>
      </c>
    </row>
    <row r="65" spans="2:12" s="8" customFormat="1" ht="24.9" customHeight="1">
      <c r="B65" s="159"/>
      <c r="C65" s="160"/>
      <c r="D65" s="161" t="s">
        <v>171</v>
      </c>
      <c r="E65" s="162"/>
      <c r="F65" s="162"/>
      <c r="G65" s="162"/>
      <c r="H65" s="162"/>
      <c r="I65" s="163"/>
      <c r="J65" s="164">
        <f>J97</f>
        <v>0</v>
      </c>
      <c r="K65" s="165"/>
    </row>
    <row r="66" spans="2:12" s="9" customFormat="1" ht="19.95" customHeight="1">
      <c r="B66" s="166"/>
      <c r="C66" s="167"/>
      <c r="D66" s="168" t="s">
        <v>172</v>
      </c>
      <c r="E66" s="169"/>
      <c r="F66" s="169"/>
      <c r="G66" s="169"/>
      <c r="H66" s="169"/>
      <c r="I66" s="170"/>
      <c r="J66" s="171">
        <f>J98</f>
        <v>0</v>
      </c>
      <c r="K66" s="172"/>
    </row>
    <row r="67" spans="2:12" s="9" customFormat="1" ht="19.95" customHeight="1">
      <c r="B67" s="166"/>
      <c r="C67" s="167"/>
      <c r="D67" s="168" t="s">
        <v>830</v>
      </c>
      <c r="E67" s="169"/>
      <c r="F67" s="169"/>
      <c r="G67" s="169"/>
      <c r="H67" s="169"/>
      <c r="I67" s="170"/>
      <c r="J67" s="171">
        <f>J144</f>
        <v>0</v>
      </c>
      <c r="K67" s="172"/>
    </row>
    <row r="68" spans="2:12" s="9" customFormat="1" ht="14.85" customHeight="1">
      <c r="B68" s="166"/>
      <c r="C68" s="167"/>
      <c r="D68" s="168" t="s">
        <v>831</v>
      </c>
      <c r="E68" s="169"/>
      <c r="F68" s="169"/>
      <c r="G68" s="169"/>
      <c r="H68" s="169"/>
      <c r="I68" s="170"/>
      <c r="J68" s="171">
        <f>J145</f>
        <v>0</v>
      </c>
      <c r="K68" s="172"/>
    </row>
    <row r="69" spans="2:12" s="9" customFormat="1" ht="19.95" customHeight="1">
      <c r="B69" s="166"/>
      <c r="C69" s="167"/>
      <c r="D69" s="168" t="s">
        <v>832</v>
      </c>
      <c r="E69" s="169"/>
      <c r="F69" s="169"/>
      <c r="G69" s="169"/>
      <c r="H69" s="169"/>
      <c r="I69" s="170"/>
      <c r="J69" s="171">
        <f>J152</f>
        <v>0</v>
      </c>
      <c r="K69" s="172"/>
    </row>
    <row r="70" spans="2:12" s="9" customFormat="1" ht="19.95" customHeight="1">
      <c r="B70" s="166"/>
      <c r="C70" s="167"/>
      <c r="D70" s="168" t="s">
        <v>188</v>
      </c>
      <c r="E70" s="169"/>
      <c r="F70" s="169"/>
      <c r="G70" s="169"/>
      <c r="H70" s="169"/>
      <c r="I70" s="170"/>
      <c r="J70" s="171">
        <f>J165</f>
        <v>0</v>
      </c>
      <c r="K70" s="172"/>
    </row>
    <row r="71" spans="2:12" s="8" customFormat="1" ht="24.9" customHeight="1">
      <c r="B71" s="159"/>
      <c r="C71" s="160"/>
      <c r="D71" s="161" t="s">
        <v>623</v>
      </c>
      <c r="E71" s="162"/>
      <c r="F71" s="162"/>
      <c r="G71" s="162"/>
      <c r="H71" s="162"/>
      <c r="I71" s="163"/>
      <c r="J71" s="164">
        <f>J167</f>
        <v>0</v>
      </c>
      <c r="K71" s="165"/>
    </row>
    <row r="72" spans="2:12" s="9" customFormat="1" ht="19.95" customHeight="1">
      <c r="B72" s="166"/>
      <c r="C72" s="167"/>
      <c r="D72" s="168" t="s">
        <v>833</v>
      </c>
      <c r="E72" s="169"/>
      <c r="F72" s="169"/>
      <c r="G72" s="169"/>
      <c r="H72" s="169"/>
      <c r="I72" s="170"/>
      <c r="J72" s="171">
        <f>J168</f>
        <v>0</v>
      </c>
      <c r="K72" s="172"/>
    </row>
    <row r="73" spans="2:12" s="1" customFormat="1" ht="21.75" customHeight="1">
      <c r="B73" s="42"/>
      <c r="C73" s="43"/>
      <c r="D73" s="43"/>
      <c r="E73" s="43"/>
      <c r="F73" s="43"/>
      <c r="G73" s="43"/>
      <c r="H73" s="43"/>
      <c r="I73" s="128"/>
      <c r="J73" s="43"/>
      <c r="K73" s="46"/>
    </row>
    <row r="74" spans="2:12" s="1" customFormat="1" ht="6.9" customHeight="1">
      <c r="B74" s="57"/>
      <c r="C74" s="58"/>
      <c r="D74" s="58"/>
      <c r="E74" s="58"/>
      <c r="F74" s="58"/>
      <c r="G74" s="58"/>
      <c r="H74" s="58"/>
      <c r="I74" s="149"/>
      <c r="J74" s="58"/>
      <c r="K74" s="59"/>
    </row>
    <row r="78" spans="2:12" s="1" customFormat="1" ht="6.9" customHeight="1">
      <c r="B78" s="60"/>
      <c r="C78" s="61"/>
      <c r="D78" s="61"/>
      <c r="E78" s="61"/>
      <c r="F78" s="61"/>
      <c r="G78" s="61"/>
      <c r="H78" s="61"/>
      <c r="I78" s="152"/>
      <c r="J78" s="61"/>
      <c r="K78" s="61"/>
      <c r="L78" s="62"/>
    </row>
    <row r="79" spans="2:12" s="1" customFormat="1" ht="36.9" customHeight="1">
      <c r="B79" s="42"/>
      <c r="C79" s="63" t="s">
        <v>191</v>
      </c>
      <c r="D79" s="64"/>
      <c r="E79" s="64"/>
      <c r="F79" s="64"/>
      <c r="G79" s="64"/>
      <c r="H79" s="64"/>
      <c r="I79" s="173"/>
      <c r="J79" s="64"/>
      <c r="K79" s="64"/>
      <c r="L79" s="62"/>
    </row>
    <row r="80" spans="2:12" s="1" customFormat="1" ht="6.9" customHeight="1">
      <c r="B80" s="42"/>
      <c r="C80" s="64"/>
      <c r="D80" s="64"/>
      <c r="E80" s="64"/>
      <c r="F80" s="64"/>
      <c r="G80" s="64"/>
      <c r="H80" s="64"/>
      <c r="I80" s="173"/>
      <c r="J80" s="64"/>
      <c r="K80" s="64"/>
      <c r="L80" s="62"/>
    </row>
    <row r="81" spans="2:63" s="1" customFormat="1" ht="14.4" customHeight="1">
      <c r="B81" s="42"/>
      <c r="C81" s="66" t="s">
        <v>18</v>
      </c>
      <c r="D81" s="64"/>
      <c r="E81" s="64"/>
      <c r="F81" s="64"/>
      <c r="G81" s="64"/>
      <c r="H81" s="64"/>
      <c r="I81" s="173"/>
      <c r="J81" s="64"/>
      <c r="K81" s="64"/>
      <c r="L81" s="62"/>
    </row>
    <row r="82" spans="2:63" s="1" customFormat="1" ht="14.4" customHeight="1">
      <c r="B82" s="42"/>
      <c r="C82" s="64"/>
      <c r="D82" s="64"/>
      <c r="E82" s="405" t="str">
        <f>E7</f>
        <v>Revitalizace návsi v obci Malšovice</v>
      </c>
      <c r="F82" s="406"/>
      <c r="G82" s="406"/>
      <c r="H82" s="406"/>
      <c r="I82" s="173"/>
      <c r="J82" s="64"/>
      <c r="K82" s="64"/>
      <c r="L82" s="62"/>
    </row>
    <row r="83" spans="2:63" ht="13.2">
      <c r="B83" s="29"/>
      <c r="C83" s="66" t="s">
        <v>160</v>
      </c>
      <c r="D83" s="174"/>
      <c r="E83" s="174"/>
      <c r="F83" s="174"/>
      <c r="G83" s="174"/>
      <c r="H83" s="174"/>
      <c r="J83" s="174"/>
      <c r="K83" s="174"/>
      <c r="L83" s="175"/>
    </row>
    <row r="84" spans="2:63" ht="25.2" customHeight="1">
      <c r="B84" s="29"/>
      <c r="C84" s="174"/>
      <c r="D84" s="174"/>
      <c r="E84" s="405" t="s">
        <v>161</v>
      </c>
      <c r="F84" s="409"/>
      <c r="G84" s="409"/>
      <c r="H84" s="409"/>
      <c r="J84" s="174"/>
      <c r="K84" s="174"/>
      <c r="L84" s="175"/>
    </row>
    <row r="85" spans="2:63" ht="13.2">
      <c r="B85" s="29"/>
      <c r="C85" s="66" t="s">
        <v>162</v>
      </c>
      <c r="D85" s="174"/>
      <c r="E85" s="174"/>
      <c r="F85" s="174"/>
      <c r="G85" s="174"/>
      <c r="H85" s="174"/>
      <c r="J85" s="174"/>
      <c r="K85" s="174"/>
      <c r="L85" s="175"/>
    </row>
    <row r="86" spans="2:63" s="1" customFormat="1" ht="14.4" customHeight="1">
      <c r="B86" s="42"/>
      <c r="C86" s="64"/>
      <c r="D86" s="64"/>
      <c r="E86" s="407" t="s">
        <v>163</v>
      </c>
      <c r="F86" s="408"/>
      <c r="G86" s="408"/>
      <c r="H86" s="408"/>
      <c r="I86" s="173"/>
      <c r="J86" s="64"/>
      <c r="K86" s="64"/>
      <c r="L86" s="62"/>
    </row>
    <row r="87" spans="2:63" s="1" customFormat="1" ht="14.4" customHeight="1">
      <c r="B87" s="42"/>
      <c r="C87" s="66" t="s">
        <v>164</v>
      </c>
      <c r="D87" s="64"/>
      <c r="E87" s="64"/>
      <c r="F87" s="64"/>
      <c r="G87" s="64"/>
      <c r="H87" s="64"/>
      <c r="I87" s="173"/>
      <c r="J87" s="64"/>
      <c r="K87" s="64"/>
      <c r="L87" s="62"/>
    </row>
    <row r="88" spans="2:63" s="1" customFormat="1" ht="16.2" customHeight="1">
      <c r="B88" s="42"/>
      <c r="C88" s="64"/>
      <c r="D88" s="64"/>
      <c r="E88" s="375" t="str">
        <f>E13</f>
        <v>D.2.2. - Vodovodní přípojka  (betonová šachta viz obj.D.1.1.1. vodní nádrž)</v>
      </c>
      <c r="F88" s="408"/>
      <c r="G88" s="408"/>
      <c r="H88" s="408"/>
      <c r="I88" s="173"/>
      <c r="J88" s="64"/>
      <c r="K88" s="64"/>
      <c r="L88" s="62"/>
    </row>
    <row r="89" spans="2:63" s="1" customFormat="1" ht="6.9" customHeight="1">
      <c r="B89" s="42"/>
      <c r="C89" s="64"/>
      <c r="D89" s="64"/>
      <c r="E89" s="64"/>
      <c r="F89" s="64"/>
      <c r="G89" s="64"/>
      <c r="H89" s="64"/>
      <c r="I89" s="173"/>
      <c r="J89" s="64"/>
      <c r="K89" s="64"/>
      <c r="L89" s="62"/>
    </row>
    <row r="90" spans="2:63" s="1" customFormat="1" ht="18" customHeight="1">
      <c r="B90" s="42"/>
      <c r="C90" s="66" t="s">
        <v>24</v>
      </c>
      <c r="D90" s="64"/>
      <c r="E90" s="64"/>
      <c r="F90" s="176" t="str">
        <f>F16</f>
        <v xml:space="preserve">MALŠOVICE </v>
      </c>
      <c r="G90" s="64"/>
      <c r="H90" s="64"/>
      <c r="I90" s="177" t="s">
        <v>26</v>
      </c>
      <c r="J90" s="74" t="str">
        <f>IF(J16="","",J16)</f>
        <v>10. 5. 2018</v>
      </c>
      <c r="K90" s="64"/>
      <c r="L90" s="62"/>
    </row>
    <row r="91" spans="2:63" s="1" customFormat="1" ht="6.9" customHeight="1">
      <c r="B91" s="42"/>
      <c r="C91" s="64"/>
      <c r="D91" s="64"/>
      <c r="E91" s="64"/>
      <c r="F91" s="64"/>
      <c r="G91" s="64"/>
      <c r="H91" s="64"/>
      <c r="I91" s="173"/>
      <c r="J91" s="64"/>
      <c r="K91" s="64"/>
      <c r="L91" s="62"/>
    </row>
    <row r="92" spans="2:63" s="1" customFormat="1" ht="13.2">
      <c r="B92" s="42"/>
      <c r="C92" s="66" t="s">
        <v>28</v>
      </c>
      <c r="D92" s="64"/>
      <c r="E92" s="64"/>
      <c r="F92" s="176" t="str">
        <f>E19</f>
        <v>OBEC MALŠOVICE, Malšovice 16</v>
      </c>
      <c r="G92" s="64"/>
      <c r="H92" s="64"/>
      <c r="I92" s="177" t="s">
        <v>34</v>
      </c>
      <c r="J92" s="176" t="str">
        <f>E25</f>
        <v>Ing. Miloslav Kašpárek Ústí n.L.</v>
      </c>
      <c r="K92" s="64"/>
      <c r="L92" s="62"/>
    </row>
    <row r="93" spans="2:63" s="1" customFormat="1" ht="14.4" customHeight="1">
      <c r="B93" s="42"/>
      <c r="C93" s="66" t="s">
        <v>32</v>
      </c>
      <c r="D93" s="64"/>
      <c r="E93" s="64"/>
      <c r="F93" s="176" t="str">
        <f>IF(E22="","",E22)</f>
        <v/>
      </c>
      <c r="G93" s="64"/>
      <c r="H93" s="64"/>
      <c r="I93" s="173"/>
      <c r="J93" s="64"/>
      <c r="K93" s="64"/>
      <c r="L93" s="62"/>
    </row>
    <row r="94" spans="2:63" s="1" customFormat="1" ht="10.35" customHeight="1">
      <c r="B94" s="42"/>
      <c r="C94" s="64"/>
      <c r="D94" s="64"/>
      <c r="E94" s="64"/>
      <c r="F94" s="64"/>
      <c r="G94" s="64"/>
      <c r="H94" s="64"/>
      <c r="I94" s="173"/>
      <c r="J94" s="64"/>
      <c r="K94" s="64"/>
      <c r="L94" s="62"/>
    </row>
    <row r="95" spans="2:63" s="10" customFormat="1" ht="29.25" customHeight="1">
      <c r="B95" s="178"/>
      <c r="C95" s="179" t="s">
        <v>192</v>
      </c>
      <c r="D95" s="180" t="s">
        <v>58</v>
      </c>
      <c r="E95" s="180" t="s">
        <v>54</v>
      </c>
      <c r="F95" s="180" t="s">
        <v>193</v>
      </c>
      <c r="G95" s="180" t="s">
        <v>194</v>
      </c>
      <c r="H95" s="180" t="s">
        <v>195</v>
      </c>
      <c r="I95" s="181" t="s">
        <v>196</v>
      </c>
      <c r="J95" s="180" t="s">
        <v>168</v>
      </c>
      <c r="K95" s="182" t="s">
        <v>197</v>
      </c>
      <c r="L95" s="183"/>
      <c r="M95" s="82" t="s">
        <v>198</v>
      </c>
      <c r="N95" s="83" t="s">
        <v>43</v>
      </c>
      <c r="O95" s="83" t="s">
        <v>199</v>
      </c>
      <c r="P95" s="83" t="s">
        <v>200</v>
      </c>
      <c r="Q95" s="83" t="s">
        <v>201</v>
      </c>
      <c r="R95" s="83" t="s">
        <v>202</v>
      </c>
      <c r="S95" s="83" t="s">
        <v>203</v>
      </c>
      <c r="T95" s="84" t="s">
        <v>204</v>
      </c>
    </row>
    <row r="96" spans="2:63" s="1" customFormat="1" ht="29.25" customHeight="1">
      <c r="B96" s="42"/>
      <c r="C96" s="88" t="s">
        <v>169</v>
      </c>
      <c r="D96" s="64"/>
      <c r="E96" s="64"/>
      <c r="F96" s="64"/>
      <c r="G96" s="64"/>
      <c r="H96" s="64"/>
      <c r="I96" s="173"/>
      <c r="J96" s="184">
        <f>BK96</f>
        <v>0</v>
      </c>
      <c r="K96" s="64"/>
      <c r="L96" s="62"/>
      <c r="M96" s="85"/>
      <c r="N96" s="86"/>
      <c r="O96" s="86"/>
      <c r="P96" s="185">
        <f>P97+P167</f>
        <v>0</v>
      </c>
      <c r="Q96" s="86"/>
      <c r="R96" s="185">
        <f>R97+R167</f>
        <v>4.6555580599999997</v>
      </c>
      <c r="S96" s="86"/>
      <c r="T96" s="186">
        <f>T97+T167</f>
        <v>0</v>
      </c>
      <c r="AT96" s="25" t="s">
        <v>72</v>
      </c>
      <c r="AU96" s="25" t="s">
        <v>170</v>
      </c>
      <c r="BK96" s="187">
        <f>BK97+BK167</f>
        <v>0</v>
      </c>
    </row>
    <row r="97" spans="2:65" s="11" customFormat="1" ht="37.35" customHeight="1">
      <c r="B97" s="188"/>
      <c r="C97" s="189"/>
      <c r="D97" s="190" t="s">
        <v>72</v>
      </c>
      <c r="E97" s="191" t="s">
        <v>205</v>
      </c>
      <c r="F97" s="191" t="s">
        <v>206</v>
      </c>
      <c r="G97" s="189"/>
      <c r="H97" s="189"/>
      <c r="I97" s="192"/>
      <c r="J97" s="193">
        <f>BK97</f>
        <v>0</v>
      </c>
      <c r="K97" s="189"/>
      <c r="L97" s="194"/>
      <c r="M97" s="195"/>
      <c r="N97" s="196"/>
      <c r="O97" s="196"/>
      <c r="P97" s="197">
        <f>P98+P144+P152+P165</f>
        <v>0</v>
      </c>
      <c r="Q97" s="196"/>
      <c r="R97" s="197">
        <f>R98+R144+R152+R165</f>
        <v>4.6526000600000001</v>
      </c>
      <c r="S97" s="196"/>
      <c r="T97" s="198">
        <f>T98+T144+T152+T165</f>
        <v>0</v>
      </c>
      <c r="AR97" s="199" t="s">
        <v>80</v>
      </c>
      <c r="AT97" s="200" t="s">
        <v>72</v>
      </c>
      <c r="AU97" s="200" t="s">
        <v>73</v>
      </c>
      <c r="AY97" s="199" t="s">
        <v>207</v>
      </c>
      <c r="BK97" s="201">
        <f>BK98+BK144+BK152+BK165</f>
        <v>0</v>
      </c>
    </row>
    <row r="98" spans="2:65" s="11" customFormat="1" ht="19.95" customHeight="1">
      <c r="B98" s="188"/>
      <c r="C98" s="189"/>
      <c r="D98" s="190" t="s">
        <v>72</v>
      </c>
      <c r="E98" s="202" t="s">
        <v>80</v>
      </c>
      <c r="F98" s="202" t="s">
        <v>208</v>
      </c>
      <c r="G98" s="189"/>
      <c r="H98" s="189"/>
      <c r="I98" s="192"/>
      <c r="J98" s="203">
        <f>BK98</f>
        <v>0</v>
      </c>
      <c r="K98" s="189"/>
      <c r="L98" s="194"/>
      <c r="M98" s="195"/>
      <c r="N98" s="196"/>
      <c r="O98" s="196"/>
      <c r="P98" s="197">
        <f>SUM(P99:P143)</f>
        <v>0</v>
      </c>
      <c r="Q98" s="196"/>
      <c r="R98" s="197">
        <f>SUM(R99:R143)</f>
        <v>3.8210050000000002E-2</v>
      </c>
      <c r="S98" s="196"/>
      <c r="T98" s="198">
        <f>SUM(T99:T143)</f>
        <v>0</v>
      </c>
      <c r="AR98" s="199" t="s">
        <v>80</v>
      </c>
      <c r="AT98" s="200" t="s">
        <v>72</v>
      </c>
      <c r="AU98" s="200" t="s">
        <v>80</v>
      </c>
      <c r="AY98" s="199" t="s">
        <v>207</v>
      </c>
      <c r="BK98" s="201">
        <f>SUM(BK99:BK143)</f>
        <v>0</v>
      </c>
    </row>
    <row r="99" spans="2:65" s="1" customFormat="1" ht="34.200000000000003" customHeight="1">
      <c r="B99" s="42"/>
      <c r="C99" s="204" t="s">
        <v>80</v>
      </c>
      <c r="D99" s="204" t="s">
        <v>211</v>
      </c>
      <c r="E99" s="205" t="s">
        <v>834</v>
      </c>
      <c r="F99" s="206" t="s">
        <v>835</v>
      </c>
      <c r="G99" s="207" t="s">
        <v>214</v>
      </c>
      <c r="H99" s="208">
        <v>15.047000000000001</v>
      </c>
      <c r="I99" s="209"/>
      <c r="J99" s="210">
        <f>ROUND(I99*H99,1)</f>
        <v>0</v>
      </c>
      <c r="K99" s="206" t="s">
        <v>215</v>
      </c>
      <c r="L99" s="62"/>
      <c r="M99" s="211" t="s">
        <v>23</v>
      </c>
      <c r="N99" s="212" t="s">
        <v>44</v>
      </c>
      <c r="O99" s="43"/>
      <c r="P99" s="213">
        <f>O99*H99</f>
        <v>0</v>
      </c>
      <c r="Q99" s="213">
        <v>0</v>
      </c>
      <c r="R99" s="213">
        <f>Q99*H99</f>
        <v>0</v>
      </c>
      <c r="S99" s="213">
        <v>0</v>
      </c>
      <c r="T99" s="214">
        <f>S99*H99</f>
        <v>0</v>
      </c>
      <c r="AR99" s="25" t="s">
        <v>216</v>
      </c>
      <c r="AT99" s="25" t="s">
        <v>211</v>
      </c>
      <c r="AU99" s="25" t="s">
        <v>82</v>
      </c>
      <c r="AY99" s="25" t="s">
        <v>207</v>
      </c>
      <c r="BE99" s="215">
        <f>IF(N99="základní",J99,0)</f>
        <v>0</v>
      </c>
      <c r="BF99" s="215">
        <f>IF(N99="snížená",J99,0)</f>
        <v>0</v>
      </c>
      <c r="BG99" s="215">
        <f>IF(N99="zákl. přenesená",J99,0)</f>
        <v>0</v>
      </c>
      <c r="BH99" s="215">
        <f>IF(N99="sníž. přenesená",J99,0)</f>
        <v>0</v>
      </c>
      <c r="BI99" s="215">
        <f>IF(N99="nulová",J99,0)</f>
        <v>0</v>
      </c>
      <c r="BJ99" s="25" t="s">
        <v>80</v>
      </c>
      <c r="BK99" s="215">
        <f>ROUND(I99*H99,1)</f>
        <v>0</v>
      </c>
      <c r="BL99" s="25" t="s">
        <v>216</v>
      </c>
      <c r="BM99" s="25" t="s">
        <v>836</v>
      </c>
    </row>
    <row r="100" spans="2:65" s="12" customFormat="1" ht="12">
      <c r="B100" s="216"/>
      <c r="C100" s="217"/>
      <c r="D100" s="218" t="s">
        <v>218</v>
      </c>
      <c r="E100" s="219" t="s">
        <v>23</v>
      </c>
      <c r="F100" s="220" t="s">
        <v>837</v>
      </c>
      <c r="G100" s="217"/>
      <c r="H100" s="221">
        <v>10.249000000000001</v>
      </c>
      <c r="I100" s="222"/>
      <c r="J100" s="217"/>
      <c r="K100" s="217"/>
      <c r="L100" s="223"/>
      <c r="M100" s="224"/>
      <c r="N100" s="225"/>
      <c r="O100" s="225"/>
      <c r="P100" s="225"/>
      <c r="Q100" s="225"/>
      <c r="R100" s="225"/>
      <c r="S100" s="225"/>
      <c r="T100" s="226"/>
      <c r="AT100" s="227" t="s">
        <v>218</v>
      </c>
      <c r="AU100" s="227" t="s">
        <v>82</v>
      </c>
      <c r="AV100" s="12" t="s">
        <v>82</v>
      </c>
      <c r="AW100" s="12" t="s">
        <v>36</v>
      </c>
      <c r="AX100" s="12" t="s">
        <v>73</v>
      </c>
      <c r="AY100" s="227" t="s">
        <v>207</v>
      </c>
    </row>
    <row r="101" spans="2:65" s="15" customFormat="1" ht="12">
      <c r="B101" s="250"/>
      <c r="C101" s="251"/>
      <c r="D101" s="218" t="s">
        <v>218</v>
      </c>
      <c r="E101" s="252" t="s">
        <v>23</v>
      </c>
      <c r="F101" s="253" t="s">
        <v>838</v>
      </c>
      <c r="G101" s="251"/>
      <c r="H101" s="252" t="s">
        <v>23</v>
      </c>
      <c r="I101" s="254"/>
      <c r="J101" s="251"/>
      <c r="K101" s="251"/>
      <c r="L101" s="255"/>
      <c r="M101" s="256"/>
      <c r="N101" s="257"/>
      <c r="O101" s="257"/>
      <c r="P101" s="257"/>
      <c r="Q101" s="257"/>
      <c r="R101" s="257"/>
      <c r="S101" s="257"/>
      <c r="T101" s="258"/>
      <c r="AT101" s="259" t="s">
        <v>218</v>
      </c>
      <c r="AU101" s="259" t="s">
        <v>82</v>
      </c>
      <c r="AV101" s="15" t="s">
        <v>80</v>
      </c>
      <c r="AW101" s="15" t="s">
        <v>36</v>
      </c>
      <c r="AX101" s="15" t="s">
        <v>73</v>
      </c>
      <c r="AY101" s="259" t="s">
        <v>207</v>
      </c>
    </row>
    <row r="102" spans="2:65" s="12" customFormat="1" ht="12">
      <c r="B102" s="216"/>
      <c r="C102" s="217"/>
      <c r="D102" s="218" t="s">
        <v>218</v>
      </c>
      <c r="E102" s="219" t="s">
        <v>23</v>
      </c>
      <c r="F102" s="220" t="s">
        <v>839</v>
      </c>
      <c r="G102" s="217"/>
      <c r="H102" s="221">
        <v>19.844999999999999</v>
      </c>
      <c r="I102" s="222"/>
      <c r="J102" s="217"/>
      <c r="K102" s="217"/>
      <c r="L102" s="223"/>
      <c r="M102" s="224"/>
      <c r="N102" s="225"/>
      <c r="O102" s="225"/>
      <c r="P102" s="225"/>
      <c r="Q102" s="225"/>
      <c r="R102" s="225"/>
      <c r="S102" s="225"/>
      <c r="T102" s="226"/>
      <c r="AT102" s="227" t="s">
        <v>218</v>
      </c>
      <c r="AU102" s="227" t="s">
        <v>82</v>
      </c>
      <c r="AV102" s="12" t="s">
        <v>82</v>
      </c>
      <c r="AW102" s="12" t="s">
        <v>36</v>
      </c>
      <c r="AX102" s="12" t="s">
        <v>73</v>
      </c>
      <c r="AY102" s="227" t="s">
        <v>207</v>
      </c>
    </row>
    <row r="103" spans="2:65" s="14" customFormat="1" ht="12">
      <c r="B103" s="239"/>
      <c r="C103" s="240"/>
      <c r="D103" s="218" t="s">
        <v>218</v>
      </c>
      <c r="E103" s="241" t="s">
        <v>23</v>
      </c>
      <c r="F103" s="242" t="s">
        <v>840</v>
      </c>
      <c r="G103" s="240"/>
      <c r="H103" s="243">
        <v>30.094000000000001</v>
      </c>
      <c r="I103" s="244"/>
      <c r="J103" s="240"/>
      <c r="K103" s="240"/>
      <c r="L103" s="245"/>
      <c r="M103" s="246"/>
      <c r="N103" s="247"/>
      <c r="O103" s="247"/>
      <c r="P103" s="247"/>
      <c r="Q103" s="247"/>
      <c r="R103" s="247"/>
      <c r="S103" s="247"/>
      <c r="T103" s="248"/>
      <c r="AT103" s="249" t="s">
        <v>218</v>
      </c>
      <c r="AU103" s="249" t="s">
        <v>82</v>
      </c>
      <c r="AV103" s="14" t="s">
        <v>90</v>
      </c>
      <c r="AW103" s="14" t="s">
        <v>36</v>
      </c>
      <c r="AX103" s="14" t="s">
        <v>73</v>
      </c>
      <c r="AY103" s="249" t="s">
        <v>207</v>
      </c>
    </row>
    <row r="104" spans="2:65" s="12" customFormat="1" ht="12">
      <c r="B104" s="216"/>
      <c r="C104" s="217"/>
      <c r="D104" s="218" t="s">
        <v>218</v>
      </c>
      <c r="E104" s="219" t="s">
        <v>23</v>
      </c>
      <c r="F104" s="220" t="s">
        <v>841</v>
      </c>
      <c r="G104" s="217"/>
      <c r="H104" s="221">
        <v>15.047000000000001</v>
      </c>
      <c r="I104" s="222"/>
      <c r="J104" s="217"/>
      <c r="K104" s="217"/>
      <c r="L104" s="223"/>
      <c r="M104" s="224"/>
      <c r="N104" s="225"/>
      <c r="O104" s="225"/>
      <c r="P104" s="225"/>
      <c r="Q104" s="225"/>
      <c r="R104" s="225"/>
      <c r="S104" s="225"/>
      <c r="T104" s="226"/>
      <c r="AT104" s="227" t="s">
        <v>218</v>
      </c>
      <c r="AU104" s="227" t="s">
        <v>82</v>
      </c>
      <c r="AV104" s="12" t="s">
        <v>82</v>
      </c>
      <c r="AW104" s="12" t="s">
        <v>36</v>
      </c>
      <c r="AX104" s="12" t="s">
        <v>80</v>
      </c>
      <c r="AY104" s="227" t="s">
        <v>207</v>
      </c>
    </row>
    <row r="105" spans="2:65" s="1" customFormat="1" ht="34.200000000000003" customHeight="1">
      <c r="B105" s="42"/>
      <c r="C105" s="204" t="s">
        <v>82</v>
      </c>
      <c r="D105" s="204" t="s">
        <v>211</v>
      </c>
      <c r="E105" s="205" t="s">
        <v>842</v>
      </c>
      <c r="F105" s="206" t="s">
        <v>843</v>
      </c>
      <c r="G105" s="207" t="s">
        <v>214</v>
      </c>
      <c r="H105" s="208">
        <v>15.047000000000001</v>
      </c>
      <c r="I105" s="209"/>
      <c r="J105" s="210">
        <f>ROUND(I105*H105,1)</f>
        <v>0</v>
      </c>
      <c r="K105" s="206" t="s">
        <v>215</v>
      </c>
      <c r="L105" s="62"/>
      <c r="M105" s="211" t="s">
        <v>23</v>
      </c>
      <c r="N105" s="212" t="s">
        <v>44</v>
      </c>
      <c r="O105" s="43"/>
      <c r="P105" s="213">
        <f>O105*H105</f>
        <v>0</v>
      </c>
      <c r="Q105" s="213">
        <v>0</v>
      </c>
      <c r="R105" s="213">
        <f>Q105*H105</f>
        <v>0</v>
      </c>
      <c r="S105" s="213">
        <v>0</v>
      </c>
      <c r="T105" s="214">
        <f>S105*H105</f>
        <v>0</v>
      </c>
      <c r="AR105" s="25" t="s">
        <v>216</v>
      </c>
      <c r="AT105" s="25" t="s">
        <v>211</v>
      </c>
      <c r="AU105" s="25" t="s">
        <v>82</v>
      </c>
      <c r="AY105" s="25" t="s">
        <v>207</v>
      </c>
      <c r="BE105" s="215">
        <f>IF(N105="základní",J105,0)</f>
        <v>0</v>
      </c>
      <c r="BF105" s="215">
        <f>IF(N105="snížená",J105,0)</f>
        <v>0</v>
      </c>
      <c r="BG105" s="215">
        <f>IF(N105="zákl. přenesená",J105,0)</f>
        <v>0</v>
      </c>
      <c r="BH105" s="215">
        <f>IF(N105="sníž. přenesená",J105,0)</f>
        <v>0</v>
      </c>
      <c r="BI105" s="215">
        <f>IF(N105="nulová",J105,0)</f>
        <v>0</v>
      </c>
      <c r="BJ105" s="25" t="s">
        <v>80</v>
      </c>
      <c r="BK105" s="215">
        <f>ROUND(I105*H105,1)</f>
        <v>0</v>
      </c>
      <c r="BL105" s="25" t="s">
        <v>216</v>
      </c>
      <c r="BM105" s="25" t="s">
        <v>844</v>
      </c>
    </row>
    <row r="106" spans="2:65" s="12" customFormat="1" ht="12">
      <c r="B106" s="216"/>
      <c r="C106" s="217"/>
      <c r="D106" s="218" t="s">
        <v>218</v>
      </c>
      <c r="E106" s="219" t="s">
        <v>23</v>
      </c>
      <c r="F106" s="220" t="s">
        <v>837</v>
      </c>
      <c r="G106" s="217"/>
      <c r="H106" s="221">
        <v>10.249000000000001</v>
      </c>
      <c r="I106" s="222"/>
      <c r="J106" s="217"/>
      <c r="K106" s="217"/>
      <c r="L106" s="223"/>
      <c r="M106" s="224"/>
      <c r="N106" s="225"/>
      <c r="O106" s="225"/>
      <c r="P106" s="225"/>
      <c r="Q106" s="225"/>
      <c r="R106" s="225"/>
      <c r="S106" s="225"/>
      <c r="T106" s="226"/>
      <c r="AT106" s="227" t="s">
        <v>218</v>
      </c>
      <c r="AU106" s="227" t="s">
        <v>82</v>
      </c>
      <c r="AV106" s="12" t="s">
        <v>82</v>
      </c>
      <c r="AW106" s="12" t="s">
        <v>36</v>
      </c>
      <c r="AX106" s="12" t="s">
        <v>73</v>
      </c>
      <c r="AY106" s="227" t="s">
        <v>207</v>
      </c>
    </row>
    <row r="107" spans="2:65" s="15" customFormat="1" ht="12">
      <c r="B107" s="250"/>
      <c r="C107" s="251"/>
      <c r="D107" s="218" t="s">
        <v>218</v>
      </c>
      <c r="E107" s="252" t="s">
        <v>23</v>
      </c>
      <c r="F107" s="253" t="s">
        <v>838</v>
      </c>
      <c r="G107" s="251"/>
      <c r="H107" s="252" t="s">
        <v>23</v>
      </c>
      <c r="I107" s="254"/>
      <c r="J107" s="251"/>
      <c r="K107" s="251"/>
      <c r="L107" s="255"/>
      <c r="M107" s="256"/>
      <c r="N107" s="257"/>
      <c r="O107" s="257"/>
      <c r="P107" s="257"/>
      <c r="Q107" s="257"/>
      <c r="R107" s="257"/>
      <c r="S107" s="257"/>
      <c r="T107" s="258"/>
      <c r="AT107" s="259" t="s">
        <v>218</v>
      </c>
      <c r="AU107" s="259" t="s">
        <v>82</v>
      </c>
      <c r="AV107" s="15" t="s">
        <v>80</v>
      </c>
      <c r="AW107" s="15" t="s">
        <v>36</v>
      </c>
      <c r="AX107" s="15" t="s">
        <v>73</v>
      </c>
      <c r="AY107" s="259" t="s">
        <v>207</v>
      </c>
    </row>
    <row r="108" spans="2:65" s="12" customFormat="1" ht="12">
      <c r="B108" s="216"/>
      <c r="C108" s="217"/>
      <c r="D108" s="218" t="s">
        <v>218</v>
      </c>
      <c r="E108" s="219" t="s">
        <v>23</v>
      </c>
      <c r="F108" s="220" t="s">
        <v>839</v>
      </c>
      <c r="G108" s="217"/>
      <c r="H108" s="221">
        <v>19.844999999999999</v>
      </c>
      <c r="I108" s="222"/>
      <c r="J108" s="217"/>
      <c r="K108" s="217"/>
      <c r="L108" s="223"/>
      <c r="M108" s="224"/>
      <c r="N108" s="225"/>
      <c r="O108" s="225"/>
      <c r="P108" s="225"/>
      <c r="Q108" s="225"/>
      <c r="R108" s="225"/>
      <c r="S108" s="225"/>
      <c r="T108" s="226"/>
      <c r="AT108" s="227" t="s">
        <v>218</v>
      </c>
      <c r="AU108" s="227" t="s">
        <v>82</v>
      </c>
      <c r="AV108" s="12" t="s">
        <v>82</v>
      </c>
      <c r="AW108" s="12" t="s">
        <v>36</v>
      </c>
      <c r="AX108" s="12" t="s">
        <v>73</v>
      </c>
      <c r="AY108" s="227" t="s">
        <v>207</v>
      </c>
    </row>
    <row r="109" spans="2:65" s="14" customFormat="1" ht="12">
      <c r="B109" s="239"/>
      <c r="C109" s="240"/>
      <c r="D109" s="218" t="s">
        <v>218</v>
      </c>
      <c r="E109" s="241" t="s">
        <v>23</v>
      </c>
      <c r="F109" s="242" t="s">
        <v>840</v>
      </c>
      <c r="G109" s="240"/>
      <c r="H109" s="243">
        <v>30.094000000000001</v>
      </c>
      <c r="I109" s="244"/>
      <c r="J109" s="240"/>
      <c r="K109" s="240"/>
      <c r="L109" s="245"/>
      <c r="M109" s="246"/>
      <c r="N109" s="247"/>
      <c r="O109" s="247"/>
      <c r="P109" s="247"/>
      <c r="Q109" s="247"/>
      <c r="R109" s="247"/>
      <c r="S109" s="247"/>
      <c r="T109" s="248"/>
      <c r="AT109" s="249" t="s">
        <v>218</v>
      </c>
      <c r="AU109" s="249" t="s">
        <v>82</v>
      </c>
      <c r="AV109" s="14" t="s">
        <v>90</v>
      </c>
      <c r="AW109" s="14" t="s">
        <v>36</v>
      </c>
      <c r="AX109" s="14" t="s">
        <v>73</v>
      </c>
      <c r="AY109" s="249" t="s">
        <v>207</v>
      </c>
    </row>
    <row r="110" spans="2:65" s="12" customFormat="1" ht="12">
      <c r="B110" s="216"/>
      <c r="C110" s="217"/>
      <c r="D110" s="218" t="s">
        <v>218</v>
      </c>
      <c r="E110" s="219" t="s">
        <v>23</v>
      </c>
      <c r="F110" s="220" t="s">
        <v>845</v>
      </c>
      <c r="G110" s="217"/>
      <c r="H110" s="221">
        <v>15.047000000000001</v>
      </c>
      <c r="I110" s="222"/>
      <c r="J110" s="217"/>
      <c r="K110" s="217"/>
      <c r="L110" s="223"/>
      <c r="M110" s="224"/>
      <c r="N110" s="225"/>
      <c r="O110" s="225"/>
      <c r="P110" s="225"/>
      <c r="Q110" s="225"/>
      <c r="R110" s="225"/>
      <c r="S110" s="225"/>
      <c r="T110" s="226"/>
      <c r="AT110" s="227" t="s">
        <v>218</v>
      </c>
      <c r="AU110" s="227" t="s">
        <v>82</v>
      </c>
      <c r="AV110" s="12" t="s">
        <v>82</v>
      </c>
      <c r="AW110" s="12" t="s">
        <v>36</v>
      </c>
      <c r="AX110" s="12" t="s">
        <v>80</v>
      </c>
      <c r="AY110" s="227" t="s">
        <v>207</v>
      </c>
    </row>
    <row r="111" spans="2:65" s="1" customFormat="1" ht="34.200000000000003" customHeight="1">
      <c r="B111" s="42"/>
      <c r="C111" s="204" t="s">
        <v>90</v>
      </c>
      <c r="D111" s="204" t="s">
        <v>211</v>
      </c>
      <c r="E111" s="205" t="s">
        <v>846</v>
      </c>
      <c r="F111" s="206" t="s">
        <v>847</v>
      </c>
      <c r="G111" s="207" t="s">
        <v>285</v>
      </c>
      <c r="H111" s="208">
        <v>44.953000000000003</v>
      </c>
      <c r="I111" s="209"/>
      <c r="J111" s="210">
        <f>ROUND(I111*H111,1)</f>
        <v>0</v>
      </c>
      <c r="K111" s="206" t="s">
        <v>215</v>
      </c>
      <c r="L111" s="62"/>
      <c r="M111" s="211" t="s">
        <v>23</v>
      </c>
      <c r="N111" s="212" t="s">
        <v>44</v>
      </c>
      <c r="O111" s="43"/>
      <c r="P111" s="213">
        <f>O111*H111</f>
        <v>0</v>
      </c>
      <c r="Q111" s="213">
        <v>8.4999999999999995E-4</v>
      </c>
      <c r="R111" s="213">
        <f>Q111*H111</f>
        <v>3.8210050000000002E-2</v>
      </c>
      <c r="S111" s="213">
        <v>0</v>
      </c>
      <c r="T111" s="214">
        <f>S111*H111</f>
        <v>0</v>
      </c>
      <c r="AR111" s="25" t="s">
        <v>216</v>
      </c>
      <c r="AT111" s="25" t="s">
        <v>211</v>
      </c>
      <c r="AU111" s="25" t="s">
        <v>82</v>
      </c>
      <c r="AY111" s="25" t="s">
        <v>207</v>
      </c>
      <c r="BE111" s="215">
        <f>IF(N111="základní",J111,0)</f>
        <v>0</v>
      </c>
      <c r="BF111" s="215">
        <f>IF(N111="snížená",J111,0)</f>
        <v>0</v>
      </c>
      <c r="BG111" s="215">
        <f>IF(N111="zákl. přenesená",J111,0)</f>
        <v>0</v>
      </c>
      <c r="BH111" s="215">
        <f>IF(N111="sníž. přenesená",J111,0)</f>
        <v>0</v>
      </c>
      <c r="BI111" s="215">
        <f>IF(N111="nulová",J111,0)</f>
        <v>0</v>
      </c>
      <c r="BJ111" s="25" t="s">
        <v>80</v>
      </c>
      <c r="BK111" s="215">
        <f>ROUND(I111*H111,1)</f>
        <v>0</v>
      </c>
      <c r="BL111" s="25" t="s">
        <v>216</v>
      </c>
      <c r="BM111" s="25" t="s">
        <v>848</v>
      </c>
    </row>
    <row r="112" spans="2:65" s="12" customFormat="1" ht="12">
      <c r="B112" s="216"/>
      <c r="C112" s="217"/>
      <c r="D112" s="218" t="s">
        <v>218</v>
      </c>
      <c r="E112" s="219" t="s">
        <v>23</v>
      </c>
      <c r="F112" s="220" t="s">
        <v>849</v>
      </c>
      <c r="G112" s="217"/>
      <c r="H112" s="221">
        <v>17.023</v>
      </c>
      <c r="I112" s="222"/>
      <c r="J112" s="217"/>
      <c r="K112" s="217"/>
      <c r="L112" s="223"/>
      <c r="M112" s="224"/>
      <c r="N112" s="225"/>
      <c r="O112" s="225"/>
      <c r="P112" s="225"/>
      <c r="Q112" s="225"/>
      <c r="R112" s="225"/>
      <c r="S112" s="225"/>
      <c r="T112" s="226"/>
      <c r="AT112" s="227" t="s">
        <v>218</v>
      </c>
      <c r="AU112" s="227" t="s">
        <v>82</v>
      </c>
      <c r="AV112" s="12" t="s">
        <v>82</v>
      </c>
      <c r="AW112" s="12" t="s">
        <v>36</v>
      </c>
      <c r="AX112" s="12" t="s">
        <v>73</v>
      </c>
      <c r="AY112" s="227" t="s">
        <v>207</v>
      </c>
    </row>
    <row r="113" spans="2:65" s="15" customFormat="1" ht="12">
      <c r="B113" s="250"/>
      <c r="C113" s="251"/>
      <c r="D113" s="218" t="s">
        <v>218</v>
      </c>
      <c r="E113" s="252" t="s">
        <v>23</v>
      </c>
      <c r="F113" s="253" t="s">
        <v>838</v>
      </c>
      <c r="G113" s="251"/>
      <c r="H113" s="252" t="s">
        <v>23</v>
      </c>
      <c r="I113" s="254"/>
      <c r="J113" s="251"/>
      <c r="K113" s="251"/>
      <c r="L113" s="255"/>
      <c r="M113" s="256"/>
      <c r="N113" s="257"/>
      <c r="O113" s="257"/>
      <c r="P113" s="257"/>
      <c r="Q113" s="257"/>
      <c r="R113" s="257"/>
      <c r="S113" s="257"/>
      <c r="T113" s="258"/>
      <c r="AT113" s="259" t="s">
        <v>218</v>
      </c>
      <c r="AU113" s="259" t="s">
        <v>82</v>
      </c>
      <c r="AV113" s="15" t="s">
        <v>80</v>
      </c>
      <c r="AW113" s="15" t="s">
        <v>36</v>
      </c>
      <c r="AX113" s="15" t="s">
        <v>73</v>
      </c>
      <c r="AY113" s="259" t="s">
        <v>207</v>
      </c>
    </row>
    <row r="114" spans="2:65" s="12" customFormat="1" ht="12">
      <c r="B114" s="216"/>
      <c r="C114" s="217"/>
      <c r="D114" s="218" t="s">
        <v>218</v>
      </c>
      <c r="E114" s="219" t="s">
        <v>23</v>
      </c>
      <c r="F114" s="220" t="s">
        <v>850</v>
      </c>
      <c r="G114" s="217"/>
      <c r="H114" s="221">
        <v>27.93</v>
      </c>
      <c r="I114" s="222"/>
      <c r="J114" s="217"/>
      <c r="K114" s="217"/>
      <c r="L114" s="223"/>
      <c r="M114" s="224"/>
      <c r="N114" s="225"/>
      <c r="O114" s="225"/>
      <c r="P114" s="225"/>
      <c r="Q114" s="225"/>
      <c r="R114" s="225"/>
      <c r="S114" s="225"/>
      <c r="T114" s="226"/>
      <c r="AT114" s="227" t="s">
        <v>218</v>
      </c>
      <c r="AU114" s="227" t="s">
        <v>82</v>
      </c>
      <c r="AV114" s="12" t="s">
        <v>82</v>
      </c>
      <c r="AW114" s="12" t="s">
        <v>36</v>
      </c>
      <c r="AX114" s="12" t="s">
        <v>73</v>
      </c>
      <c r="AY114" s="227" t="s">
        <v>207</v>
      </c>
    </row>
    <row r="115" spans="2:65" s="13" customFormat="1" ht="12">
      <c r="B115" s="228"/>
      <c r="C115" s="229"/>
      <c r="D115" s="218" t="s">
        <v>218</v>
      </c>
      <c r="E115" s="230" t="s">
        <v>23</v>
      </c>
      <c r="F115" s="231" t="s">
        <v>236</v>
      </c>
      <c r="G115" s="229"/>
      <c r="H115" s="232">
        <v>44.953000000000003</v>
      </c>
      <c r="I115" s="233"/>
      <c r="J115" s="229"/>
      <c r="K115" s="229"/>
      <c r="L115" s="234"/>
      <c r="M115" s="235"/>
      <c r="N115" s="236"/>
      <c r="O115" s="236"/>
      <c r="P115" s="236"/>
      <c r="Q115" s="236"/>
      <c r="R115" s="236"/>
      <c r="S115" s="236"/>
      <c r="T115" s="237"/>
      <c r="AT115" s="238" t="s">
        <v>218</v>
      </c>
      <c r="AU115" s="238" t="s">
        <v>82</v>
      </c>
      <c r="AV115" s="13" t="s">
        <v>216</v>
      </c>
      <c r="AW115" s="13" t="s">
        <v>36</v>
      </c>
      <c r="AX115" s="13" t="s">
        <v>80</v>
      </c>
      <c r="AY115" s="238" t="s">
        <v>207</v>
      </c>
    </row>
    <row r="116" spans="2:65" s="1" customFormat="1" ht="34.200000000000003" customHeight="1">
      <c r="B116" s="42"/>
      <c r="C116" s="204" t="s">
        <v>216</v>
      </c>
      <c r="D116" s="204" t="s">
        <v>211</v>
      </c>
      <c r="E116" s="205" t="s">
        <v>851</v>
      </c>
      <c r="F116" s="206" t="s">
        <v>852</v>
      </c>
      <c r="G116" s="207" t="s">
        <v>285</v>
      </c>
      <c r="H116" s="208">
        <v>44.953000000000003</v>
      </c>
      <c r="I116" s="209"/>
      <c r="J116" s="210">
        <f>ROUND(I116*H116,1)</f>
        <v>0</v>
      </c>
      <c r="K116" s="206" t="s">
        <v>215</v>
      </c>
      <c r="L116" s="62"/>
      <c r="M116" s="211" t="s">
        <v>23</v>
      </c>
      <c r="N116" s="212" t="s">
        <v>44</v>
      </c>
      <c r="O116" s="43"/>
      <c r="P116" s="213">
        <f>O116*H116</f>
        <v>0</v>
      </c>
      <c r="Q116" s="213">
        <v>0</v>
      </c>
      <c r="R116" s="213">
        <f>Q116*H116</f>
        <v>0</v>
      </c>
      <c r="S116" s="213">
        <v>0</v>
      </c>
      <c r="T116" s="214">
        <f>S116*H116</f>
        <v>0</v>
      </c>
      <c r="AR116" s="25" t="s">
        <v>216</v>
      </c>
      <c r="AT116" s="25" t="s">
        <v>211</v>
      </c>
      <c r="AU116" s="25" t="s">
        <v>82</v>
      </c>
      <c r="AY116" s="25" t="s">
        <v>207</v>
      </c>
      <c r="BE116" s="215">
        <f>IF(N116="základní",J116,0)</f>
        <v>0</v>
      </c>
      <c r="BF116" s="215">
        <f>IF(N116="snížená",J116,0)</f>
        <v>0</v>
      </c>
      <c r="BG116" s="215">
        <f>IF(N116="zákl. přenesená",J116,0)</f>
        <v>0</v>
      </c>
      <c r="BH116" s="215">
        <f>IF(N116="sníž. přenesená",J116,0)</f>
        <v>0</v>
      </c>
      <c r="BI116" s="215">
        <f>IF(N116="nulová",J116,0)</f>
        <v>0</v>
      </c>
      <c r="BJ116" s="25" t="s">
        <v>80</v>
      </c>
      <c r="BK116" s="215">
        <f>ROUND(I116*H116,1)</f>
        <v>0</v>
      </c>
      <c r="BL116" s="25" t="s">
        <v>216</v>
      </c>
      <c r="BM116" s="25" t="s">
        <v>853</v>
      </c>
    </row>
    <row r="117" spans="2:65" s="1" customFormat="1" ht="45.6" customHeight="1">
      <c r="B117" s="42"/>
      <c r="C117" s="204" t="s">
        <v>237</v>
      </c>
      <c r="D117" s="204" t="s">
        <v>211</v>
      </c>
      <c r="E117" s="205" t="s">
        <v>854</v>
      </c>
      <c r="F117" s="206" t="s">
        <v>855</v>
      </c>
      <c r="G117" s="207" t="s">
        <v>214</v>
      </c>
      <c r="H117" s="208">
        <v>30.094000000000001</v>
      </c>
      <c r="I117" s="209"/>
      <c r="J117" s="210">
        <f>ROUND(I117*H117,1)</f>
        <v>0</v>
      </c>
      <c r="K117" s="206" t="s">
        <v>215</v>
      </c>
      <c r="L117" s="62"/>
      <c r="M117" s="211" t="s">
        <v>23</v>
      </c>
      <c r="N117" s="212" t="s">
        <v>44</v>
      </c>
      <c r="O117" s="43"/>
      <c r="P117" s="213">
        <f>O117*H117</f>
        <v>0</v>
      </c>
      <c r="Q117" s="213">
        <v>0</v>
      </c>
      <c r="R117" s="213">
        <f>Q117*H117</f>
        <v>0</v>
      </c>
      <c r="S117" s="213">
        <v>0</v>
      </c>
      <c r="T117" s="214">
        <f>S117*H117</f>
        <v>0</v>
      </c>
      <c r="AR117" s="25" t="s">
        <v>216</v>
      </c>
      <c r="AT117" s="25" t="s">
        <v>211</v>
      </c>
      <c r="AU117" s="25" t="s">
        <v>82</v>
      </c>
      <c r="AY117" s="25" t="s">
        <v>207</v>
      </c>
      <c r="BE117" s="215">
        <f>IF(N117="základní",J117,0)</f>
        <v>0</v>
      </c>
      <c r="BF117" s="215">
        <f>IF(N117="snížená",J117,0)</f>
        <v>0</v>
      </c>
      <c r="BG117" s="215">
        <f>IF(N117="zákl. přenesená",J117,0)</f>
        <v>0</v>
      </c>
      <c r="BH117" s="215">
        <f>IF(N117="sníž. přenesená",J117,0)</f>
        <v>0</v>
      </c>
      <c r="BI117" s="215">
        <f>IF(N117="nulová",J117,0)</f>
        <v>0</v>
      </c>
      <c r="BJ117" s="25" t="s">
        <v>80</v>
      </c>
      <c r="BK117" s="215">
        <f>ROUND(I117*H117,1)</f>
        <v>0</v>
      </c>
      <c r="BL117" s="25" t="s">
        <v>216</v>
      </c>
      <c r="BM117" s="25" t="s">
        <v>856</v>
      </c>
    </row>
    <row r="118" spans="2:65" s="12" customFormat="1" ht="12">
      <c r="B118" s="216"/>
      <c r="C118" s="217"/>
      <c r="D118" s="218" t="s">
        <v>218</v>
      </c>
      <c r="E118" s="219" t="s">
        <v>23</v>
      </c>
      <c r="F118" s="220" t="s">
        <v>837</v>
      </c>
      <c r="G118" s="217"/>
      <c r="H118" s="221">
        <v>10.249000000000001</v>
      </c>
      <c r="I118" s="222"/>
      <c r="J118" s="217"/>
      <c r="K118" s="217"/>
      <c r="L118" s="223"/>
      <c r="M118" s="224"/>
      <c r="N118" s="225"/>
      <c r="O118" s="225"/>
      <c r="P118" s="225"/>
      <c r="Q118" s="225"/>
      <c r="R118" s="225"/>
      <c r="S118" s="225"/>
      <c r="T118" s="226"/>
      <c r="AT118" s="227" t="s">
        <v>218</v>
      </c>
      <c r="AU118" s="227" t="s">
        <v>82</v>
      </c>
      <c r="AV118" s="12" t="s">
        <v>82</v>
      </c>
      <c r="AW118" s="12" t="s">
        <v>36</v>
      </c>
      <c r="AX118" s="12" t="s">
        <v>73</v>
      </c>
      <c r="AY118" s="227" t="s">
        <v>207</v>
      </c>
    </row>
    <row r="119" spans="2:65" s="15" customFormat="1" ht="12">
      <c r="B119" s="250"/>
      <c r="C119" s="251"/>
      <c r="D119" s="218" t="s">
        <v>218</v>
      </c>
      <c r="E119" s="252" t="s">
        <v>23</v>
      </c>
      <c r="F119" s="253" t="s">
        <v>838</v>
      </c>
      <c r="G119" s="251"/>
      <c r="H119" s="252" t="s">
        <v>23</v>
      </c>
      <c r="I119" s="254"/>
      <c r="J119" s="251"/>
      <c r="K119" s="251"/>
      <c r="L119" s="255"/>
      <c r="M119" s="256"/>
      <c r="N119" s="257"/>
      <c r="O119" s="257"/>
      <c r="P119" s="257"/>
      <c r="Q119" s="257"/>
      <c r="R119" s="257"/>
      <c r="S119" s="257"/>
      <c r="T119" s="258"/>
      <c r="AT119" s="259" t="s">
        <v>218</v>
      </c>
      <c r="AU119" s="259" t="s">
        <v>82</v>
      </c>
      <c r="AV119" s="15" t="s">
        <v>80</v>
      </c>
      <c r="AW119" s="15" t="s">
        <v>36</v>
      </c>
      <c r="AX119" s="15" t="s">
        <v>73</v>
      </c>
      <c r="AY119" s="259" t="s">
        <v>207</v>
      </c>
    </row>
    <row r="120" spans="2:65" s="12" customFormat="1" ht="12">
      <c r="B120" s="216"/>
      <c r="C120" s="217"/>
      <c r="D120" s="218" t="s">
        <v>218</v>
      </c>
      <c r="E120" s="219" t="s">
        <v>23</v>
      </c>
      <c r="F120" s="220" t="s">
        <v>839</v>
      </c>
      <c r="G120" s="217"/>
      <c r="H120" s="221">
        <v>19.844999999999999</v>
      </c>
      <c r="I120" s="222"/>
      <c r="J120" s="217"/>
      <c r="K120" s="217"/>
      <c r="L120" s="223"/>
      <c r="M120" s="224"/>
      <c r="N120" s="225"/>
      <c r="O120" s="225"/>
      <c r="P120" s="225"/>
      <c r="Q120" s="225"/>
      <c r="R120" s="225"/>
      <c r="S120" s="225"/>
      <c r="T120" s="226"/>
      <c r="AT120" s="227" t="s">
        <v>218</v>
      </c>
      <c r="AU120" s="227" t="s">
        <v>82</v>
      </c>
      <c r="AV120" s="12" t="s">
        <v>82</v>
      </c>
      <c r="AW120" s="12" t="s">
        <v>36</v>
      </c>
      <c r="AX120" s="12" t="s">
        <v>73</v>
      </c>
      <c r="AY120" s="227" t="s">
        <v>207</v>
      </c>
    </row>
    <row r="121" spans="2:65" s="13" customFormat="1" ht="12">
      <c r="B121" s="228"/>
      <c r="C121" s="229"/>
      <c r="D121" s="218" t="s">
        <v>218</v>
      </c>
      <c r="E121" s="230" t="s">
        <v>23</v>
      </c>
      <c r="F121" s="231" t="s">
        <v>236</v>
      </c>
      <c r="G121" s="229"/>
      <c r="H121" s="232">
        <v>30.094000000000001</v>
      </c>
      <c r="I121" s="233"/>
      <c r="J121" s="229"/>
      <c r="K121" s="229"/>
      <c r="L121" s="234"/>
      <c r="M121" s="235"/>
      <c r="N121" s="236"/>
      <c r="O121" s="236"/>
      <c r="P121" s="236"/>
      <c r="Q121" s="236"/>
      <c r="R121" s="236"/>
      <c r="S121" s="236"/>
      <c r="T121" s="237"/>
      <c r="AT121" s="238" t="s">
        <v>218</v>
      </c>
      <c r="AU121" s="238" t="s">
        <v>82</v>
      </c>
      <c r="AV121" s="13" t="s">
        <v>216</v>
      </c>
      <c r="AW121" s="13" t="s">
        <v>36</v>
      </c>
      <c r="AX121" s="13" t="s">
        <v>80</v>
      </c>
      <c r="AY121" s="238" t="s">
        <v>207</v>
      </c>
    </row>
    <row r="122" spans="2:65" s="1" customFormat="1" ht="45.6" customHeight="1">
      <c r="B122" s="42"/>
      <c r="C122" s="204" t="s">
        <v>245</v>
      </c>
      <c r="D122" s="204" t="s">
        <v>211</v>
      </c>
      <c r="E122" s="205" t="s">
        <v>231</v>
      </c>
      <c r="F122" s="206" t="s">
        <v>232</v>
      </c>
      <c r="G122" s="207" t="s">
        <v>214</v>
      </c>
      <c r="H122" s="208">
        <v>30.094000000000001</v>
      </c>
      <c r="I122" s="209"/>
      <c r="J122" s="210">
        <f>ROUND(I122*H122,1)</f>
        <v>0</v>
      </c>
      <c r="K122" s="206" t="s">
        <v>215</v>
      </c>
      <c r="L122" s="62"/>
      <c r="M122" s="211" t="s">
        <v>23</v>
      </c>
      <c r="N122" s="212" t="s">
        <v>44</v>
      </c>
      <c r="O122" s="43"/>
      <c r="P122" s="213">
        <f>O122*H122</f>
        <v>0</v>
      </c>
      <c r="Q122" s="213">
        <v>0</v>
      </c>
      <c r="R122" s="213">
        <f>Q122*H122</f>
        <v>0</v>
      </c>
      <c r="S122" s="213">
        <v>0</v>
      </c>
      <c r="T122" s="214">
        <f>S122*H122</f>
        <v>0</v>
      </c>
      <c r="AR122" s="25" t="s">
        <v>216</v>
      </c>
      <c r="AT122" s="25" t="s">
        <v>211</v>
      </c>
      <c r="AU122" s="25" t="s">
        <v>82</v>
      </c>
      <c r="AY122" s="25" t="s">
        <v>207</v>
      </c>
      <c r="BE122" s="215">
        <f>IF(N122="základní",J122,0)</f>
        <v>0</v>
      </c>
      <c r="BF122" s="215">
        <f>IF(N122="snížená",J122,0)</f>
        <v>0</v>
      </c>
      <c r="BG122" s="215">
        <f>IF(N122="zákl. přenesená",J122,0)</f>
        <v>0</v>
      </c>
      <c r="BH122" s="215">
        <f>IF(N122="sníž. přenesená",J122,0)</f>
        <v>0</v>
      </c>
      <c r="BI122" s="215">
        <f>IF(N122="nulová",J122,0)</f>
        <v>0</v>
      </c>
      <c r="BJ122" s="25" t="s">
        <v>80</v>
      </c>
      <c r="BK122" s="215">
        <f>ROUND(I122*H122,1)</f>
        <v>0</v>
      </c>
      <c r="BL122" s="25" t="s">
        <v>216</v>
      </c>
      <c r="BM122" s="25" t="s">
        <v>857</v>
      </c>
    </row>
    <row r="123" spans="2:65" s="1" customFormat="1" ht="34.200000000000003" customHeight="1">
      <c r="B123" s="42"/>
      <c r="C123" s="204" t="s">
        <v>257</v>
      </c>
      <c r="D123" s="204" t="s">
        <v>211</v>
      </c>
      <c r="E123" s="205" t="s">
        <v>238</v>
      </c>
      <c r="F123" s="206" t="s">
        <v>239</v>
      </c>
      <c r="G123" s="207" t="s">
        <v>240</v>
      </c>
      <c r="H123" s="208">
        <v>48.15</v>
      </c>
      <c r="I123" s="209"/>
      <c r="J123" s="210">
        <f>ROUND(I123*H123,1)</f>
        <v>0</v>
      </c>
      <c r="K123" s="206" t="s">
        <v>215</v>
      </c>
      <c r="L123" s="62"/>
      <c r="M123" s="211" t="s">
        <v>23</v>
      </c>
      <c r="N123" s="212" t="s">
        <v>44</v>
      </c>
      <c r="O123" s="43"/>
      <c r="P123" s="213">
        <f>O123*H123</f>
        <v>0</v>
      </c>
      <c r="Q123" s="213">
        <v>0</v>
      </c>
      <c r="R123" s="213">
        <f>Q123*H123</f>
        <v>0</v>
      </c>
      <c r="S123" s="213">
        <v>0</v>
      </c>
      <c r="T123" s="214">
        <f>S123*H123</f>
        <v>0</v>
      </c>
      <c r="AR123" s="25" t="s">
        <v>216</v>
      </c>
      <c r="AT123" s="25" t="s">
        <v>211</v>
      </c>
      <c r="AU123" s="25" t="s">
        <v>82</v>
      </c>
      <c r="AY123" s="25" t="s">
        <v>207</v>
      </c>
      <c r="BE123" s="215">
        <f>IF(N123="základní",J123,0)</f>
        <v>0</v>
      </c>
      <c r="BF123" s="215">
        <f>IF(N123="snížená",J123,0)</f>
        <v>0</v>
      </c>
      <c r="BG123" s="215">
        <f>IF(N123="zákl. přenesená",J123,0)</f>
        <v>0</v>
      </c>
      <c r="BH123" s="215">
        <f>IF(N123="sníž. přenesená",J123,0)</f>
        <v>0</v>
      </c>
      <c r="BI123" s="215">
        <f>IF(N123="nulová",J123,0)</f>
        <v>0</v>
      </c>
      <c r="BJ123" s="25" t="s">
        <v>80</v>
      </c>
      <c r="BK123" s="215">
        <f>ROUND(I123*H123,1)</f>
        <v>0</v>
      </c>
      <c r="BL123" s="25" t="s">
        <v>216</v>
      </c>
      <c r="BM123" s="25" t="s">
        <v>858</v>
      </c>
    </row>
    <row r="124" spans="2:65" s="12" customFormat="1" ht="12">
      <c r="B124" s="216"/>
      <c r="C124" s="217"/>
      <c r="D124" s="218" t="s">
        <v>218</v>
      </c>
      <c r="E124" s="219" t="s">
        <v>23</v>
      </c>
      <c r="F124" s="220" t="s">
        <v>859</v>
      </c>
      <c r="G124" s="217"/>
      <c r="H124" s="221">
        <v>48.15</v>
      </c>
      <c r="I124" s="222"/>
      <c r="J124" s="217"/>
      <c r="K124" s="217"/>
      <c r="L124" s="223"/>
      <c r="M124" s="224"/>
      <c r="N124" s="225"/>
      <c r="O124" s="225"/>
      <c r="P124" s="225"/>
      <c r="Q124" s="225"/>
      <c r="R124" s="225"/>
      <c r="S124" s="225"/>
      <c r="T124" s="226"/>
      <c r="AT124" s="227" t="s">
        <v>218</v>
      </c>
      <c r="AU124" s="227" t="s">
        <v>82</v>
      </c>
      <c r="AV124" s="12" t="s">
        <v>82</v>
      </c>
      <c r="AW124" s="12" t="s">
        <v>36</v>
      </c>
      <c r="AX124" s="12" t="s">
        <v>80</v>
      </c>
      <c r="AY124" s="227" t="s">
        <v>207</v>
      </c>
    </row>
    <row r="125" spans="2:65" s="1" customFormat="1" ht="34.200000000000003" customHeight="1">
      <c r="B125" s="42"/>
      <c r="C125" s="204" t="s">
        <v>262</v>
      </c>
      <c r="D125" s="204" t="s">
        <v>211</v>
      </c>
      <c r="E125" s="205" t="s">
        <v>246</v>
      </c>
      <c r="F125" s="206" t="s">
        <v>247</v>
      </c>
      <c r="G125" s="207" t="s">
        <v>214</v>
      </c>
      <c r="H125" s="208">
        <v>5.8339999999999996</v>
      </c>
      <c r="I125" s="209"/>
      <c r="J125" s="210">
        <f>ROUND(I125*H125,1)</f>
        <v>0</v>
      </c>
      <c r="K125" s="206" t="s">
        <v>215</v>
      </c>
      <c r="L125" s="62"/>
      <c r="M125" s="211" t="s">
        <v>23</v>
      </c>
      <c r="N125" s="212" t="s">
        <v>44</v>
      </c>
      <c r="O125" s="43"/>
      <c r="P125" s="213">
        <f>O125*H125</f>
        <v>0</v>
      </c>
      <c r="Q125" s="213">
        <v>0</v>
      </c>
      <c r="R125" s="213">
        <f>Q125*H125</f>
        <v>0</v>
      </c>
      <c r="S125" s="213">
        <v>0</v>
      </c>
      <c r="T125" s="214">
        <f>S125*H125</f>
        <v>0</v>
      </c>
      <c r="AR125" s="25" t="s">
        <v>216</v>
      </c>
      <c r="AT125" s="25" t="s">
        <v>211</v>
      </c>
      <c r="AU125" s="25" t="s">
        <v>82</v>
      </c>
      <c r="AY125" s="25" t="s">
        <v>207</v>
      </c>
      <c r="BE125" s="215">
        <f>IF(N125="základní",J125,0)</f>
        <v>0</v>
      </c>
      <c r="BF125" s="215">
        <f>IF(N125="snížená",J125,0)</f>
        <v>0</v>
      </c>
      <c r="BG125" s="215">
        <f>IF(N125="zákl. přenesená",J125,0)</f>
        <v>0</v>
      </c>
      <c r="BH125" s="215">
        <f>IF(N125="sníž. přenesená",J125,0)</f>
        <v>0</v>
      </c>
      <c r="BI125" s="215">
        <f>IF(N125="nulová",J125,0)</f>
        <v>0</v>
      </c>
      <c r="BJ125" s="25" t="s">
        <v>80</v>
      </c>
      <c r="BK125" s="215">
        <f>ROUND(I125*H125,1)</f>
        <v>0</v>
      </c>
      <c r="BL125" s="25" t="s">
        <v>216</v>
      </c>
      <c r="BM125" s="25" t="s">
        <v>860</v>
      </c>
    </row>
    <row r="126" spans="2:65" s="15" customFormat="1" ht="12">
      <c r="B126" s="250"/>
      <c r="C126" s="251"/>
      <c r="D126" s="218" t="s">
        <v>218</v>
      </c>
      <c r="E126" s="252" t="s">
        <v>23</v>
      </c>
      <c r="F126" s="253" t="s">
        <v>861</v>
      </c>
      <c r="G126" s="251"/>
      <c r="H126" s="252" t="s">
        <v>23</v>
      </c>
      <c r="I126" s="254"/>
      <c r="J126" s="251"/>
      <c r="K126" s="251"/>
      <c r="L126" s="255"/>
      <c r="M126" s="256"/>
      <c r="N126" s="257"/>
      <c r="O126" s="257"/>
      <c r="P126" s="257"/>
      <c r="Q126" s="257"/>
      <c r="R126" s="257"/>
      <c r="S126" s="257"/>
      <c r="T126" s="258"/>
      <c r="AT126" s="259" t="s">
        <v>218</v>
      </c>
      <c r="AU126" s="259" t="s">
        <v>82</v>
      </c>
      <c r="AV126" s="15" t="s">
        <v>80</v>
      </c>
      <c r="AW126" s="15" t="s">
        <v>36</v>
      </c>
      <c r="AX126" s="15" t="s">
        <v>73</v>
      </c>
      <c r="AY126" s="259" t="s">
        <v>207</v>
      </c>
    </row>
    <row r="127" spans="2:65" s="12" customFormat="1" ht="12">
      <c r="B127" s="216"/>
      <c r="C127" s="217"/>
      <c r="D127" s="218" t="s">
        <v>218</v>
      </c>
      <c r="E127" s="219" t="s">
        <v>23</v>
      </c>
      <c r="F127" s="220" t="s">
        <v>862</v>
      </c>
      <c r="G127" s="217"/>
      <c r="H127" s="221">
        <v>1.95</v>
      </c>
      <c r="I127" s="222"/>
      <c r="J127" s="217"/>
      <c r="K127" s="217"/>
      <c r="L127" s="223"/>
      <c r="M127" s="224"/>
      <c r="N127" s="225"/>
      <c r="O127" s="225"/>
      <c r="P127" s="225"/>
      <c r="Q127" s="225"/>
      <c r="R127" s="225"/>
      <c r="S127" s="225"/>
      <c r="T127" s="226"/>
      <c r="AT127" s="227" t="s">
        <v>218</v>
      </c>
      <c r="AU127" s="227" t="s">
        <v>82</v>
      </c>
      <c r="AV127" s="12" t="s">
        <v>82</v>
      </c>
      <c r="AW127" s="12" t="s">
        <v>36</v>
      </c>
      <c r="AX127" s="12" t="s">
        <v>73</v>
      </c>
      <c r="AY127" s="227" t="s">
        <v>207</v>
      </c>
    </row>
    <row r="128" spans="2:65" s="15" customFormat="1" ht="12">
      <c r="B128" s="250"/>
      <c r="C128" s="251"/>
      <c r="D128" s="218" t="s">
        <v>218</v>
      </c>
      <c r="E128" s="252" t="s">
        <v>23</v>
      </c>
      <c r="F128" s="253" t="s">
        <v>863</v>
      </c>
      <c r="G128" s="251"/>
      <c r="H128" s="252" t="s">
        <v>23</v>
      </c>
      <c r="I128" s="254"/>
      <c r="J128" s="251"/>
      <c r="K128" s="251"/>
      <c r="L128" s="255"/>
      <c r="M128" s="256"/>
      <c r="N128" s="257"/>
      <c r="O128" s="257"/>
      <c r="P128" s="257"/>
      <c r="Q128" s="257"/>
      <c r="R128" s="257"/>
      <c r="S128" s="257"/>
      <c r="T128" s="258"/>
      <c r="AT128" s="259" t="s">
        <v>218</v>
      </c>
      <c r="AU128" s="259" t="s">
        <v>82</v>
      </c>
      <c r="AV128" s="15" t="s">
        <v>80</v>
      </c>
      <c r="AW128" s="15" t="s">
        <v>36</v>
      </c>
      <c r="AX128" s="15" t="s">
        <v>73</v>
      </c>
      <c r="AY128" s="259" t="s">
        <v>207</v>
      </c>
    </row>
    <row r="129" spans="2:65" s="12" customFormat="1" ht="12">
      <c r="B129" s="216"/>
      <c r="C129" s="217"/>
      <c r="D129" s="218" t="s">
        <v>218</v>
      </c>
      <c r="E129" s="219" t="s">
        <v>23</v>
      </c>
      <c r="F129" s="220" t="s">
        <v>864</v>
      </c>
      <c r="G129" s="217"/>
      <c r="H129" s="221">
        <v>2.4649999999999999</v>
      </c>
      <c r="I129" s="222"/>
      <c r="J129" s="217"/>
      <c r="K129" s="217"/>
      <c r="L129" s="223"/>
      <c r="M129" s="224"/>
      <c r="N129" s="225"/>
      <c r="O129" s="225"/>
      <c r="P129" s="225"/>
      <c r="Q129" s="225"/>
      <c r="R129" s="225"/>
      <c r="S129" s="225"/>
      <c r="T129" s="226"/>
      <c r="AT129" s="227" t="s">
        <v>218</v>
      </c>
      <c r="AU129" s="227" t="s">
        <v>82</v>
      </c>
      <c r="AV129" s="12" t="s">
        <v>82</v>
      </c>
      <c r="AW129" s="12" t="s">
        <v>36</v>
      </c>
      <c r="AX129" s="12" t="s">
        <v>73</v>
      </c>
      <c r="AY129" s="227" t="s">
        <v>207</v>
      </c>
    </row>
    <row r="130" spans="2:65" s="15" customFormat="1" ht="12">
      <c r="B130" s="250"/>
      <c r="C130" s="251"/>
      <c r="D130" s="218" t="s">
        <v>218</v>
      </c>
      <c r="E130" s="252" t="s">
        <v>23</v>
      </c>
      <c r="F130" s="253" t="s">
        <v>865</v>
      </c>
      <c r="G130" s="251"/>
      <c r="H130" s="252" t="s">
        <v>23</v>
      </c>
      <c r="I130" s="254"/>
      <c r="J130" s="251"/>
      <c r="K130" s="251"/>
      <c r="L130" s="255"/>
      <c r="M130" s="256"/>
      <c r="N130" s="257"/>
      <c r="O130" s="257"/>
      <c r="P130" s="257"/>
      <c r="Q130" s="257"/>
      <c r="R130" s="257"/>
      <c r="S130" s="257"/>
      <c r="T130" s="258"/>
      <c r="AT130" s="259" t="s">
        <v>218</v>
      </c>
      <c r="AU130" s="259" t="s">
        <v>82</v>
      </c>
      <c r="AV130" s="15" t="s">
        <v>80</v>
      </c>
      <c r="AW130" s="15" t="s">
        <v>36</v>
      </c>
      <c r="AX130" s="15" t="s">
        <v>73</v>
      </c>
      <c r="AY130" s="259" t="s">
        <v>207</v>
      </c>
    </row>
    <row r="131" spans="2:65" s="12" customFormat="1" ht="12">
      <c r="B131" s="216"/>
      <c r="C131" s="217"/>
      <c r="D131" s="218" t="s">
        <v>218</v>
      </c>
      <c r="E131" s="219" t="s">
        <v>23</v>
      </c>
      <c r="F131" s="220" t="s">
        <v>839</v>
      </c>
      <c r="G131" s="217"/>
      <c r="H131" s="221">
        <v>19.844999999999999</v>
      </c>
      <c r="I131" s="222"/>
      <c r="J131" s="217"/>
      <c r="K131" s="217"/>
      <c r="L131" s="223"/>
      <c r="M131" s="224"/>
      <c r="N131" s="225"/>
      <c r="O131" s="225"/>
      <c r="P131" s="225"/>
      <c r="Q131" s="225"/>
      <c r="R131" s="225"/>
      <c r="S131" s="225"/>
      <c r="T131" s="226"/>
      <c r="AT131" s="227" t="s">
        <v>218</v>
      </c>
      <c r="AU131" s="227" t="s">
        <v>82</v>
      </c>
      <c r="AV131" s="12" t="s">
        <v>82</v>
      </c>
      <c r="AW131" s="12" t="s">
        <v>36</v>
      </c>
      <c r="AX131" s="12" t="s">
        <v>73</v>
      </c>
      <c r="AY131" s="227" t="s">
        <v>207</v>
      </c>
    </row>
    <row r="132" spans="2:65" s="14" customFormat="1" ht="12">
      <c r="B132" s="239"/>
      <c r="C132" s="240"/>
      <c r="D132" s="218" t="s">
        <v>218</v>
      </c>
      <c r="E132" s="241" t="s">
        <v>23</v>
      </c>
      <c r="F132" s="242" t="s">
        <v>840</v>
      </c>
      <c r="G132" s="240"/>
      <c r="H132" s="243">
        <v>24.26</v>
      </c>
      <c r="I132" s="244"/>
      <c r="J132" s="240"/>
      <c r="K132" s="240"/>
      <c r="L132" s="245"/>
      <c r="M132" s="246"/>
      <c r="N132" s="247"/>
      <c r="O132" s="247"/>
      <c r="P132" s="247"/>
      <c r="Q132" s="247"/>
      <c r="R132" s="247"/>
      <c r="S132" s="247"/>
      <c r="T132" s="248"/>
      <c r="AT132" s="249" t="s">
        <v>218</v>
      </c>
      <c r="AU132" s="249" t="s">
        <v>82</v>
      </c>
      <c r="AV132" s="14" t="s">
        <v>90</v>
      </c>
      <c r="AW132" s="14" t="s">
        <v>36</v>
      </c>
      <c r="AX132" s="14" t="s">
        <v>73</v>
      </c>
      <c r="AY132" s="249" t="s">
        <v>207</v>
      </c>
    </row>
    <row r="133" spans="2:65" s="12" customFormat="1" ht="12">
      <c r="B133" s="216"/>
      <c r="C133" s="217"/>
      <c r="D133" s="218" t="s">
        <v>218</v>
      </c>
      <c r="E133" s="219" t="s">
        <v>23</v>
      </c>
      <c r="F133" s="220" t="s">
        <v>866</v>
      </c>
      <c r="G133" s="217"/>
      <c r="H133" s="221">
        <v>5.8339999999999996</v>
      </c>
      <c r="I133" s="222"/>
      <c r="J133" s="217"/>
      <c r="K133" s="217"/>
      <c r="L133" s="223"/>
      <c r="M133" s="224"/>
      <c r="N133" s="225"/>
      <c r="O133" s="225"/>
      <c r="P133" s="225"/>
      <c r="Q133" s="225"/>
      <c r="R133" s="225"/>
      <c r="S133" s="225"/>
      <c r="T133" s="226"/>
      <c r="AT133" s="227" t="s">
        <v>218</v>
      </c>
      <c r="AU133" s="227" t="s">
        <v>82</v>
      </c>
      <c r="AV133" s="12" t="s">
        <v>82</v>
      </c>
      <c r="AW133" s="12" t="s">
        <v>36</v>
      </c>
      <c r="AX133" s="12" t="s">
        <v>80</v>
      </c>
      <c r="AY133" s="227" t="s">
        <v>207</v>
      </c>
    </row>
    <row r="134" spans="2:65" s="1" customFormat="1" ht="14.4" customHeight="1">
      <c r="B134" s="42"/>
      <c r="C134" s="260" t="s">
        <v>267</v>
      </c>
      <c r="D134" s="260" t="s">
        <v>314</v>
      </c>
      <c r="E134" s="261" t="s">
        <v>867</v>
      </c>
      <c r="F134" s="262" t="s">
        <v>868</v>
      </c>
      <c r="G134" s="263" t="s">
        <v>240</v>
      </c>
      <c r="H134" s="264">
        <v>11.493</v>
      </c>
      <c r="I134" s="265"/>
      <c r="J134" s="266">
        <f>ROUND(I134*H134,1)</f>
        <v>0</v>
      </c>
      <c r="K134" s="262" t="s">
        <v>215</v>
      </c>
      <c r="L134" s="267"/>
      <c r="M134" s="268" t="s">
        <v>23</v>
      </c>
      <c r="N134" s="269" t="s">
        <v>44</v>
      </c>
      <c r="O134" s="43"/>
      <c r="P134" s="213">
        <f>O134*H134</f>
        <v>0</v>
      </c>
      <c r="Q134" s="213">
        <v>0</v>
      </c>
      <c r="R134" s="213">
        <f>Q134*H134</f>
        <v>0</v>
      </c>
      <c r="S134" s="213">
        <v>0</v>
      </c>
      <c r="T134" s="214">
        <f>S134*H134</f>
        <v>0</v>
      </c>
      <c r="AR134" s="25" t="s">
        <v>262</v>
      </c>
      <c r="AT134" s="25" t="s">
        <v>314</v>
      </c>
      <c r="AU134" s="25" t="s">
        <v>82</v>
      </c>
      <c r="AY134" s="25" t="s">
        <v>207</v>
      </c>
      <c r="BE134" s="215">
        <f>IF(N134="základní",J134,0)</f>
        <v>0</v>
      </c>
      <c r="BF134" s="215">
        <f>IF(N134="snížená",J134,0)</f>
        <v>0</v>
      </c>
      <c r="BG134" s="215">
        <f>IF(N134="zákl. přenesená",J134,0)</f>
        <v>0</v>
      </c>
      <c r="BH134" s="215">
        <f>IF(N134="sníž. přenesená",J134,0)</f>
        <v>0</v>
      </c>
      <c r="BI134" s="215">
        <f>IF(N134="nulová",J134,0)</f>
        <v>0</v>
      </c>
      <c r="BJ134" s="25" t="s">
        <v>80</v>
      </c>
      <c r="BK134" s="215">
        <f>ROUND(I134*H134,1)</f>
        <v>0</v>
      </c>
      <c r="BL134" s="25" t="s">
        <v>216</v>
      </c>
      <c r="BM134" s="25" t="s">
        <v>869</v>
      </c>
    </row>
    <row r="135" spans="2:65" s="12" customFormat="1" ht="12">
      <c r="B135" s="216"/>
      <c r="C135" s="217"/>
      <c r="D135" s="218" t="s">
        <v>218</v>
      </c>
      <c r="E135" s="219" t="s">
        <v>23</v>
      </c>
      <c r="F135" s="220" t="s">
        <v>870</v>
      </c>
      <c r="G135" s="217"/>
      <c r="H135" s="221">
        <v>11.493</v>
      </c>
      <c r="I135" s="222"/>
      <c r="J135" s="217"/>
      <c r="K135" s="217"/>
      <c r="L135" s="223"/>
      <c r="M135" s="224"/>
      <c r="N135" s="225"/>
      <c r="O135" s="225"/>
      <c r="P135" s="225"/>
      <c r="Q135" s="225"/>
      <c r="R135" s="225"/>
      <c r="S135" s="225"/>
      <c r="T135" s="226"/>
      <c r="AT135" s="227" t="s">
        <v>218</v>
      </c>
      <c r="AU135" s="227" t="s">
        <v>82</v>
      </c>
      <c r="AV135" s="12" t="s">
        <v>82</v>
      </c>
      <c r="AW135" s="12" t="s">
        <v>36</v>
      </c>
      <c r="AX135" s="12" t="s">
        <v>80</v>
      </c>
      <c r="AY135" s="227" t="s">
        <v>207</v>
      </c>
    </row>
    <row r="136" spans="2:65" s="1" customFormat="1" ht="45.6" customHeight="1">
      <c r="B136" s="42"/>
      <c r="C136" s="204" t="s">
        <v>272</v>
      </c>
      <c r="D136" s="204" t="s">
        <v>211</v>
      </c>
      <c r="E136" s="205" t="s">
        <v>871</v>
      </c>
      <c r="F136" s="206" t="s">
        <v>872</v>
      </c>
      <c r="G136" s="207" t="s">
        <v>214</v>
      </c>
      <c r="H136" s="208">
        <v>14.593</v>
      </c>
      <c r="I136" s="209"/>
      <c r="J136" s="210">
        <f>ROUND(I136*H136,1)</f>
        <v>0</v>
      </c>
      <c r="K136" s="206" t="s">
        <v>215</v>
      </c>
      <c r="L136" s="62"/>
      <c r="M136" s="211" t="s">
        <v>23</v>
      </c>
      <c r="N136" s="212" t="s">
        <v>44</v>
      </c>
      <c r="O136" s="43"/>
      <c r="P136" s="213">
        <f>O136*H136</f>
        <v>0</v>
      </c>
      <c r="Q136" s="213">
        <v>0</v>
      </c>
      <c r="R136" s="213">
        <f>Q136*H136</f>
        <v>0</v>
      </c>
      <c r="S136" s="213">
        <v>0</v>
      </c>
      <c r="T136" s="214">
        <f>S136*H136</f>
        <v>0</v>
      </c>
      <c r="AR136" s="25" t="s">
        <v>216</v>
      </c>
      <c r="AT136" s="25" t="s">
        <v>211</v>
      </c>
      <c r="AU136" s="25" t="s">
        <v>82</v>
      </c>
      <c r="AY136" s="25" t="s">
        <v>207</v>
      </c>
      <c r="BE136" s="215">
        <f>IF(N136="základní",J136,0)</f>
        <v>0</v>
      </c>
      <c r="BF136" s="215">
        <f>IF(N136="snížená",J136,0)</f>
        <v>0</v>
      </c>
      <c r="BG136" s="215">
        <f>IF(N136="zákl. přenesená",J136,0)</f>
        <v>0</v>
      </c>
      <c r="BH136" s="215">
        <f>IF(N136="sníž. přenesená",J136,0)</f>
        <v>0</v>
      </c>
      <c r="BI136" s="215">
        <f>IF(N136="nulová",J136,0)</f>
        <v>0</v>
      </c>
      <c r="BJ136" s="25" t="s">
        <v>80</v>
      </c>
      <c r="BK136" s="215">
        <f>ROUND(I136*H136,1)</f>
        <v>0</v>
      </c>
      <c r="BL136" s="25" t="s">
        <v>216</v>
      </c>
      <c r="BM136" s="25" t="s">
        <v>873</v>
      </c>
    </row>
    <row r="137" spans="2:65" s="15" customFormat="1" ht="12">
      <c r="B137" s="250"/>
      <c r="C137" s="251"/>
      <c r="D137" s="218" t="s">
        <v>218</v>
      </c>
      <c r="E137" s="252" t="s">
        <v>23</v>
      </c>
      <c r="F137" s="253" t="s">
        <v>874</v>
      </c>
      <c r="G137" s="251"/>
      <c r="H137" s="252" t="s">
        <v>23</v>
      </c>
      <c r="I137" s="254"/>
      <c r="J137" s="251"/>
      <c r="K137" s="251"/>
      <c r="L137" s="255"/>
      <c r="M137" s="256"/>
      <c r="N137" s="257"/>
      <c r="O137" s="257"/>
      <c r="P137" s="257"/>
      <c r="Q137" s="257"/>
      <c r="R137" s="257"/>
      <c r="S137" s="257"/>
      <c r="T137" s="258"/>
      <c r="AT137" s="259" t="s">
        <v>218</v>
      </c>
      <c r="AU137" s="259" t="s">
        <v>82</v>
      </c>
      <c r="AV137" s="15" t="s">
        <v>80</v>
      </c>
      <c r="AW137" s="15" t="s">
        <v>36</v>
      </c>
      <c r="AX137" s="15" t="s">
        <v>73</v>
      </c>
      <c r="AY137" s="259" t="s">
        <v>207</v>
      </c>
    </row>
    <row r="138" spans="2:65" s="12" customFormat="1" ht="12">
      <c r="B138" s="216"/>
      <c r="C138" s="217"/>
      <c r="D138" s="218" t="s">
        <v>218</v>
      </c>
      <c r="E138" s="219" t="s">
        <v>23</v>
      </c>
      <c r="F138" s="220" t="s">
        <v>864</v>
      </c>
      <c r="G138" s="217"/>
      <c r="H138" s="221">
        <v>2.4649999999999999</v>
      </c>
      <c r="I138" s="222"/>
      <c r="J138" s="217"/>
      <c r="K138" s="217"/>
      <c r="L138" s="223"/>
      <c r="M138" s="224"/>
      <c r="N138" s="225"/>
      <c r="O138" s="225"/>
      <c r="P138" s="225"/>
      <c r="Q138" s="225"/>
      <c r="R138" s="225"/>
      <c r="S138" s="225"/>
      <c r="T138" s="226"/>
      <c r="AT138" s="227" t="s">
        <v>218</v>
      </c>
      <c r="AU138" s="227" t="s">
        <v>82</v>
      </c>
      <c r="AV138" s="12" t="s">
        <v>82</v>
      </c>
      <c r="AW138" s="12" t="s">
        <v>36</v>
      </c>
      <c r="AX138" s="12" t="s">
        <v>73</v>
      </c>
      <c r="AY138" s="227" t="s">
        <v>207</v>
      </c>
    </row>
    <row r="139" spans="2:65" s="15" customFormat="1" ht="12">
      <c r="B139" s="250"/>
      <c r="C139" s="251"/>
      <c r="D139" s="218" t="s">
        <v>218</v>
      </c>
      <c r="E139" s="252" t="s">
        <v>23</v>
      </c>
      <c r="F139" s="253" t="s">
        <v>875</v>
      </c>
      <c r="G139" s="251"/>
      <c r="H139" s="252" t="s">
        <v>23</v>
      </c>
      <c r="I139" s="254"/>
      <c r="J139" s="251"/>
      <c r="K139" s="251"/>
      <c r="L139" s="255"/>
      <c r="M139" s="256"/>
      <c r="N139" s="257"/>
      <c r="O139" s="257"/>
      <c r="P139" s="257"/>
      <c r="Q139" s="257"/>
      <c r="R139" s="257"/>
      <c r="S139" s="257"/>
      <c r="T139" s="258"/>
      <c r="AT139" s="259" t="s">
        <v>218</v>
      </c>
      <c r="AU139" s="259" t="s">
        <v>82</v>
      </c>
      <c r="AV139" s="15" t="s">
        <v>80</v>
      </c>
      <c r="AW139" s="15" t="s">
        <v>36</v>
      </c>
      <c r="AX139" s="15" t="s">
        <v>73</v>
      </c>
      <c r="AY139" s="259" t="s">
        <v>207</v>
      </c>
    </row>
    <row r="140" spans="2:65" s="12" customFormat="1" ht="12">
      <c r="B140" s="216"/>
      <c r="C140" s="217"/>
      <c r="D140" s="218" t="s">
        <v>218</v>
      </c>
      <c r="E140" s="219" t="s">
        <v>23</v>
      </c>
      <c r="F140" s="220" t="s">
        <v>876</v>
      </c>
      <c r="G140" s="217"/>
      <c r="H140" s="221">
        <v>12.128</v>
      </c>
      <c r="I140" s="222"/>
      <c r="J140" s="217"/>
      <c r="K140" s="217"/>
      <c r="L140" s="223"/>
      <c r="M140" s="224"/>
      <c r="N140" s="225"/>
      <c r="O140" s="225"/>
      <c r="P140" s="225"/>
      <c r="Q140" s="225"/>
      <c r="R140" s="225"/>
      <c r="S140" s="225"/>
      <c r="T140" s="226"/>
      <c r="AT140" s="227" t="s">
        <v>218</v>
      </c>
      <c r="AU140" s="227" t="s">
        <v>82</v>
      </c>
      <c r="AV140" s="12" t="s">
        <v>82</v>
      </c>
      <c r="AW140" s="12" t="s">
        <v>36</v>
      </c>
      <c r="AX140" s="12" t="s">
        <v>73</v>
      </c>
      <c r="AY140" s="227" t="s">
        <v>207</v>
      </c>
    </row>
    <row r="141" spans="2:65" s="13" customFormat="1" ht="12">
      <c r="B141" s="228"/>
      <c r="C141" s="229"/>
      <c r="D141" s="218" t="s">
        <v>218</v>
      </c>
      <c r="E141" s="230" t="s">
        <v>23</v>
      </c>
      <c r="F141" s="231" t="s">
        <v>236</v>
      </c>
      <c r="G141" s="229"/>
      <c r="H141" s="232">
        <v>14.593</v>
      </c>
      <c r="I141" s="233"/>
      <c r="J141" s="229"/>
      <c r="K141" s="229"/>
      <c r="L141" s="234"/>
      <c r="M141" s="235"/>
      <c r="N141" s="236"/>
      <c r="O141" s="236"/>
      <c r="P141" s="236"/>
      <c r="Q141" s="236"/>
      <c r="R141" s="236"/>
      <c r="S141" s="236"/>
      <c r="T141" s="237"/>
      <c r="AT141" s="238" t="s">
        <v>218</v>
      </c>
      <c r="AU141" s="238" t="s">
        <v>82</v>
      </c>
      <c r="AV141" s="13" t="s">
        <v>216</v>
      </c>
      <c r="AW141" s="13" t="s">
        <v>36</v>
      </c>
      <c r="AX141" s="13" t="s">
        <v>80</v>
      </c>
      <c r="AY141" s="238" t="s">
        <v>207</v>
      </c>
    </row>
    <row r="142" spans="2:65" s="1" customFormat="1" ht="14.4" customHeight="1">
      <c r="B142" s="42"/>
      <c r="C142" s="260" t="s">
        <v>277</v>
      </c>
      <c r="D142" s="260" t="s">
        <v>314</v>
      </c>
      <c r="E142" s="261" t="s">
        <v>877</v>
      </c>
      <c r="F142" s="262" t="s">
        <v>878</v>
      </c>
      <c r="G142" s="263" t="s">
        <v>240</v>
      </c>
      <c r="H142" s="264">
        <v>27.581</v>
      </c>
      <c r="I142" s="265"/>
      <c r="J142" s="266">
        <f>ROUND(I142*H142,1)</f>
        <v>0</v>
      </c>
      <c r="K142" s="262" t="s">
        <v>215</v>
      </c>
      <c r="L142" s="267"/>
      <c r="M142" s="268" t="s">
        <v>23</v>
      </c>
      <c r="N142" s="269" t="s">
        <v>44</v>
      </c>
      <c r="O142" s="43"/>
      <c r="P142" s="213">
        <f>O142*H142</f>
        <v>0</v>
      </c>
      <c r="Q142" s="213">
        <v>0</v>
      </c>
      <c r="R142" s="213">
        <f>Q142*H142</f>
        <v>0</v>
      </c>
      <c r="S142" s="213">
        <v>0</v>
      </c>
      <c r="T142" s="214">
        <f>S142*H142</f>
        <v>0</v>
      </c>
      <c r="AR142" s="25" t="s">
        <v>262</v>
      </c>
      <c r="AT142" s="25" t="s">
        <v>314</v>
      </c>
      <c r="AU142" s="25" t="s">
        <v>82</v>
      </c>
      <c r="AY142" s="25" t="s">
        <v>207</v>
      </c>
      <c r="BE142" s="215">
        <f>IF(N142="základní",J142,0)</f>
        <v>0</v>
      </c>
      <c r="BF142" s="215">
        <f>IF(N142="snížená",J142,0)</f>
        <v>0</v>
      </c>
      <c r="BG142" s="215">
        <f>IF(N142="zákl. přenesená",J142,0)</f>
        <v>0</v>
      </c>
      <c r="BH142" s="215">
        <f>IF(N142="sníž. přenesená",J142,0)</f>
        <v>0</v>
      </c>
      <c r="BI142" s="215">
        <f>IF(N142="nulová",J142,0)</f>
        <v>0</v>
      </c>
      <c r="BJ142" s="25" t="s">
        <v>80</v>
      </c>
      <c r="BK142" s="215">
        <f>ROUND(I142*H142,1)</f>
        <v>0</v>
      </c>
      <c r="BL142" s="25" t="s">
        <v>216</v>
      </c>
      <c r="BM142" s="25" t="s">
        <v>879</v>
      </c>
    </row>
    <row r="143" spans="2:65" s="12" customFormat="1" ht="12">
      <c r="B143" s="216"/>
      <c r="C143" s="217"/>
      <c r="D143" s="218" t="s">
        <v>218</v>
      </c>
      <c r="E143" s="219" t="s">
        <v>23</v>
      </c>
      <c r="F143" s="220" t="s">
        <v>880</v>
      </c>
      <c r="G143" s="217"/>
      <c r="H143" s="221">
        <v>27.581</v>
      </c>
      <c r="I143" s="222"/>
      <c r="J143" s="217"/>
      <c r="K143" s="217"/>
      <c r="L143" s="223"/>
      <c r="M143" s="224"/>
      <c r="N143" s="225"/>
      <c r="O143" s="225"/>
      <c r="P143" s="225"/>
      <c r="Q143" s="225"/>
      <c r="R143" s="225"/>
      <c r="S143" s="225"/>
      <c r="T143" s="226"/>
      <c r="AT143" s="227" t="s">
        <v>218</v>
      </c>
      <c r="AU143" s="227" t="s">
        <v>82</v>
      </c>
      <c r="AV143" s="12" t="s">
        <v>82</v>
      </c>
      <c r="AW143" s="12" t="s">
        <v>36</v>
      </c>
      <c r="AX143" s="12" t="s">
        <v>80</v>
      </c>
      <c r="AY143" s="227" t="s">
        <v>207</v>
      </c>
    </row>
    <row r="144" spans="2:65" s="11" customFormat="1" ht="29.85" customHeight="1">
      <c r="B144" s="188"/>
      <c r="C144" s="189"/>
      <c r="D144" s="190" t="s">
        <v>72</v>
      </c>
      <c r="E144" s="202" t="s">
        <v>216</v>
      </c>
      <c r="F144" s="202" t="s">
        <v>881</v>
      </c>
      <c r="G144" s="189"/>
      <c r="H144" s="189"/>
      <c r="I144" s="192"/>
      <c r="J144" s="203">
        <f>BK144</f>
        <v>0</v>
      </c>
      <c r="K144" s="189"/>
      <c r="L144" s="194"/>
      <c r="M144" s="195"/>
      <c r="N144" s="196"/>
      <c r="O144" s="196"/>
      <c r="P144" s="197">
        <f>P145</f>
        <v>0</v>
      </c>
      <c r="Q144" s="196"/>
      <c r="R144" s="197">
        <f>R145</f>
        <v>3.6851107300000003</v>
      </c>
      <c r="S144" s="196"/>
      <c r="T144" s="198">
        <f>T145</f>
        <v>0</v>
      </c>
      <c r="AR144" s="199" t="s">
        <v>80</v>
      </c>
      <c r="AT144" s="200" t="s">
        <v>72</v>
      </c>
      <c r="AU144" s="200" t="s">
        <v>80</v>
      </c>
      <c r="AY144" s="199" t="s">
        <v>207</v>
      </c>
      <c r="BK144" s="201">
        <f>BK145</f>
        <v>0</v>
      </c>
    </row>
    <row r="145" spans="2:65" s="11" customFormat="1" ht="14.85" customHeight="1">
      <c r="B145" s="188"/>
      <c r="C145" s="189"/>
      <c r="D145" s="190" t="s">
        <v>72</v>
      </c>
      <c r="E145" s="202" t="s">
        <v>436</v>
      </c>
      <c r="F145" s="202" t="s">
        <v>882</v>
      </c>
      <c r="G145" s="189"/>
      <c r="H145" s="189"/>
      <c r="I145" s="192"/>
      <c r="J145" s="203">
        <f>BK145</f>
        <v>0</v>
      </c>
      <c r="K145" s="189"/>
      <c r="L145" s="194"/>
      <c r="M145" s="195"/>
      <c r="N145" s="196"/>
      <c r="O145" s="196"/>
      <c r="P145" s="197">
        <f>SUM(P146:P151)</f>
        <v>0</v>
      </c>
      <c r="Q145" s="196"/>
      <c r="R145" s="197">
        <f>SUM(R146:R151)</f>
        <v>3.6851107300000003</v>
      </c>
      <c r="S145" s="196"/>
      <c r="T145" s="198">
        <f>SUM(T146:T151)</f>
        <v>0</v>
      </c>
      <c r="AR145" s="199" t="s">
        <v>80</v>
      </c>
      <c r="AT145" s="200" t="s">
        <v>72</v>
      </c>
      <c r="AU145" s="200" t="s">
        <v>82</v>
      </c>
      <c r="AY145" s="199" t="s">
        <v>207</v>
      </c>
      <c r="BK145" s="201">
        <f>SUM(BK146:BK151)</f>
        <v>0</v>
      </c>
    </row>
    <row r="146" spans="2:65" s="1" customFormat="1" ht="22.8" customHeight="1">
      <c r="B146" s="42"/>
      <c r="C146" s="204" t="s">
        <v>282</v>
      </c>
      <c r="D146" s="204" t="s">
        <v>211</v>
      </c>
      <c r="E146" s="205" t="s">
        <v>883</v>
      </c>
      <c r="F146" s="206" t="s">
        <v>884</v>
      </c>
      <c r="G146" s="207" t="s">
        <v>214</v>
      </c>
      <c r="H146" s="208">
        <v>1.9490000000000001</v>
      </c>
      <c r="I146" s="209"/>
      <c r="J146" s="210">
        <f>ROUND(I146*H146,1)</f>
        <v>0</v>
      </c>
      <c r="K146" s="206" t="s">
        <v>215</v>
      </c>
      <c r="L146" s="62"/>
      <c r="M146" s="211" t="s">
        <v>23</v>
      </c>
      <c r="N146" s="212" t="s">
        <v>44</v>
      </c>
      <c r="O146" s="43"/>
      <c r="P146" s="213">
        <f>O146*H146</f>
        <v>0</v>
      </c>
      <c r="Q146" s="213">
        <v>1.8907700000000001</v>
      </c>
      <c r="R146" s="213">
        <f>Q146*H146</f>
        <v>3.6851107300000003</v>
      </c>
      <c r="S146" s="213">
        <v>0</v>
      </c>
      <c r="T146" s="214">
        <f>S146*H146</f>
        <v>0</v>
      </c>
      <c r="AR146" s="25" t="s">
        <v>216</v>
      </c>
      <c r="AT146" s="25" t="s">
        <v>211</v>
      </c>
      <c r="AU146" s="25" t="s">
        <v>90</v>
      </c>
      <c r="AY146" s="25" t="s">
        <v>207</v>
      </c>
      <c r="BE146" s="215">
        <f>IF(N146="základní",J146,0)</f>
        <v>0</v>
      </c>
      <c r="BF146" s="215">
        <f>IF(N146="snížená",J146,0)</f>
        <v>0</v>
      </c>
      <c r="BG146" s="215">
        <f>IF(N146="zákl. přenesená",J146,0)</f>
        <v>0</v>
      </c>
      <c r="BH146" s="215">
        <f>IF(N146="sníž. přenesená",J146,0)</f>
        <v>0</v>
      </c>
      <c r="BI146" s="215">
        <f>IF(N146="nulová",J146,0)</f>
        <v>0</v>
      </c>
      <c r="BJ146" s="25" t="s">
        <v>80</v>
      </c>
      <c r="BK146" s="215">
        <f>ROUND(I146*H146,1)</f>
        <v>0</v>
      </c>
      <c r="BL146" s="25" t="s">
        <v>216</v>
      </c>
      <c r="BM146" s="25" t="s">
        <v>885</v>
      </c>
    </row>
    <row r="147" spans="2:65" s="15" customFormat="1" ht="12">
      <c r="B147" s="250"/>
      <c r="C147" s="251"/>
      <c r="D147" s="218" t="s">
        <v>218</v>
      </c>
      <c r="E147" s="252" t="s">
        <v>23</v>
      </c>
      <c r="F147" s="253" t="s">
        <v>874</v>
      </c>
      <c r="G147" s="251"/>
      <c r="H147" s="252" t="s">
        <v>23</v>
      </c>
      <c r="I147" s="254"/>
      <c r="J147" s="251"/>
      <c r="K147" s="251"/>
      <c r="L147" s="255"/>
      <c r="M147" s="256"/>
      <c r="N147" s="257"/>
      <c r="O147" s="257"/>
      <c r="P147" s="257"/>
      <c r="Q147" s="257"/>
      <c r="R147" s="257"/>
      <c r="S147" s="257"/>
      <c r="T147" s="258"/>
      <c r="AT147" s="259" t="s">
        <v>218</v>
      </c>
      <c r="AU147" s="259" t="s">
        <v>90</v>
      </c>
      <c r="AV147" s="15" t="s">
        <v>80</v>
      </c>
      <c r="AW147" s="15" t="s">
        <v>36</v>
      </c>
      <c r="AX147" s="15" t="s">
        <v>73</v>
      </c>
      <c r="AY147" s="259" t="s">
        <v>207</v>
      </c>
    </row>
    <row r="148" spans="2:65" s="12" customFormat="1" ht="12">
      <c r="B148" s="216"/>
      <c r="C148" s="217"/>
      <c r="D148" s="218" t="s">
        <v>218</v>
      </c>
      <c r="E148" s="219" t="s">
        <v>23</v>
      </c>
      <c r="F148" s="220" t="s">
        <v>886</v>
      </c>
      <c r="G148" s="217"/>
      <c r="H148" s="221">
        <v>1.409</v>
      </c>
      <c r="I148" s="222"/>
      <c r="J148" s="217"/>
      <c r="K148" s="217"/>
      <c r="L148" s="223"/>
      <c r="M148" s="224"/>
      <c r="N148" s="225"/>
      <c r="O148" s="225"/>
      <c r="P148" s="225"/>
      <c r="Q148" s="225"/>
      <c r="R148" s="225"/>
      <c r="S148" s="225"/>
      <c r="T148" s="226"/>
      <c r="AT148" s="227" t="s">
        <v>218</v>
      </c>
      <c r="AU148" s="227" t="s">
        <v>90</v>
      </c>
      <c r="AV148" s="12" t="s">
        <v>82</v>
      </c>
      <c r="AW148" s="12" t="s">
        <v>36</v>
      </c>
      <c r="AX148" s="12" t="s">
        <v>73</v>
      </c>
      <c r="AY148" s="227" t="s">
        <v>207</v>
      </c>
    </row>
    <row r="149" spans="2:65" s="15" customFormat="1" ht="12">
      <c r="B149" s="250"/>
      <c r="C149" s="251"/>
      <c r="D149" s="218" t="s">
        <v>218</v>
      </c>
      <c r="E149" s="252" t="s">
        <v>23</v>
      </c>
      <c r="F149" s="253" t="s">
        <v>887</v>
      </c>
      <c r="G149" s="251"/>
      <c r="H149" s="252" t="s">
        <v>23</v>
      </c>
      <c r="I149" s="254"/>
      <c r="J149" s="251"/>
      <c r="K149" s="251"/>
      <c r="L149" s="255"/>
      <c r="M149" s="256"/>
      <c r="N149" s="257"/>
      <c r="O149" s="257"/>
      <c r="P149" s="257"/>
      <c r="Q149" s="257"/>
      <c r="R149" s="257"/>
      <c r="S149" s="257"/>
      <c r="T149" s="258"/>
      <c r="AT149" s="259" t="s">
        <v>218</v>
      </c>
      <c r="AU149" s="259" t="s">
        <v>90</v>
      </c>
      <c r="AV149" s="15" t="s">
        <v>80</v>
      </c>
      <c r="AW149" s="15" t="s">
        <v>36</v>
      </c>
      <c r="AX149" s="15" t="s">
        <v>73</v>
      </c>
      <c r="AY149" s="259" t="s">
        <v>207</v>
      </c>
    </row>
    <row r="150" spans="2:65" s="12" customFormat="1" ht="12">
      <c r="B150" s="216"/>
      <c r="C150" s="217"/>
      <c r="D150" s="218" t="s">
        <v>218</v>
      </c>
      <c r="E150" s="219" t="s">
        <v>23</v>
      </c>
      <c r="F150" s="220" t="s">
        <v>888</v>
      </c>
      <c r="G150" s="217"/>
      <c r="H150" s="221">
        <v>0.54</v>
      </c>
      <c r="I150" s="222"/>
      <c r="J150" s="217"/>
      <c r="K150" s="217"/>
      <c r="L150" s="223"/>
      <c r="M150" s="224"/>
      <c r="N150" s="225"/>
      <c r="O150" s="225"/>
      <c r="P150" s="225"/>
      <c r="Q150" s="225"/>
      <c r="R150" s="225"/>
      <c r="S150" s="225"/>
      <c r="T150" s="226"/>
      <c r="AT150" s="227" t="s">
        <v>218</v>
      </c>
      <c r="AU150" s="227" t="s">
        <v>90</v>
      </c>
      <c r="AV150" s="12" t="s">
        <v>82</v>
      </c>
      <c r="AW150" s="12" t="s">
        <v>36</v>
      </c>
      <c r="AX150" s="12" t="s">
        <v>73</v>
      </c>
      <c r="AY150" s="227" t="s">
        <v>207</v>
      </c>
    </row>
    <row r="151" spans="2:65" s="13" customFormat="1" ht="12">
      <c r="B151" s="228"/>
      <c r="C151" s="229"/>
      <c r="D151" s="218" t="s">
        <v>218</v>
      </c>
      <c r="E151" s="230" t="s">
        <v>23</v>
      </c>
      <c r="F151" s="231" t="s">
        <v>236</v>
      </c>
      <c r="G151" s="229"/>
      <c r="H151" s="232">
        <v>1.9490000000000001</v>
      </c>
      <c r="I151" s="233"/>
      <c r="J151" s="229"/>
      <c r="K151" s="229"/>
      <c r="L151" s="234"/>
      <c r="M151" s="235"/>
      <c r="N151" s="236"/>
      <c r="O151" s="236"/>
      <c r="P151" s="236"/>
      <c r="Q151" s="236"/>
      <c r="R151" s="236"/>
      <c r="S151" s="236"/>
      <c r="T151" s="237"/>
      <c r="AT151" s="238" t="s">
        <v>218</v>
      </c>
      <c r="AU151" s="238" t="s">
        <v>90</v>
      </c>
      <c r="AV151" s="13" t="s">
        <v>216</v>
      </c>
      <c r="AW151" s="13" t="s">
        <v>36</v>
      </c>
      <c r="AX151" s="13" t="s">
        <v>80</v>
      </c>
      <c r="AY151" s="238" t="s">
        <v>207</v>
      </c>
    </row>
    <row r="152" spans="2:65" s="11" customFormat="1" ht="29.85" customHeight="1">
      <c r="B152" s="188"/>
      <c r="C152" s="189"/>
      <c r="D152" s="190" t="s">
        <v>72</v>
      </c>
      <c r="E152" s="202" t="s">
        <v>889</v>
      </c>
      <c r="F152" s="202" t="s">
        <v>890</v>
      </c>
      <c r="G152" s="189"/>
      <c r="H152" s="189"/>
      <c r="I152" s="192"/>
      <c r="J152" s="203">
        <f>BK152</f>
        <v>0</v>
      </c>
      <c r="K152" s="189"/>
      <c r="L152" s="194"/>
      <c r="M152" s="195"/>
      <c r="N152" s="196"/>
      <c r="O152" s="196"/>
      <c r="P152" s="197">
        <f>SUM(P153:P164)</f>
        <v>0</v>
      </c>
      <c r="Q152" s="196"/>
      <c r="R152" s="197">
        <f>SUM(R153:R164)</f>
        <v>0.92927927999999993</v>
      </c>
      <c r="S152" s="196"/>
      <c r="T152" s="198">
        <f>SUM(T153:T164)</f>
        <v>0</v>
      </c>
      <c r="AR152" s="199" t="s">
        <v>80</v>
      </c>
      <c r="AT152" s="200" t="s">
        <v>72</v>
      </c>
      <c r="AU152" s="200" t="s">
        <v>80</v>
      </c>
      <c r="AY152" s="199" t="s">
        <v>207</v>
      </c>
      <c r="BK152" s="201">
        <f>SUM(BK153:BK164)</f>
        <v>0</v>
      </c>
    </row>
    <row r="153" spans="2:65" s="1" customFormat="1" ht="34.200000000000003" customHeight="1">
      <c r="B153" s="42"/>
      <c r="C153" s="204" t="s">
        <v>209</v>
      </c>
      <c r="D153" s="204" t="s">
        <v>211</v>
      </c>
      <c r="E153" s="205" t="s">
        <v>891</v>
      </c>
      <c r="F153" s="206" t="s">
        <v>892</v>
      </c>
      <c r="G153" s="207" t="s">
        <v>322</v>
      </c>
      <c r="H153" s="208">
        <v>7.07</v>
      </c>
      <c r="I153" s="209"/>
      <c r="J153" s="210">
        <f>ROUND(I153*H153,1)</f>
        <v>0</v>
      </c>
      <c r="K153" s="206" t="s">
        <v>215</v>
      </c>
      <c r="L153" s="62"/>
      <c r="M153" s="211" t="s">
        <v>23</v>
      </c>
      <c r="N153" s="212" t="s">
        <v>44</v>
      </c>
      <c r="O153" s="43"/>
      <c r="P153" s="213">
        <f>O153*H153</f>
        <v>0</v>
      </c>
      <c r="Q153" s="213">
        <v>0</v>
      </c>
      <c r="R153" s="213">
        <f>Q153*H153</f>
        <v>0</v>
      </c>
      <c r="S153" s="213">
        <v>0</v>
      </c>
      <c r="T153" s="214">
        <f>S153*H153</f>
        <v>0</v>
      </c>
      <c r="AR153" s="25" t="s">
        <v>216</v>
      </c>
      <c r="AT153" s="25" t="s">
        <v>211</v>
      </c>
      <c r="AU153" s="25" t="s">
        <v>82</v>
      </c>
      <c r="AY153" s="25" t="s">
        <v>207</v>
      </c>
      <c r="BE153" s="215">
        <f>IF(N153="základní",J153,0)</f>
        <v>0</v>
      </c>
      <c r="BF153" s="215">
        <f>IF(N153="snížená",J153,0)</f>
        <v>0</v>
      </c>
      <c r="BG153" s="215">
        <f>IF(N153="zákl. přenesená",J153,0)</f>
        <v>0</v>
      </c>
      <c r="BH153" s="215">
        <f>IF(N153="sníž. přenesená",J153,0)</f>
        <v>0</v>
      </c>
      <c r="BI153" s="215">
        <f>IF(N153="nulová",J153,0)</f>
        <v>0</v>
      </c>
      <c r="BJ153" s="25" t="s">
        <v>80</v>
      </c>
      <c r="BK153" s="215">
        <f>ROUND(I153*H153,1)</f>
        <v>0</v>
      </c>
      <c r="BL153" s="25" t="s">
        <v>216</v>
      </c>
      <c r="BM153" s="25" t="s">
        <v>893</v>
      </c>
    </row>
    <row r="154" spans="2:65" s="1" customFormat="1" ht="22.8" customHeight="1">
      <c r="B154" s="42"/>
      <c r="C154" s="260" t="s">
        <v>291</v>
      </c>
      <c r="D154" s="260" t="s">
        <v>314</v>
      </c>
      <c r="E154" s="261" t="s">
        <v>894</v>
      </c>
      <c r="F154" s="262" t="s">
        <v>895</v>
      </c>
      <c r="G154" s="263" t="s">
        <v>322</v>
      </c>
      <c r="H154" s="264">
        <v>7.1760000000000002</v>
      </c>
      <c r="I154" s="265"/>
      <c r="J154" s="266">
        <f>ROUND(I154*H154,1)</f>
        <v>0</v>
      </c>
      <c r="K154" s="262" t="s">
        <v>215</v>
      </c>
      <c r="L154" s="267"/>
      <c r="M154" s="268" t="s">
        <v>23</v>
      </c>
      <c r="N154" s="269" t="s">
        <v>44</v>
      </c>
      <c r="O154" s="43"/>
      <c r="P154" s="213">
        <f>O154*H154</f>
        <v>0</v>
      </c>
      <c r="Q154" s="213">
        <v>2.7999999999999998E-4</v>
      </c>
      <c r="R154" s="213">
        <f>Q154*H154</f>
        <v>2.00928E-3</v>
      </c>
      <c r="S154" s="213">
        <v>0</v>
      </c>
      <c r="T154" s="214">
        <f>S154*H154</f>
        <v>0</v>
      </c>
      <c r="AR154" s="25" t="s">
        <v>262</v>
      </c>
      <c r="AT154" s="25" t="s">
        <v>314</v>
      </c>
      <c r="AU154" s="25" t="s">
        <v>82</v>
      </c>
      <c r="AY154" s="25" t="s">
        <v>207</v>
      </c>
      <c r="BE154" s="215">
        <f>IF(N154="základní",J154,0)</f>
        <v>0</v>
      </c>
      <c r="BF154" s="215">
        <f>IF(N154="snížená",J154,0)</f>
        <v>0</v>
      </c>
      <c r="BG154" s="215">
        <f>IF(N154="zákl. přenesená",J154,0)</f>
        <v>0</v>
      </c>
      <c r="BH154" s="215">
        <f>IF(N154="sníž. přenesená",J154,0)</f>
        <v>0</v>
      </c>
      <c r="BI154" s="215">
        <f>IF(N154="nulová",J154,0)</f>
        <v>0</v>
      </c>
      <c r="BJ154" s="25" t="s">
        <v>80</v>
      </c>
      <c r="BK154" s="215">
        <f>ROUND(I154*H154,1)</f>
        <v>0</v>
      </c>
      <c r="BL154" s="25" t="s">
        <v>216</v>
      </c>
      <c r="BM154" s="25" t="s">
        <v>896</v>
      </c>
    </row>
    <row r="155" spans="2:65" s="12" customFormat="1" ht="12">
      <c r="B155" s="216"/>
      <c r="C155" s="217"/>
      <c r="D155" s="218" t="s">
        <v>218</v>
      </c>
      <c r="E155" s="219" t="s">
        <v>23</v>
      </c>
      <c r="F155" s="220" t="s">
        <v>897</v>
      </c>
      <c r="G155" s="217"/>
      <c r="H155" s="221">
        <v>7.1760000000000002</v>
      </c>
      <c r="I155" s="222"/>
      <c r="J155" s="217"/>
      <c r="K155" s="217"/>
      <c r="L155" s="223"/>
      <c r="M155" s="224"/>
      <c r="N155" s="225"/>
      <c r="O155" s="225"/>
      <c r="P155" s="225"/>
      <c r="Q155" s="225"/>
      <c r="R155" s="225"/>
      <c r="S155" s="225"/>
      <c r="T155" s="226"/>
      <c r="AT155" s="227" t="s">
        <v>218</v>
      </c>
      <c r="AU155" s="227" t="s">
        <v>82</v>
      </c>
      <c r="AV155" s="12" t="s">
        <v>82</v>
      </c>
      <c r="AW155" s="12" t="s">
        <v>36</v>
      </c>
      <c r="AX155" s="12" t="s">
        <v>80</v>
      </c>
      <c r="AY155" s="227" t="s">
        <v>207</v>
      </c>
    </row>
    <row r="156" spans="2:65" s="1" customFormat="1" ht="22.8" customHeight="1">
      <c r="B156" s="42"/>
      <c r="C156" s="204" t="s">
        <v>10</v>
      </c>
      <c r="D156" s="204" t="s">
        <v>211</v>
      </c>
      <c r="E156" s="205" t="s">
        <v>898</v>
      </c>
      <c r="F156" s="206" t="s">
        <v>899</v>
      </c>
      <c r="G156" s="207" t="s">
        <v>317</v>
      </c>
      <c r="H156" s="208">
        <v>1</v>
      </c>
      <c r="I156" s="209"/>
      <c r="J156" s="210">
        <f t="shared" ref="J156:J164" si="0">ROUND(I156*H156,1)</f>
        <v>0</v>
      </c>
      <c r="K156" s="206" t="s">
        <v>215</v>
      </c>
      <c r="L156" s="62"/>
      <c r="M156" s="211" t="s">
        <v>23</v>
      </c>
      <c r="N156" s="212" t="s">
        <v>44</v>
      </c>
      <c r="O156" s="43"/>
      <c r="P156" s="213">
        <f t="shared" ref="P156:P164" si="1">O156*H156</f>
        <v>0</v>
      </c>
      <c r="Q156" s="213">
        <v>3.8000000000000002E-4</v>
      </c>
      <c r="R156" s="213">
        <f t="shared" ref="R156:R164" si="2">Q156*H156</f>
        <v>3.8000000000000002E-4</v>
      </c>
      <c r="S156" s="213">
        <v>0</v>
      </c>
      <c r="T156" s="214">
        <f t="shared" ref="T156:T164" si="3">S156*H156</f>
        <v>0</v>
      </c>
      <c r="AR156" s="25" t="s">
        <v>216</v>
      </c>
      <c r="AT156" s="25" t="s">
        <v>211</v>
      </c>
      <c r="AU156" s="25" t="s">
        <v>82</v>
      </c>
      <c r="AY156" s="25" t="s">
        <v>207</v>
      </c>
      <c r="BE156" s="215">
        <f t="shared" ref="BE156:BE164" si="4">IF(N156="základní",J156,0)</f>
        <v>0</v>
      </c>
      <c r="BF156" s="215">
        <f t="shared" ref="BF156:BF164" si="5">IF(N156="snížená",J156,0)</f>
        <v>0</v>
      </c>
      <c r="BG156" s="215">
        <f t="shared" ref="BG156:BG164" si="6">IF(N156="zákl. přenesená",J156,0)</f>
        <v>0</v>
      </c>
      <c r="BH156" s="215">
        <f t="shared" ref="BH156:BH164" si="7">IF(N156="sníž. přenesená",J156,0)</f>
        <v>0</v>
      </c>
      <c r="BI156" s="215">
        <f t="shared" ref="BI156:BI164" si="8">IF(N156="nulová",J156,0)</f>
        <v>0</v>
      </c>
      <c r="BJ156" s="25" t="s">
        <v>80</v>
      </c>
      <c r="BK156" s="215">
        <f t="shared" ref="BK156:BK164" si="9">ROUND(I156*H156,1)</f>
        <v>0</v>
      </c>
      <c r="BL156" s="25" t="s">
        <v>216</v>
      </c>
      <c r="BM156" s="25" t="s">
        <v>900</v>
      </c>
    </row>
    <row r="157" spans="2:65" s="1" customFormat="1" ht="34.200000000000003" customHeight="1">
      <c r="B157" s="42"/>
      <c r="C157" s="204" t="s">
        <v>226</v>
      </c>
      <c r="D157" s="204" t="s">
        <v>211</v>
      </c>
      <c r="E157" s="205" t="s">
        <v>901</v>
      </c>
      <c r="F157" s="206" t="s">
        <v>902</v>
      </c>
      <c r="G157" s="207" t="s">
        <v>317</v>
      </c>
      <c r="H157" s="208">
        <v>1</v>
      </c>
      <c r="I157" s="209"/>
      <c r="J157" s="210">
        <f t="shared" si="0"/>
        <v>0</v>
      </c>
      <c r="K157" s="206" t="s">
        <v>23</v>
      </c>
      <c r="L157" s="62"/>
      <c r="M157" s="211" t="s">
        <v>23</v>
      </c>
      <c r="N157" s="212" t="s">
        <v>44</v>
      </c>
      <c r="O157" s="43"/>
      <c r="P157" s="213">
        <f t="shared" si="1"/>
        <v>0</v>
      </c>
      <c r="Q157" s="213">
        <v>0</v>
      </c>
      <c r="R157" s="213">
        <f t="shared" si="2"/>
        <v>0</v>
      </c>
      <c r="S157" s="213">
        <v>0</v>
      </c>
      <c r="T157" s="214">
        <f t="shared" si="3"/>
        <v>0</v>
      </c>
      <c r="AR157" s="25" t="s">
        <v>216</v>
      </c>
      <c r="AT157" s="25" t="s">
        <v>211</v>
      </c>
      <c r="AU157" s="25" t="s">
        <v>82</v>
      </c>
      <c r="AY157" s="25" t="s">
        <v>207</v>
      </c>
      <c r="BE157" s="215">
        <f t="shared" si="4"/>
        <v>0</v>
      </c>
      <c r="BF157" s="215">
        <f t="shared" si="5"/>
        <v>0</v>
      </c>
      <c r="BG157" s="215">
        <f t="shared" si="6"/>
        <v>0</v>
      </c>
      <c r="BH157" s="215">
        <f t="shared" si="7"/>
        <v>0</v>
      </c>
      <c r="BI157" s="215">
        <f t="shared" si="8"/>
        <v>0</v>
      </c>
      <c r="BJ157" s="25" t="s">
        <v>80</v>
      </c>
      <c r="BK157" s="215">
        <f t="shared" si="9"/>
        <v>0</v>
      </c>
      <c r="BL157" s="25" t="s">
        <v>216</v>
      </c>
      <c r="BM157" s="25" t="s">
        <v>903</v>
      </c>
    </row>
    <row r="158" spans="2:65" s="1" customFormat="1" ht="14.4" customHeight="1">
      <c r="B158" s="42"/>
      <c r="C158" s="204" t="s">
        <v>243</v>
      </c>
      <c r="D158" s="204" t="s">
        <v>211</v>
      </c>
      <c r="E158" s="205" t="s">
        <v>904</v>
      </c>
      <c r="F158" s="206" t="s">
        <v>905</v>
      </c>
      <c r="G158" s="207" t="s">
        <v>317</v>
      </c>
      <c r="H158" s="208">
        <v>1</v>
      </c>
      <c r="I158" s="209"/>
      <c r="J158" s="210">
        <f t="shared" si="0"/>
        <v>0</v>
      </c>
      <c r="K158" s="206" t="s">
        <v>23</v>
      </c>
      <c r="L158" s="62"/>
      <c r="M158" s="211" t="s">
        <v>23</v>
      </c>
      <c r="N158" s="212" t="s">
        <v>44</v>
      </c>
      <c r="O158" s="43"/>
      <c r="P158" s="213">
        <f t="shared" si="1"/>
        <v>0</v>
      </c>
      <c r="Q158" s="213">
        <v>0</v>
      </c>
      <c r="R158" s="213">
        <f t="shared" si="2"/>
        <v>0</v>
      </c>
      <c r="S158" s="213">
        <v>0</v>
      </c>
      <c r="T158" s="214">
        <f t="shared" si="3"/>
        <v>0</v>
      </c>
      <c r="AR158" s="25" t="s">
        <v>216</v>
      </c>
      <c r="AT158" s="25" t="s">
        <v>211</v>
      </c>
      <c r="AU158" s="25" t="s">
        <v>82</v>
      </c>
      <c r="AY158" s="25" t="s">
        <v>207</v>
      </c>
      <c r="BE158" s="215">
        <f t="shared" si="4"/>
        <v>0</v>
      </c>
      <c r="BF158" s="215">
        <f t="shared" si="5"/>
        <v>0</v>
      </c>
      <c r="BG158" s="215">
        <f t="shared" si="6"/>
        <v>0</v>
      </c>
      <c r="BH158" s="215">
        <f t="shared" si="7"/>
        <v>0</v>
      </c>
      <c r="BI158" s="215">
        <f t="shared" si="8"/>
        <v>0</v>
      </c>
      <c r="BJ158" s="25" t="s">
        <v>80</v>
      </c>
      <c r="BK158" s="215">
        <f t="shared" si="9"/>
        <v>0</v>
      </c>
      <c r="BL158" s="25" t="s">
        <v>216</v>
      </c>
      <c r="BM158" s="25" t="s">
        <v>906</v>
      </c>
    </row>
    <row r="159" spans="2:65" s="1" customFormat="1" ht="14.4" customHeight="1">
      <c r="B159" s="42"/>
      <c r="C159" s="204" t="s">
        <v>308</v>
      </c>
      <c r="D159" s="204" t="s">
        <v>211</v>
      </c>
      <c r="E159" s="205" t="s">
        <v>907</v>
      </c>
      <c r="F159" s="206" t="s">
        <v>908</v>
      </c>
      <c r="G159" s="207" t="s">
        <v>909</v>
      </c>
      <c r="H159" s="208">
        <v>1</v>
      </c>
      <c r="I159" s="209"/>
      <c r="J159" s="210">
        <f t="shared" si="0"/>
        <v>0</v>
      </c>
      <c r="K159" s="206" t="s">
        <v>215</v>
      </c>
      <c r="L159" s="62"/>
      <c r="M159" s="211" t="s">
        <v>23</v>
      </c>
      <c r="N159" s="212" t="s">
        <v>44</v>
      </c>
      <c r="O159" s="43"/>
      <c r="P159" s="213">
        <f t="shared" si="1"/>
        <v>0</v>
      </c>
      <c r="Q159" s="213">
        <v>6.1700000000000001E-3</v>
      </c>
      <c r="R159" s="213">
        <f t="shared" si="2"/>
        <v>6.1700000000000001E-3</v>
      </c>
      <c r="S159" s="213">
        <v>0</v>
      </c>
      <c r="T159" s="214">
        <f t="shared" si="3"/>
        <v>0</v>
      </c>
      <c r="AR159" s="25" t="s">
        <v>216</v>
      </c>
      <c r="AT159" s="25" t="s">
        <v>211</v>
      </c>
      <c r="AU159" s="25" t="s">
        <v>82</v>
      </c>
      <c r="AY159" s="25" t="s">
        <v>207</v>
      </c>
      <c r="BE159" s="215">
        <f t="shared" si="4"/>
        <v>0</v>
      </c>
      <c r="BF159" s="215">
        <f t="shared" si="5"/>
        <v>0</v>
      </c>
      <c r="BG159" s="215">
        <f t="shared" si="6"/>
        <v>0</v>
      </c>
      <c r="BH159" s="215">
        <f t="shared" si="7"/>
        <v>0</v>
      </c>
      <c r="BI159" s="215">
        <f t="shared" si="8"/>
        <v>0</v>
      </c>
      <c r="BJ159" s="25" t="s">
        <v>80</v>
      </c>
      <c r="BK159" s="215">
        <f t="shared" si="9"/>
        <v>0</v>
      </c>
      <c r="BL159" s="25" t="s">
        <v>216</v>
      </c>
      <c r="BM159" s="25" t="s">
        <v>910</v>
      </c>
    </row>
    <row r="160" spans="2:65" s="1" customFormat="1" ht="22.8" customHeight="1">
      <c r="B160" s="42"/>
      <c r="C160" s="204" t="s">
        <v>313</v>
      </c>
      <c r="D160" s="204" t="s">
        <v>211</v>
      </c>
      <c r="E160" s="205" t="s">
        <v>911</v>
      </c>
      <c r="F160" s="206" t="s">
        <v>912</v>
      </c>
      <c r="G160" s="207" t="s">
        <v>317</v>
      </c>
      <c r="H160" s="208">
        <v>2</v>
      </c>
      <c r="I160" s="209"/>
      <c r="J160" s="210">
        <f t="shared" si="0"/>
        <v>0</v>
      </c>
      <c r="K160" s="206" t="s">
        <v>215</v>
      </c>
      <c r="L160" s="62"/>
      <c r="M160" s="211" t="s">
        <v>23</v>
      </c>
      <c r="N160" s="212" t="s">
        <v>44</v>
      </c>
      <c r="O160" s="43"/>
      <c r="P160" s="213">
        <f t="shared" si="1"/>
        <v>0</v>
      </c>
      <c r="Q160" s="213">
        <v>0.46009</v>
      </c>
      <c r="R160" s="213">
        <f t="shared" si="2"/>
        <v>0.92018</v>
      </c>
      <c r="S160" s="213">
        <v>0</v>
      </c>
      <c r="T160" s="214">
        <f t="shared" si="3"/>
        <v>0</v>
      </c>
      <c r="AR160" s="25" t="s">
        <v>216</v>
      </c>
      <c r="AT160" s="25" t="s">
        <v>211</v>
      </c>
      <c r="AU160" s="25" t="s">
        <v>82</v>
      </c>
      <c r="AY160" s="25" t="s">
        <v>207</v>
      </c>
      <c r="BE160" s="215">
        <f t="shared" si="4"/>
        <v>0</v>
      </c>
      <c r="BF160" s="215">
        <f t="shared" si="5"/>
        <v>0</v>
      </c>
      <c r="BG160" s="215">
        <f t="shared" si="6"/>
        <v>0</v>
      </c>
      <c r="BH160" s="215">
        <f t="shared" si="7"/>
        <v>0</v>
      </c>
      <c r="BI160" s="215">
        <f t="shared" si="8"/>
        <v>0</v>
      </c>
      <c r="BJ160" s="25" t="s">
        <v>80</v>
      </c>
      <c r="BK160" s="215">
        <f t="shared" si="9"/>
        <v>0</v>
      </c>
      <c r="BL160" s="25" t="s">
        <v>216</v>
      </c>
      <c r="BM160" s="25" t="s">
        <v>913</v>
      </c>
    </row>
    <row r="161" spans="2:65" s="1" customFormat="1" ht="14.4" customHeight="1">
      <c r="B161" s="42"/>
      <c r="C161" s="204" t="s">
        <v>319</v>
      </c>
      <c r="D161" s="204" t="s">
        <v>211</v>
      </c>
      <c r="E161" s="205" t="s">
        <v>914</v>
      </c>
      <c r="F161" s="206" t="s">
        <v>915</v>
      </c>
      <c r="G161" s="207" t="s">
        <v>322</v>
      </c>
      <c r="H161" s="208">
        <v>5.87</v>
      </c>
      <c r="I161" s="209"/>
      <c r="J161" s="210">
        <f t="shared" si="0"/>
        <v>0</v>
      </c>
      <c r="K161" s="206" t="s">
        <v>215</v>
      </c>
      <c r="L161" s="62"/>
      <c r="M161" s="211" t="s">
        <v>23</v>
      </c>
      <c r="N161" s="212" t="s">
        <v>44</v>
      </c>
      <c r="O161" s="43"/>
      <c r="P161" s="213">
        <f t="shared" si="1"/>
        <v>0</v>
      </c>
      <c r="Q161" s="213">
        <v>0</v>
      </c>
      <c r="R161" s="213">
        <f t="shared" si="2"/>
        <v>0</v>
      </c>
      <c r="S161" s="213">
        <v>0</v>
      </c>
      <c r="T161" s="214">
        <f t="shared" si="3"/>
        <v>0</v>
      </c>
      <c r="AR161" s="25" t="s">
        <v>216</v>
      </c>
      <c r="AT161" s="25" t="s">
        <v>211</v>
      </c>
      <c r="AU161" s="25" t="s">
        <v>82</v>
      </c>
      <c r="AY161" s="25" t="s">
        <v>207</v>
      </c>
      <c r="BE161" s="215">
        <f t="shared" si="4"/>
        <v>0</v>
      </c>
      <c r="BF161" s="215">
        <f t="shared" si="5"/>
        <v>0</v>
      </c>
      <c r="BG161" s="215">
        <f t="shared" si="6"/>
        <v>0</v>
      </c>
      <c r="BH161" s="215">
        <f t="shared" si="7"/>
        <v>0</v>
      </c>
      <c r="BI161" s="215">
        <f t="shared" si="8"/>
        <v>0</v>
      </c>
      <c r="BJ161" s="25" t="s">
        <v>80</v>
      </c>
      <c r="BK161" s="215">
        <f t="shared" si="9"/>
        <v>0</v>
      </c>
      <c r="BL161" s="25" t="s">
        <v>216</v>
      </c>
      <c r="BM161" s="25" t="s">
        <v>916</v>
      </c>
    </row>
    <row r="162" spans="2:65" s="1" customFormat="1" ht="22.8" customHeight="1">
      <c r="B162" s="42"/>
      <c r="C162" s="204" t="s">
        <v>9</v>
      </c>
      <c r="D162" s="204" t="s">
        <v>211</v>
      </c>
      <c r="E162" s="205" t="s">
        <v>917</v>
      </c>
      <c r="F162" s="206" t="s">
        <v>918</v>
      </c>
      <c r="G162" s="207" t="s">
        <v>322</v>
      </c>
      <c r="H162" s="208">
        <v>5.87</v>
      </c>
      <c r="I162" s="209"/>
      <c r="J162" s="210">
        <f t="shared" si="0"/>
        <v>0</v>
      </c>
      <c r="K162" s="206" t="s">
        <v>215</v>
      </c>
      <c r="L162" s="62"/>
      <c r="M162" s="211" t="s">
        <v>23</v>
      </c>
      <c r="N162" s="212" t="s">
        <v>44</v>
      </c>
      <c r="O162" s="43"/>
      <c r="P162" s="213">
        <f t="shared" si="1"/>
        <v>0</v>
      </c>
      <c r="Q162" s="213">
        <v>0</v>
      </c>
      <c r="R162" s="213">
        <f t="shared" si="2"/>
        <v>0</v>
      </c>
      <c r="S162" s="213">
        <v>0</v>
      </c>
      <c r="T162" s="214">
        <f t="shared" si="3"/>
        <v>0</v>
      </c>
      <c r="AR162" s="25" t="s">
        <v>216</v>
      </c>
      <c r="AT162" s="25" t="s">
        <v>211</v>
      </c>
      <c r="AU162" s="25" t="s">
        <v>82</v>
      </c>
      <c r="AY162" s="25" t="s">
        <v>207</v>
      </c>
      <c r="BE162" s="215">
        <f t="shared" si="4"/>
        <v>0</v>
      </c>
      <c r="BF162" s="215">
        <f t="shared" si="5"/>
        <v>0</v>
      </c>
      <c r="BG162" s="215">
        <f t="shared" si="6"/>
        <v>0</v>
      </c>
      <c r="BH162" s="215">
        <f t="shared" si="7"/>
        <v>0</v>
      </c>
      <c r="BI162" s="215">
        <f t="shared" si="8"/>
        <v>0</v>
      </c>
      <c r="BJ162" s="25" t="s">
        <v>80</v>
      </c>
      <c r="BK162" s="215">
        <f t="shared" si="9"/>
        <v>0</v>
      </c>
      <c r="BL162" s="25" t="s">
        <v>216</v>
      </c>
      <c r="BM162" s="25" t="s">
        <v>919</v>
      </c>
    </row>
    <row r="163" spans="2:65" s="1" customFormat="1" ht="22.8" customHeight="1">
      <c r="B163" s="42"/>
      <c r="C163" s="204" t="s">
        <v>329</v>
      </c>
      <c r="D163" s="204" t="s">
        <v>211</v>
      </c>
      <c r="E163" s="205" t="s">
        <v>920</v>
      </c>
      <c r="F163" s="206" t="s">
        <v>921</v>
      </c>
      <c r="G163" s="207" t="s">
        <v>322</v>
      </c>
      <c r="H163" s="208">
        <v>6</v>
      </c>
      <c r="I163" s="209"/>
      <c r="J163" s="210">
        <f t="shared" si="0"/>
        <v>0</v>
      </c>
      <c r="K163" s="206" t="s">
        <v>215</v>
      </c>
      <c r="L163" s="62"/>
      <c r="M163" s="211" t="s">
        <v>23</v>
      </c>
      <c r="N163" s="212" t="s">
        <v>44</v>
      </c>
      <c r="O163" s="43"/>
      <c r="P163" s="213">
        <f t="shared" si="1"/>
        <v>0</v>
      </c>
      <c r="Q163" s="213">
        <v>9.0000000000000006E-5</v>
      </c>
      <c r="R163" s="213">
        <f t="shared" si="2"/>
        <v>5.4000000000000001E-4</v>
      </c>
      <c r="S163" s="213">
        <v>0</v>
      </c>
      <c r="T163" s="214">
        <f t="shared" si="3"/>
        <v>0</v>
      </c>
      <c r="AR163" s="25" t="s">
        <v>216</v>
      </c>
      <c r="AT163" s="25" t="s">
        <v>211</v>
      </c>
      <c r="AU163" s="25" t="s">
        <v>82</v>
      </c>
      <c r="AY163" s="25" t="s">
        <v>207</v>
      </c>
      <c r="BE163" s="215">
        <f t="shared" si="4"/>
        <v>0</v>
      </c>
      <c r="BF163" s="215">
        <f t="shared" si="5"/>
        <v>0</v>
      </c>
      <c r="BG163" s="215">
        <f t="shared" si="6"/>
        <v>0</v>
      </c>
      <c r="BH163" s="215">
        <f t="shared" si="7"/>
        <v>0</v>
      </c>
      <c r="BI163" s="215">
        <f t="shared" si="8"/>
        <v>0</v>
      </c>
      <c r="BJ163" s="25" t="s">
        <v>80</v>
      </c>
      <c r="BK163" s="215">
        <f t="shared" si="9"/>
        <v>0</v>
      </c>
      <c r="BL163" s="25" t="s">
        <v>216</v>
      </c>
      <c r="BM163" s="25" t="s">
        <v>922</v>
      </c>
    </row>
    <row r="164" spans="2:65" s="1" customFormat="1" ht="14.4" customHeight="1">
      <c r="B164" s="42"/>
      <c r="C164" s="204" t="s">
        <v>335</v>
      </c>
      <c r="D164" s="204" t="s">
        <v>211</v>
      </c>
      <c r="E164" s="205" t="s">
        <v>923</v>
      </c>
      <c r="F164" s="206" t="s">
        <v>924</v>
      </c>
      <c r="G164" s="207" t="s">
        <v>317</v>
      </c>
      <c r="H164" s="208">
        <v>1</v>
      </c>
      <c r="I164" s="209"/>
      <c r="J164" s="210">
        <f t="shared" si="0"/>
        <v>0</v>
      </c>
      <c r="K164" s="206" t="s">
        <v>23</v>
      </c>
      <c r="L164" s="62"/>
      <c r="M164" s="211" t="s">
        <v>23</v>
      </c>
      <c r="N164" s="212" t="s">
        <v>44</v>
      </c>
      <c r="O164" s="43"/>
      <c r="P164" s="213">
        <f t="shared" si="1"/>
        <v>0</v>
      </c>
      <c r="Q164" s="213">
        <v>0</v>
      </c>
      <c r="R164" s="213">
        <f t="shared" si="2"/>
        <v>0</v>
      </c>
      <c r="S164" s="213">
        <v>0</v>
      </c>
      <c r="T164" s="214">
        <f t="shared" si="3"/>
        <v>0</v>
      </c>
      <c r="AR164" s="25" t="s">
        <v>216</v>
      </c>
      <c r="AT164" s="25" t="s">
        <v>211</v>
      </c>
      <c r="AU164" s="25" t="s">
        <v>82</v>
      </c>
      <c r="AY164" s="25" t="s">
        <v>207</v>
      </c>
      <c r="BE164" s="215">
        <f t="shared" si="4"/>
        <v>0</v>
      </c>
      <c r="BF164" s="215">
        <f t="shared" si="5"/>
        <v>0</v>
      </c>
      <c r="BG164" s="215">
        <f t="shared" si="6"/>
        <v>0</v>
      </c>
      <c r="BH164" s="215">
        <f t="shared" si="7"/>
        <v>0</v>
      </c>
      <c r="BI164" s="215">
        <f t="shared" si="8"/>
        <v>0</v>
      </c>
      <c r="BJ164" s="25" t="s">
        <v>80</v>
      </c>
      <c r="BK164" s="215">
        <f t="shared" si="9"/>
        <v>0</v>
      </c>
      <c r="BL164" s="25" t="s">
        <v>216</v>
      </c>
      <c r="BM164" s="25" t="s">
        <v>925</v>
      </c>
    </row>
    <row r="165" spans="2:65" s="11" customFormat="1" ht="29.85" customHeight="1">
      <c r="B165" s="188"/>
      <c r="C165" s="189"/>
      <c r="D165" s="190" t="s">
        <v>72</v>
      </c>
      <c r="E165" s="202" t="s">
        <v>588</v>
      </c>
      <c r="F165" s="202" t="s">
        <v>589</v>
      </c>
      <c r="G165" s="189"/>
      <c r="H165" s="189"/>
      <c r="I165" s="192"/>
      <c r="J165" s="203">
        <f>BK165</f>
        <v>0</v>
      </c>
      <c r="K165" s="189"/>
      <c r="L165" s="194"/>
      <c r="M165" s="195"/>
      <c r="N165" s="196"/>
      <c r="O165" s="196"/>
      <c r="P165" s="197">
        <f>P166</f>
        <v>0</v>
      </c>
      <c r="Q165" s="196"/>
      <c r="R165" s="197">
        <f>R166</f>
        <v>0</v>
      </c>
      <c r="S165" s="196"/>
      <c r="T165" s="198">
        <f>T166</f>
        <v>0</v>
      </c>
      <c r="AR165" s="199" t="s">
        <v>80</v>
      </c>
      <c r="AT165" s="200" t="s">
        <v>72</v>
      </c>
      <c r="AU165" s="200" t="s">
        <v>80</v>
      </c>
      <c r="AY165" s="199" t="s">
        <v>207</v>
      </c>
      <c r="BK165" s="201">
        <f>BK166</f>
        <v>0</v>
      </c>
    </row>
    <row r="166" spans="2:65" s="1" customFormat="1" ht="34.200000000000003" customHeight="1">
      <c r="B166" s="42"/>
      <c r="C166" s="204" t="s">
        <v>342</v>
      </c>
      <c r="D166" s="204" t="s">
        <v>211</v>
      </c>
      <c r="E166" s="205" t="s">
        <v>926</v>
      </c>
      <c r="F166" s="206" t="s">
        <v>927</v>
      </c>
      <c r="G166" s="207" t="s">
        <v>240</v>
      </c>
      <c r="H166" s="208">
        <v>4.6529999999999996</v>
      </c>
      <c r="I166" s="209"/>
      <c r="J166" s="210">
        <f>ROUND(I166*H166,1)</f>
        <v>0</v>
      </c>
      <c r="K166" s="206" t="s">
        <v>215</v>
      </c>
      <c r="L166" s="62"/>
      <c r="M166" s="211" t="s">
        <v>23</v>
      </c>
      <c r="N166" s="212" t="s">
        <v>44</v>
      </c>
      <c r="O166" s="43"/>
      <c r="P166" s="213">
        <f>O166*H166</f>
        <v>0</v>
      </c>
      <c r="Q166" s="213">
        <v>0</v>
      </c>
      <c r="R166" s="213">
        <f>Q166*H166</f>
        <v>0</v>
      </c>
      <c r="S166" s="213">
        <v>0</v>
      </c>
      <c r="T166" s="214">
        <f>S166*H166</f>
        <v>0</v>
      </c>
      <c r="AR166" s="25" t="s">
        <v>216</v>
      </c>
      <c r="AT166" s="25" t="s">
        <v>211</v>
      </c>
      <c r="AU166" s="25" t="s">
        <v>82</v>
      </c>
      <c r="AY166" s="25" t="s">
        <v>207</v>
      </c>
      <c r="BE166" s="215">
        <f>IF(N166="základní",J166,0)</f>
        <v>0</v>
      </c>
      <c r="BF166" s="215">
        <f>IF(N166="snížená",J166,0)</f>
        <v>0</v>
      </c>
      <c r="BG166" s="215">
        <f>IF(N166="zákl. přenesená",J166,0)</f>
        <v>0</v>
      </c>
      <c r="BH166" s="215">
        <f>IF(N166="sníž. přenesená",J166,0)</f>
        <v>0</v>
      </c>
      <c r="BI166" s="215">
        <f>IF(N166="nulová",J166,0)</f>
        <v>0</v>
      </c>
      <c r="BJ166" s="25" t="s">
        <v>80</v>
      </c>
      <c r="BK166" s="215">
        <f>ROUND(I166*H166,1)</f>
        <v>0</v>
      </c>
      <c r="BL166" s="25" t="s">
        <v>216</v>
      </c>
      <c r="BM166" s="25" t="s">
        <v>928</v>
      </c>
    </row>
    <row r="167" spans="2:65" s="11" customFormat="1" ht="37.35" customHeight="1">
      <c r="B167" s="188"/>
      <c r="C167" s="189"/>
      <c r="D167" s="190" t="s">
        <v>72</v>
      </c>
      <c r="E167" s="191" t="s">
        <v>314</v>
      </c>
      <c r="F167" s="191" t="s">
        <v>637</v>
      </c>
      <c r="G167" s="189"/>
      <c r="H167" s="189"/>
      <c r="I167" s="192"/>
      <c r="J167" s="193">
        <f>BK167</f>
        <v>0</v>
      </c>
      <c r="K167" s="189"/>
      <c r="L167" s="194"/>
      <c r="M167" s="195"/>
      <c r="N167" s="196"/>
      <c r="O167" s="196"/>
      <c r="P167" s="197">
        <f>P168</f>
        <v>0</v>
      </c>
      <c r="Q167" s="196"/>
      <c r="R167" s="197">
        <f>R168</f>
        <v>2.9580000000000001E-3</v>
      </c>
      <c r="S167" s="196"/>
      <c r="T167" s="198">
        <f>T168</f>
        <v>0</v>
      </c>
      <c r="AR167" s="199" t="s">
        <v>90</v>
      </c>
      <c r="AT167" s="200" t="s">
        <v>72</v>
      </c>
      <c r="AU167" s="200" t="s">
        <v>73</v>
      </c>
      <c r="AY167" s="199" t="s">
        <v>207</v>
      </c>
      <c r="BK167" s="201">
        <f>BK168</f>
        <v>0</v>
      </c>
    </row>
    <row r="168" spans="2:65" s="11" customFormat="1" ht="19.95" customHeight="1">
      <c r="B168" s="188"/>
      <c r="C168" s="189"/>
      <c r="D168" s="190" t="s">
        <v>72</v>
      </c>
      <c r="E168" s="202" t="s">
        <v>929</v>
      </c>
      <c r="F168" s="202" t="s">
        <v>930</v>
      </c>
      <c r="G168" s="189"/>
      <c r="H168" s="189"/>
      <c r="I168" s="192"/>
      <c r="J168" s="203">
        <f>BK168</f>
        <v>0</v>
      </c>
      <c r="K168" s="189"/>
      <c r="L168" s="194"/>
      <c r="M168" s="195"/>
      <c r="N168" s="196"/>
      <c r="O168" s="196"/>
      <c r="P168" s="197">
        <f>SUM(P169:P171)</f>
        <v>0</v>
      </c>
      <c r="Q168" s="196"/>
      <c r="R168" s="197">
        <f>SUM(R169:R171)</f>
        <v>2.9580000000000001E-3</v>
      </c>
      <c r="S168" s="196"/>
      <c r="T168" s="198">
        <f>SUM(T169:T171)</f>
        <v>0</v>
      </c>
      <c r="AR168" s="199" t="s">
        <v>90</v>
      </c>
      <c r="AT168" s="200" t="s">
        <v>72</v>
      </c>
      <c r="AU168" s="200" t="s">
        <v>80</v>
      </c>
      <c r="AY168" s="199" t="s">
        <v>207</v>
      </c>
      <c r="BK168" s="201">
        <f>SUM(BK169:BK171)</f>
        <v>0</v>
      </c>
    </row>
    <row r="169" spans="2:65" s="1" customFormat="1" ht="34.200000000000003" customHeight="1">
      <c r="B169" s="42"/>
      <c r="C169" s="204" t="s">
        <v>348</v>
      </c>
      <c r="D169" s="204" t="s">
        <v>211</v>
      </c>
      <c r="E169" s="205" t="s">
        <v>931</v>
      </c>
      <c r="F169" s="206" t="s">
        <v>932</v>
      </c>
      <c r="G169" s="207" t="s">
        <v>322</v>
      </c>
      <c r="H169" s="208">
        <v>5.87</v>
      </c>
      <c r="I169" s="209"/>
      <c r="J169" s="210">
        <f>ROUND(I169*H169,1)</f>
        <v>0</v>
      </c>
      <c r="K169" s="206" t="s">
        <v>215</v>
      </c>
      <c r="L169" s="62"/>
      <c r="M169" s="211" t="s">
        <v>23</v>
      </c>
      <c r="N169" s="212" t="s">
        <v>44</v>
      </c>
      <c r="O169" s="43"/>
      <c r="P169" s="213">
        <f>O169*H169</f>
        <v>0</v>
      </c>
      <c r="Q169" s="213">
        <v>0</v>
      </c>
      <c r="R169" s="213">
        <f>Q169*H169</f>
        <v>0</v>
      </c>
      <c r="S169" s="213">
        <v>0</v>
      </c>
      <c r="T169" s="214">
        <f>S169*H169</f>
        <v>0</v>
      </c>
      <c r="AR169" s="25" t="s">
        <v>503</v>
      </c>
      <c r="AT169" s="25" t="s">
        <v>211</v>
      </c>
      <c r="AU169" s="25" t="s">
        <v>82</v>
      </c>
      <c r="AY169" s="25" t="s">
        <v>207</v>
      </c>
      <c r="BE169" s="215">
        <f>IF(N169="základní",J169,0)</f>
        <v>0</v>
      </c>
      <c r="BF169" s="215">
        <f>IF(N169="snížená",J169,0)</f>
        <v>0</v>
      </c>
      <c r="BG169" s="215">
        <f>IF(N169="zákl. přenesená",J169,0)</f>
        <v>0</v>
      </c>
      <c r="BH169" s="215">
        <f>IF(N169="sníž. přenesená",J169,0)</f>
        <v>0</v>
      </c>
      <c r="BI169" s="215">
        <f>IF(N169="nulová",J169,0)</f>
        <v>0</v>
      </c>
      <c r="BJ169" s="25" t="s">
        <v>80</v>
      </c>
      <c r="BK169" s="215">
        <f>ROUND(I169*H169,1)</f>
        <v>0</v>
      </c>
      <c r="BL169" s="25" t="s">
        <v>503</v>
      </c>
      <c r="BM169" s="25" t="s">
        <v>933</v>
      </c>
    </row>
    <row r="170" spans="2:65" s="1" customFormat="1" ht="14.4" customHeight="1">
      <c r="B170" s="42"/>
      <c r="C170" s="260" t="s">
        <v>352</v>
      </c>
      <c r="D170" s="260" t="s">
        <v>314</v>
      </c>
      <c r="E170" s="261" t="s">
        <v>934</v>
      </c>
      <c r="F170" s="262" t="s">
        <v>935</v>
      </c>
      <c r="G170" s="263" t="s">
        <v>311</v>
      </c>
      <c r="H170" s="264">
        <v>2.9580000000000002</v>
      </c>
      <c r="I170" s="265"/>
      <c r="J170" s="266">
        <f>ROUND(I170*H170,1)</f>
        <v>0</v>
      </c>
      <c r="K170" s="262" t="s">
        <v>215</v>
      </c>
      <c r="L170" s="267"/>
      <c r="M170" s="268" t="s">
        <v>23</v>
      </c>
      <c r="N170" s="269" t="s">
        <v>44</v>
      </c>
      <c r="O170" s="43"/>
      <c r="P170" s="213">
        <f>O170*H170</f>
        <v>0</v>
      </c>
      <c r="Q170" s="213">
        <v>1E-3</v>
      </c>
      <c r="R170" s="213">
        <f>Q170*H170</f>
        <v>2.9580000000000001E-3</v>
      </c>
      <c r="S170" s="213">
        <v>0</v>
      </c>
      <c r="T170" s="214">
        <f>S170*H170</f>
        <v>0</v>
      </c>
      <c r="AR170" s="25" t="s">
        <v>656</v>
      </c>
      <c r="AT170" s="25" t="s">
        <v>314</v>
      </c>
      <c r="AU170" s="25" t="s">
        <v>82</v>
      </c>
      <c r="AY170" s="25" t="s">
        <v>207</v>
      </c>
      <c r="BE170" s="215">
        <f>IF(N170="základní",J170,0)</f>
        <v>0</v>
      </c>
      <c r="BF170" s="215">
        <f>IF(N170="snížená",J170,0)</f>
        <v>0</v>
      </c>
      <c r="BG170" s="215">
        <f>IF(N170="zákl. přenesená",J170,0)</f>
        <v>0</v>
      </c>
      <c r="BH170" s="215">
        <f>IF(N170="sníž. přenesená",J170,0)</f>
        <v>0</v>
      </c>
      <c r="BI170" s="215">
        <f>IF(N170="nulová",J170,0)</f>
        <v>0</v>
      </c>
      <c r="BJ170" s="25" t="s">
        <v>80</v>
      </c>
      <c r="BK170" s="215">
        <f>ROUND(I170*H170,1)</f>
        <v>0</v>
      </c>
      <c r="BL170" s="25" t="s">
        <v>656</v>
      </c>
      <c r="BM170" s="25" t="s">
        <v>936</v>
      </c>
    </row>
    <row r="171" spans="2:65" s="12" customFormat="1" ht="12">
      <c r="B171" s="216"/>
      <c r="C171" s="217"/>
      <c r="D171" s="218" t="s">
        <v>218</v>
      </c>
      <c r="E171" s="219" t="s">
        <v>23</v>
      </c>
      <c r="F171" s="220" t="s">
        <v>937</v>
      </c>
      <c r="G171" s="217"/>
      <c r="H171" s="221">
        <v>2.9580000000000002</v>
      </c>
      <c r="I171" s="222"/>
      <c r="J171" s="217"/>
      <c r="K171" s="217"/>
      <c r="L171" s="223"/>
      <c r="M171" s="276"/>
      <c r="N171" s="277"/>
      <c r="O171" s="277"/>
      <c r="P171" s="277"/>
      <c r="Q171" s="277"/>
      <c r="R171" s="277"/>
      <c r="S171" s="277"/>
      <c r="T171" s="278"/>
      <c r="AT171" s="227" t="s">
        <v>218</v>
      </c>
      <c r="AU171" s="227" t="s">
        <v>82</v>
      </c>
      <c r="AV171" s="12" t="s">
        <v>82</v>
      </c>
      <c r="AW171" s="12" t="s">
        <v>36</v>
      </c>
      <c r="AX171" s="12" t="s">
        <v>80</v>
      </c>
      <c r="AY171" s="227" t="s">
        <v>207</v>
      </c>
    </row>
    <row r="172" spans="2:65" s="1" customFormat="1" ht="6.9" customHeight="1">
      <c r="B172" s="57"/>
      <c r="C172" s="58"/>
      <c r="D172" s="58"/>
      <c r="E172" s="58"/>
      <c r="F172" s="58"/>
      <c r="G172" s="58"/>
      <c r="H172" s="58"/>
      <c r="I172" s="149"/>
      <c r="J172" s="58"/>
      <c r="K172" s="58"/>
      <c r="L172" s="62"/>
    </row>
  </sheetData>
  <sheetProtection algorithmName="SHA-512" hashValue="lJMUZ7D9vMu3kKR49JOo6T6M87OkwiuVUj1d3gv7mj1NZ+sYtRmBnIJq23iuwd6t2ixWpi495Ov6vr5iXNsG1Q==" saltValue="fCAD7SHO5Vu+7YcYZoX7yaCPpR4DqVRakdQ2fCXPMpO+3XVDqBgTxnFIGYMQXV8oherLOo+nQWNsM0VPtZd7Hw==" spinCount="100000" sheet="1" objects="1" scenarios="1" formatColumns="0" formatRows="0" autoFilter="0"/>
  <autoFilter ref="C95:K171"/>
  <mergeCells count="16">
    <mergeCell ref="L2:V2"/>
    <mergeCell ref="E82:H82"/>
    <mergeCell ref="E86:H86"/>
    <mergeCell ref="E84:H84"/>
    <mergeCell ref="E88:H88"/>
    <mergeCell ref="G1:H1"/>
    <mergeCell ref="E49:H49"/>
    <mergeCell ref="E53:H53"/>
    <mergeCell ref="E51:H51"/>
    <mergeCell ref="E55:H55"/>
    <mergeCell ref="J59:J60"/>
    <mergeCell ref="E7:H7"/>
    <mergeCell ref="E11:H11"/>
    <mergeCell ref="E9:H9"/>
    <mergeCell ref="E13:H13"/>
    <mergeCell ref="E28:H28"/>
  </mergeCells>
  <hyperlinks>
    <hyperlink ref="F1:G1" location="C2" display="1) Krycí list soupisu"/>
    <hyperlink ref="G1:H1" location="C62" display="2) Rekapitulace"/>
    <hyperlink ref="J1" location="C95" display="3) Soupis prací"/>
    <hyperlink ref="L1:V1" location="'Rekapitulace stavby'!C2" display="Rekapitulace stavby"/>
  </hyperlinks>
  <pageMargins left="0.59055118110236227" right="0.59055118110236227" top="0.59055118110236227" bottom="0.59055118110236227" header="0" footer="0"/>
  <pageSetup paperSize="9" scale="97" fitToHeight="100" orientation="landscape" r:id="rId1"/>
  <headerFooter>
    <oddFooter>&amp;CStrana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05"/>
  <sheetViews>
    <sheetView showGridLines="0" workbookViewId="0">
      <pane ySplit="1" topLeftCell="A84" activePane="bottomLeft" state="frozen"/>
      <selection pane="bottomLeft" activeCell="F96" sqref="F96"/>
    </sheetView>
  </sheetViews>
  <sheetFormatPr defaultRowHeight="14.4"/>
  <cols>
    <col min="1" max="1" width="7.140625" customWidth="1"/>
    <col min="2" max="2" width="1.42578125" customWidth="1"/>
    <col min="3" max="3" width="3.5703125" customWidth="1"/>
    <col min="4" max="4" width="3.7109375" customWidth="1"/>
    <col min="5" max="5" width="14.7109375" customWidth="1"/>
    <col min="6" max="6" width="93.140625" customWidth="1"/>
    <col min="7" max="7" width="7.42578125" customWidth="1"/>
    <col min="8" max="8" width="10.85546875" customWidth="1"/>
    <col min="9" max="9" width="10.85546875" style="121" customWidth="1"/>
    <col min="10" max="10" width="20.140625" customWidth="1"/>
    <col min="11" max="11" width="15.28515625" customWidth="1"/>
    <col min="13" max="18" width="9.140625" hidden="1"/>
    <col min="19" max="19" width="7" hidden="1" customWidth="1"/>
    <col min="20" max="20" width="25.42578125" hidden="1" customWidth="1"/>
    <col min="21" max="21" width="14" hidden="1" customWidth="1"/>
    <col min="22" max="22" width="10.5703125" customWidth="1"/>
    <col min="23" max="23" width="14" customWidth="1"/>
    <col min="24" max="24" width="10.5703125" customWidth="1"/>
    <col min="25" max="25" width="12.85546875" customWidth="1"/>
    <col min="26" max="26" width="9.42578125" customWidth="1"/>
    <col min="27" max="27" width="12.85546875" customWidth="1"/>
    <col min="28" max="28" width="14" customWidth="1"/>
    <col min="29" max="29" width="9.42578125" customWidth="1"/>
    <col min="30" max="30" width="12.85546875" customWidth="1"/>
    <col min="31" max="31" width="14" customWidth="1"/>
    <col min="44" max="65" width="9.140625" hidden="1"/>
  </cols>
  <sheetData>
    <row r="1" spans="1:70" ht="21.75" customHeight="1">
      <c r="A1" s="22"/>
      <c r="B1" s="122"/>
      <c r="C1" s="122"/>
      <c r="D1" s="123" t="s">
        <v>1</v>
      </c>
      <c r="E1" s="122"/>
      <c r="F1" s="124" t="s">
        <v>154</v>
      </c>
      <c r="G1" s="410" t="s">
        <v>155</v>
      </c>
      <c r="H1" s="410"/>
      <c r="I1" s="125"/>
      <c r="J1" s="124" t="s">
        <v>156</v>
      </c>
      <c r="K1" s="123" t="s">
        <v>157</v>
      </c>
      <c r="L1" s="124" t="s">
        <v>158</v>
      </c>
      <c r="M1" s="124"/>
      <c r="N1" s="124"/>
      <c r="O1" s="124"/>
      <c r="P1" s="124"/>
      <c r="Q1" s="124"/>
      <c r="R1" s="124"/>
      <c r="S1" s="124"/>
      <c r="T1" s="124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spans="1:70" ht="36.9" customHeight="1"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AT2" s="25" t="s">
        <v>100</v>
      </c>
    </row>
    <row r="3" spans="1:70" ht="6.9" customHeight="1">
      <c r="B3" s="26"/>
      <c r="C3" s="27"/>
      <c r="D3" s="27"/>
      <c r="E3" s="27"/>
      <c r="F3" s="27"/>
      <c r="G3" s="27"/>
      <c r="H3" s="27"/>
      <c r="I3" s="126"/>
      <c r="J3" s="27"/>
      <c r="K3" s="28"/>
      <c r="AT3" s="25" t="s">
        <v>82</v>
      </c>
    </row>
    <row r="4" spans="1:70" ht="36.9" customHeight="1">
      <c r="B4" s="29"/>
      <c r="C4" s="30"/>
      <c r="D4" s="31" t="s">
        <v>159</v>
      </c>
      <c r="E4" s="30"/>
      <c r="F4" s="30"/>
      <c r="G4" s="30"/>
      <c r="H4" s="30"/>
      <c r="I4" s="127"/>
      <c r="J4" s="30"/>
      <c r="K4" s="32"/>
      <c r="M4" s="33" t="s">
        <v>12</v>
      </c>
      <c r="AT4" s="25" t="s">
        <v>6</v>
      </c>
    </row>
    <row r="5" spans="1:70" ht="6.9" customHeight="1">
      <c r="B5" s="29"/>
      <c r="C5" s="30"/>
      <c r="D5" s="30"/>
      <c r="E5" s="30"/>
      <c r="F5" s="30"/>
      <c r="G5" s="30"/>
      <c r="H5" s="30"/>
      <c r="I5" s="127"/>
      <c r="J5" s="30"/>
      <c r="K5" s="32"/>
    </row>
    <row r="6" spans="1:70" ht="13.2">
      <c r="B6" s="29"/>
      <c r="C6" s="30"/>
      <c r="D6" s="38" t="s">
        <v>18</v>
      </c>
      <c r="E6" s="30"/>
      <c r="F6" s="30"/>
      <c r="G6" s="30"/>
      <c r="H6" s="30"/>
      <c r="I6" s="127"/>
      <c r="J6" s="30"/>
      <c r="K6" s="32"/>
    </row>
    <row r="7" spans="1:70" ht="14.4" customHeight="1">
      <c r="B7" s="29"/>
      <c r="C7" s="30"/>
      <c r="D7" s="30"/>
      <c r="E7" s="400" t="str">
        <f>'Rekapitulace stavby'!K6</f>
        <v>Revitalizace návsi v obci Malšovice</v>
      </c>
      <c r="F7" s="401"/>
      <c r="G7" s="401"/>
      <c r="H7" s="401"/>
      <c r="I7" s="127"/>
      <c r="J7" s="30"/>
      <c r="K7" s="32"/>
    </row>
    <row r="8" spans="1:70" ht="13.2">
      <c r="B8" s="29"/>
      <c r="C8" s="30"/>
      <c r="D8" s="38" t="s">
        <v>160</v>
      </c>
      <c r="E8" s="30"/>
      <c r="F8" s="30"/>
      <c r="G8" s="30"/>
      <c r="H8" s="30"/>
      <c r="I8" s="127"/>
      <c r="J8" s="30"/>
      <c r="K8" s="32"/>
    </row>
    <row r="9" spans="1:70" ht="25.2" customHeight="1">
      <c r="B9" s="29"/>
      <c r="C9" s="30"/>
      <c r="D9" s="30"/>
      <c r="E9" s="400" t="s">
        <v>161</v>
      </c>
      <c r="F9" s="360"/>
      <c r="G9" s="360"/>
      <c r="H9" s="360"/>
      <c r="I9" s="127"/>
      <c r="J9" s="30"/>
      <c r="K9" s="32"/>
    </row>
    <row r="10" spans="1:70" ht="13.2">
      <c r="B10" s="29"/>
      <c r="C10" s="30"/>
      <c r="D10" s="38" t="s">
        <v>162</v>
      </c>
      <c r="E10" s="30"/>
      <c r="F10" s="30"/>
      <c r="G10" s="30"/>
      <c r="H10" s="30"/>
      <c r="I10" s="127"/>
      <c r="J10" s="30"/>
      <c r="K10" s="32"/>
    </row>
    <row r="11" spans="1:70" s="1" customFormat="1" ht="14.4" customHeight="1">
      <c r="B11" s="42"/>
      <c r="C11" s="43"/>
      <c r="D11" s="43"/>
      <c r="E11" s="384" t="s">
        <v>163</v>
      </c>
      <c r="F11" s="402"/>
      <c r="G11" s="402"/>
      <c r="H11" s="402"/>
      <c r="I11" s="128"/>
      <c r="J11" s="43"/>
      <c r="K11" s="46"/>
    </row>
    <row r="12" spans="1:70" s="1" customFormat="1" ht="13.2">
      <c r="B12" s="42"/>
      <c r="C12" s="43"/>
      <c r="D12" s="38" t="s">
        <v>164</v>
      </c>
      <c r="E12" s="43"/>
      <c r="F12" s="43"/>
      <c r="G12" s="43"/>
      <c r="H12" s="43"/>
      <c r="I12" s="128"/>
      <c r="J12" s="43"/>
      <c r="K12" s="46"/>
    </row>
    <row r="13" spans="1:70" s="1" customFormat="1" ht="36.9" customHeight="1">
      <c r="B13" s="42"/>
      <c r="C13" s="43"/>
      <c r="D13" s="43"/>
      <c r="E13" s="403" t="s">
        <v>938</v>
      </c>
      <c r="F13" s="402"/>
      <c r="G13" s="402"/>
      <c r="H13" s="402"/>
      <c r="I13" s="128"/>
      <c r="J13" s="43"/>
      <c r="K13" s="46"/>
    </row>
    <row r="14" spans="1:70" s="1" customFormat="1" ht="12">
      <c r="B14" s="42"/>
      <c r="C14" s="43"/>
      <c r="D14" s="43"/>
      <c r="E14" s="43"/>
      <c r="F14" s="43"/>
      <c r="G14" s="43"/>
      <c r="H14" s="43"/>
      <c r="I14" s="128"/>
      <c r="J14" s="43"/>
      <c r="K14" s="46"/>
    </row>
    <row r="15" spans="1:70" s="1" customFormat="1" ht="14.4" customHeight="1">
      <c r="B15" s="42"/>
      <c r="C15" s="43"/>
      <c r="D15" s="38" t="s">
        <v>20</v>
      </c>
      <c r="E15" s="43"/>
      <c r="F15" s="36" t="s">
        <v>21</v>
      </c>
      <c r="G15" s="43"/>
      <c r="H15" s="43"/>
      <c r="I15" s="129" t="s">
        <v>22</v>
      </c>
      <c r="J15" s="36" t="s">
        <v>23</v>
      </c>
      <c r="K15" s="46"/>
    </row>
    <row r="16" spans="1:70" s="1" customFormat="1" ht="14.4" customHeight="1">
      <c r="B16" s="42"/>
      <c r="C16" s="43"/>
      <c r="D16" s="38" t="s">
        <v>24</v>
      </c>
      <c r="E16" s="43"/>
      <c r="F16" s="36" t="s">
        <v>25</v>
      </c>
      <c r="G16" s="43"/>
      <c r="H16" s="43"/>
      <c r="I16" s="129" t="s">
        <v>26</v>
      </c>
      <c r="J16" s="130" t="str">
        <f>'Rekapitulace stavby'!AN8</f>
        <v>10. 5. 2018</v>
      </c>
      <c r="K16" s="46"/>
    </row>
    <row r="17" spans="2:11" s="1" customFormat="1" ht="10.8" customHeight="1">
      <c r="B17" s="42"/>
      <c r="C17" s="43"/>
      <c r="D17" s="43"/>
      <c r="E17" s="43"/>
      <c r="F17" s="43"/>
      <c r="G17" s="43"/>
      <c r="H17" s="43"/>
      <c r="I17" s="128"/>
      <c r="J17" s="43"/>
      <c r="K17" s="46"/>
    </row>
    <row r="18" spans="2:11" s="1" customFormat="1" ht="14.4" customHeight="1">
      <c r="B18" s="42"/>
      <c r="C18" s="43"/>
      <c r="D18" s="38" t="s">
        <v>28</v>
      </c>
      <c r="E18" s="43"/>
      <c r="F18" s="43"/>
      <c r="G18" s="43"/>
      <c r="H18" s="43"/>
      <c r="I18" s="129" t="s">
        <v>29</v>
      </c>
      <c r="J18" s="36" t="s">
        <v>23</v>
      </c>
      <c r="K18" s="46"/>
    </row>
    <row r="19" spans="2:11" s="1" customFormat="1" ht="18" customHeight="1">
      <c r="B19" s="42"/>
      <c r="C19" s="43"/>
      <c r="D19" s="43"/>
      <c r="E19" s="36" t="s">
        <v>30</v>
      </c>
      <c r="F19" s="43"/>
      <c r="G19" s="43"/>
      <c r="H19" s="43"/>
      <c r="I19" s="129" t="s">
        <v>31</v>
      </c>
      <c r="J19" s="36" t="s">
        <v>23</v>
      </c>
      <c r="K19" s="46"/>
    </row>
    <row r="20" spans="2:11" s="1" customFormat="1" ht="6.9" customHeight="1">
      <c r="B20" s="42"/>
      <c r="C20" s="43"/>
      <c r="D20" s="43"/>
      <c r="E20" s="43"/>
      <c r="F20" s="43"/>
      <c r="G20" s="43"/>
      <c r="H20" s="43"/>
      <c r="I20" s="128"/>
      <c r="J20" s="43"/>
      <c r="K20" s="46"/>
    </row>
    <row r="21" spans="2:11" s="1" customFormat="1" ht="14.4" customHeight="1">
      <c r="B21" s="42"/>
      <c r="C21" s="43"/>
      <c r="D21" s="38" t="s">
        <v>32</v>
      </c>
      <c r="E21" s="43"/>
      <c r="F21" s="43"/>
      <c r="G21" s="43"/>
      <c r="H21" s="43"/>
      <c r="I21" s="129" t="s">
        <v>29</v>
      </c>
      <c r="J21" s="36" t="str">
        <f>IF('Rekapitulace stavby'!AN13="Vyplň údaj","",IF('Rekapitulace stavby'!AN13="","",'Rekapitulace stavby'!AN13))</f>
        <v/>
      </c>
      <c r="K21" s="46"/>
    </row>
    <row r="22" spans="2:11" s="1" customFormat="1" ht="18" customHeight="1">
      <c r="B22" s="42"/>
      <c r="C22" s="43"/>
      <c r="D22" s="43"/>
      <c r="E22" s="36" t="str">
        <f>IF('Rekapitulace stavby'!E14="Vyplň údaj","",IF('Rekapitulace stavby'!E14="","",'Rekapitulace stavby'!E14))</f>
        <v/>
      </c>
      <c r="F22" s="43"/>
      <c r="G22" s="43"/>
      <c r="H22" s="43"/>
      <c r="I22" s="129" t="s">
        <v>31</v>
      </c>
      <c r="J22" s="36" t="str">
        <f>IF('Rekapitulace stavby'!AN14="Vyplň údaj","",IF('Rekapitulace stavby'!AN14="","",'Rekapitulace stavby'!AN14))</f>
        <v/>
      </c>
      <c r="K22" s="46"/>
    </row>
    <row r="23" spans="2:11" s="1" customFormat="1" ht="6.9" customHeight="1">
      <c r="B23" s="42"/>
      <c r="C23" s="43"/>
      <c r="D23" s="43"/>
      <c r="E23" s="43"/>
      <c r="F23" s="43"/>
      <c r="G23" s="43"/>
      <c r="H23" s="43"/>
      <c r="I23" s="128"/>
      <c r="J23" s="43"/>
      <c r="K23" s="46"/>
    </row>
    <row r="24" spans="2:11" s="1" customFormat="1" ht="14.4" customHeight="1">
      <c r="B24" s="42"/>
      <c r="C24" s="43"/>
      <c r="D24" s="38" t="s">
        <v>34</v>
      </c>
      <c r="E24" s="43"/>
      <c r="F24" s="43"/>
      <c r="G24" s="43"/>
      <c r="H24" s="43"/>
      <c r="I24" s="129" t="s">
        <v>29</v>
      </c>
      <c r="J24" s="36" t="s">
        <v>23</v>
      </c>
      <c r="K24" s="46"/>
    </row>
    <row r="25" spans="2:11" s="1" customFormat="1" ht="18" customHeight="1">
      <c r="B25" s="42"/>
      <c r="C25" s="43"/>
      <c r="D25" s="43"/>
      <c r="E25" s="36" t="s">
        <v>828</v>
      </c>
      <c r="F25" s="43"/>
      <c r="G25" s="43"/>
      <c r="H25" s="43"/>
      <c r="I25" s="129" t="s">
        <v>31</v>
      </c>
      <c r="J25" s="36" t="s">
        <v>23</v>
      </c>
      <c r="K25" s="46"/>
    </row>
    <row r="26" spans="2:11" s="1" customFormat="1" ht="6.9" customHeight="1">
      <c r="B26" s="42"/>
      <c r="C26" s="43"/>
      <c r="D26" s="43"/>
      <c r="E26" s="43"/>
      <c r="F26" s="43"/>
      <c r="G26" s="43"/>
      <c r="H26" s="43"/>
      <c r="I26" s="128"/>
      <c r="J26" s="43"/>
      <c r="K26" s="46"/>
    </row>
    <row r="27" spans="2:11" s="1" customFormat="1" ht="14.4" customHeight="1">
      <c r="B27" s="42"/>
      <c r="C27" s="43"/>
      <c r="D27" s="38" t="s">
        <v>37</v>
      </c>
      <c r="E27" s="43"/>
      <c r="F27" s="43"/>
      <c r="G27" s="43"/>
      <c r="H27" s="43"/>
      <c r="I27" s="128"/>
      <c r="J27" s="43"/>
      <c r="K27" s="46"/>
    </row>
    <row r="28" spans="2:11" s="7" customFormat="1" ht="100.8" customHeight="1">
      <c r="B28" s="131"/>
      <c r="C28" s="132"/>
      <c r="D28" s="132"/>
      <c r="E28" s="364" t="s">
        <v>829</v>
      </c>
      <c r="F28" s="364"/>
      <c r="G28" s="364"/>
      <c r="H28" s="364"/>
      <c r="I28" s="133"/>
      <c r="J28" s="132"/>
      <c r="K28" s="134"/>
    </row>
    <row r="29" spans="2:11" s="1" customFormat="1" ht="6.9" customHeight="1">
      <c r="B29" s="42"/>
      <c r="C29" s="43"/>
      <c r="D29" s="43"/>
      <c r="E29" s="43"/>
      <c r="F29" s="43"/>
      <c r="G29" s="43"/>
      <c r="H29" s="43"/>
      <c r="I29" s="128"/>
      <c r="J29" s="43"/>
      <c r="K29" s="46"/>
    </row>
    <row r="30" spans="2:11" s="1" customFormat="1" ht="6.9" customHeight="1">
      <c r="B30" s="42"/>
      <c r="C30" s="43"/>
      <c r="D30" s="86"/>
      <c r="E30" s="86"/>
      <c r="F30" s="86"/>
      <c r="G30" s="86"/>
      <c r="H30" s="86"/>
      <c r="I30" s="135"/>
      <c r="J30" s="86"/>
      <c r="K30" s="136"/>
    </row>
    <row r="31" spans="2:11" s="1" customFormat="1" ht="25.35" customHeight="1">
      <c r="B31" s="42"/>
      <c r="C31" s="43"/>
      <c r="D31" s="137" t="s">
        <v>39</v>
      </c>
      <c r="E31" s="43"/>
      <c r="F31" s="43"/>
      <c r="G31" s="43"/>
      <c r="H31" s="43"/>
      <c r="I31" s="128"/>
      <c r="J31" s="138">
        <f>ROUND(J92,1)</f>
        <v>0</v>
      </c>
      <c r="K31" s="46"/>
    </row>
    <row r="32" spans="2:11" s="1" customFormat="1" ht="6.9" customHeight="1">
      <c r="B32" s="42"/>
      <c r="C32" s="43"/>
      <c r="D32" s="86"/>
      <c r="E32" s="86"/>
      <c r="F32" s="86"/>
      <c r="G32" s="86"/>
      <c r="H32" s="86"/>
      <c r="I32" s="135"/>
      <c r="J32" s="86"/>
      <c r="K32" s="136"/>
    </row>
    <row r="33" spans="2:11" s="1" customFormat="1" ht="14.4" customHeight="1">
      <c r="B33" s="42"/>
      <c r="C33" s="43"/>
      <c r="D33" s="43"/>
      <c r="E33" s="43"/>
      <c r="F33" s="47" t="s">
        <v>41</v>
      </c>
      <c r="G33" s="43"/>
      <c r="H33" s="43"/>
      <c r="I33" s="139" t="s">
        <v>40</v>
      </c>
      <c r="J33" s="47" t="s">
        <v>42</v>
      </c>
      <c r="K33" s="46"/>
    </row>
    <row r="34" spans="2:11" s="1" customFormat="1" ht="14.4" customHeight="1">
      <c r="B34" s="42"/>
      <c r="C34" s="43"/>
      <c r="D34" s="50" t="s">
        <v>43</v>
      </c>
      <c r="E34" s="50" t="s">
        <v>44</v>
      </c>
      <c r="F34" s="140">
        <f>ROUND(SUM(BE92:BE104), 1)</f>
        <v>0</v>
      </c>
      <c r="G34" s="43"/>
      <c r="H34" s="43"/>
      <c r="I34" s="141">
        <v>0.21</v>
      </c>
      <c r="J34" s="140">
        <f>ROUND(ROUND((SUM(BE92:BE104)), 1)*I34, 1)</f>
        <v>0</v>
      </c>
      <c r="K34" s="46"/>
    </row>
    <row r="35" spans="2:11" s="1" customFormat="1" ht="14.4" customHeight="1">
      <c r="B35" s="42"/>
      <c r="C35" s="43"/>
      <c r="D35" s="43"/>
      <c r="E35" s="50" t="s">
        <v>45</v>
      </c>
      <c r="F35" s="140">
        <f>ROUND(SUM(BF92:BF104), 1)</f>
        <v>0</v>
      </c>
      <c r="G35" s="43"/>
      <c r="H35" s="43"/>
      <c r="I35" s="141">
        <v>0.15</v>
      </c>
      <c r="J35" s="140">
        <f>ROUND(ROUND((SUM(BF92:BF104)), 1)*I35, 1)</f>
        <v>0</v>
      </c>
      <c r="K35" s="46"/>
    </row>
    <row r="36" spans="2:11" s="1" customFormat="1" ht="14.4" hidden="1" customHeight="1">
      <c r="B36" s="42"/>
      <c r="C36" s="43"/>
      <c r="D36" s="43"/>
      <c r="E36" s="50" t="s">
        <v>46</v>
      </c>
      <c r="F36" s="140">
        <f>ROUND(SUM(BG92:BG104), 1)</f>
        <v>0</v>
      </c>
      <c r="G36" s="43"/>
      <c r="H36" s="43"/>
      <c r="I36" s="141">
        <v>0.21</v>
      </c>
      <c r="J36" s="140">
        <v>0</v>
      </c>
      <c r="K36" s="46"/>
    </row>
    <row r="37" spans="2:11" s="1" customFormat="1" ht="14.4" hidden="1" customHeight="1">
      <c r="B37" s="42"/>
      <c r="C37" s="43"/>
      <c r="D37" s="43"/>
      <c r="E37" s="50" t="s">
        <v>47</v>
      </c>
      <c r="F37" s="140">
        <f>ROUND(SUM(BH92:BH104), 1)</f>
        <v>0</v>
      </c>
      <c r="G37" s="43"/>
      <c r="H37" s="43"/>
      <c r="I37" s="141">
        <v>0.15</v>
      </c>
      <c r="J37" s="140">
        <v>0</v>
      </c>
      <c r="K37" s="46"/>
    </row>
    <row r="38" spans="2:11" s="1" customFormat="1" ht="14.4" hidden="1" customHeight="1">
      <c r="B38" s="42"/>
      <c r="C38" s="43"/>
      <c r="D38" s="43"/>
      <c r="E38" s="50" t="s">
        <v>48</v>
      </c>
      <c r="F38" s="140">
        <f>ROUND(SUM(BI92:BI104), 1)</f>
        <v>0</v>
      </c>
      <c r="G38" s="43"/>
      <c r="H38" s="43"/>
      <c r="I38" s="141">
        <v>0</v>
      </c>
      <c r="J38" s="140">
        <v>0</v>
      </c>
      <c r="K38" s="46"/>
    </row>
    <row r="39" spans="2:11" s="1" customFormat="1" ht="6.9" customHeight="1">
      <c r="B39" s="42"/>
      <c r="C39" s="43"/>
      <c r="D39" s="43"/>
      <c r="E39" s="43"/>
      <c r="F39" s="43"/>
      <c r="G39" s="43"/>
      <c r="H39" s="43"/>
      <c r="I39" s="128"/>
      <c r="J39" s="43"/>
      <c r="K39" s="46"/>
    </row>
    <row r="40" spans="2:11" s="1" customFormat="1" ht="25.35" customHeight="1">
      <c r="B40" s="42"/>
      <c r="C40" s="142"/>
      <c r="D40" s="143" t="s">
        <v>49</v>
      </c>
      <c r="E40" s="80"/>
      <c r="F40" s="80"/>
      <c r="G40" s="144" t="s">
        <v>50</v>
      </c>
      <c r="H40" s="145" t="s">
        <v>51</v>
      </c>
      <c r="I40" s="146"/>
      <c r="J40" s="147">
        <f>SUM(J31:J38)</f>
        <v>0</v>
      </c>
      <c r="K40" s="148"/>
    </row>
    <row r="41" spans="2:11" s="1" customFormat="1" ht="14.4" customHeight="1">
      <c r="B41" s="57"/>
      <c r="C41" s="58"/>
      <c r="D41" s="58"/>
      <c r="E41" s="58"/>
      <c r="F41" s="58"/>
      <c r="G41" s="58"/>
      <c r="H41" s="58"/>
      <c r="I41" s="149"/>
      <c r="J41" s="58"/>
      <c r="K41" s="59"/>
    </row>
    <row r="45" spans="2:11" s="1" customFormat="1" ht="6.9" customHeight="1">
      <c r="B45" s="150"/>
      <c r="C45" s="151"/>
      <c r="D45" s="151"/>
      <c r="E45" s="151"/>
      <c r="F45" s="151"/>
      <c r="G45" s="151"/>
      <c r="H45" s="151"/>
      <c r="I45" s="152"/>
      <c r="J45" s="151"/>
      <c r="K45" s="153"/>
    </row>
    <row r="46" spans="2:11" s="1" customFormat="1" ht="36.9" customHeight="1">
      <c r="B46" s="42"/>
      <c r="C46" s="31" t="s">
        <v>166</v>
      </c>
      <c r="D46" s="43"/>
      <c r="E46" s="43"/>
      <c r="F46" s="43"/>
      <c r="G46" s="43"/>
      <c r="H46" s="43"/>
      <c r="I46" s="128"/>
      <c r="J46" s="43"/>
      <c r="K46" s="46"/>
    </row>
    <row r="47" spans="2:11" s="1" customFormat="1" ht="6.9" customHeight="1">
      <c r="B47" s="42"/>
      <c r="C47" s="43"/>
      <c r="D47" s="43"/>
      <c r="E47" s="43"/>
      <c r="F47" s="43"/>
      <c r="G47" s="43"/>
      <c r="H47" s="43"/>
      <c r="I47" s="128"/>
      <c r="J47" s="43"/>
      <c r="K47" s="46"/>
    </row>
    <row r="48" spans="2:11" s="1" customFormat="1" ht="14.4" customHeight="1">
      <c r="B48" s="42"/>
      <c r="C48" s="38" t="s">
        <v>18</v>
      </c>
      <c r="D48" s="43"/>
      <c r="E48" s="43"/>
      <c r="F48" s="43"/>
      <c r="G48" s="43"/>
      <c r="H48" s="43"/>
      <c r="I48" s="128"/>
      <c r="J48" s="43"/>
      <c r="K48" s="46"/>
    </row>
    <row r="49" spans="2:47" s="1" customFormat="1" ht="14.4" customHeight="1">
      <c r="B49" s="42"/>
      <c r="C49" s="43"/>
      <c r="D49" s="43"/>
      <c r="E49" s="400" t="str">
        <f>E7</f>
        <v>Revitalizace návsi v obci Malšovice</v>
      </c>
      <c r="F49" s="401"/>
      <c r="G49" s="401"/>
      <c r="H49" s="401"/>
      <c r="I49" s="128"/>
      <c r="J49" s="43"/>
      <c r="K49" s="46"/>
    </row>
    <row r="50" spans="2:47" ht="13.2">
      <c r="B50" s="29"/>
      <c r="C50" s="38" t="s">
        <v>160</v>
      </c>
      <c r="D50" s="30"/>
      <c r="E50" s="30"/>
      <c r="F50" s="30"/>
      <c r="G50" s="30"/>
      <c r="H50" s="30"/>
      <c r="I50" s="127"/>
      <c r="J50" s="30"/>
      <c r="K50" s="32"/>
    </row>
    <row r="51" spans="2:47" ht="25.2" customHeight="1">
      <c r="B51" s="29"/>
      <c r="C51" s="30"/>
      <c r="D51" s="30"/>
      <c r="E51" s="400" t="s">
        <v>161</v>
      </c>
      <c r="F51" s="360"/>
      <c r="G51" s="360"/>
      <c r="H51" s="360"/>
      <c r="I51" s="127"/>
      <c r="J51" s="30"/>
      <c r="K51" s="32"/>
    </row>
    <row r="52" spans="2:47" ht="13.2">
      <c r="B52" s="29"/>
      <c r="C52" s="38" t="s">
        <v>162</v>
      </c>
      <c r="D52" s="30"/>
      <c r="E52" s="30"/>
      <c r="F52" s="30"/>
      <c r="G52" s="30"/>
      <c r="H52" s="30"/>
      <c r="I52" s="127"/>
      <c r="J52" s="30"/>
      <c r="K52" s="32"/>
    </row>
    <row r="53" spans="2:47" s="1" customFormat="1" ht="14.4" customHeight="1">
      <c r="B53" s="42"/>
      <c r="C53" s="43"/>
      <c r="D53" s="43"/>
      <c r="E53" s="384" t="s">
        <v>163</v>
      </c>
      <c r="F53" s="402"/>
      <c r="G53" s="402"/>
      <c r="H53" s="402"/>
      <c r="I53" s="128"/>
      <c r="J53" s="43"/>
      <c r="K53" s="46"/>
    </row>
    <row r="54" spans="2:47" s="1" customFormat="1" ht="14.4" customHeight="1">
      <c r="B54" s="42"/>
      <c r="C54" s="38" t="s">
        <v>164</v>
      </c>
      <c r="D54" s="43"/>
      <c r="E54" s="43"/>
      <c r="F54" s="43"/>
      <c r="G54" s="43"/>
      <c r="H54" s="43"/>
      <c r="I54" s="128"/>
      <c r="J54" s="43"/>
      <c r="K54" s="46"/>
    </row>
    <row r="55" spans="2:47" s="1" customFormat="1" ht="16.2" customHeight="1">
      <c r="B55" s="42"/>
      <c r="C55" s="43"/>
      <c r="D55" s="43"/>
      <c r="E55" s="403" t="str">
        <f>E13</f>
        <v>D.2.3. - Technologie úpravy vody</v>
      </c>
      <c r="F55" s="402"/>
      <c r="G55" s="402"/>
      <c r="H55" s="402"/>
      <c r="I55" s="128"/>
      <c r="J55" s="43"/>
      <c r="K55" s="46"/>
    </row>
    <row r="56" spans="2:47" s="1" customFormat="1" ht="6.9" customHeight="1">
      <c r="B56" s="42"/>
      <c r="C56" s="43"/>
      <c r="D56" s="43"/>
      <c r="E56" s="43"/>
      <c r="F56" s="43"/>
      <c r="G56" s="43"/>
      <c r="H56" s="43"/>
      <c r="I56" s="128"/>
      <c r="J56" s="43"/>
      <c r="K56" s="46"/>
    </row>
    <row r="57" spans="2:47" s="1" customFormat="1" ht="18" customHeight="1">
      <c r="B57" s="42"/>
      <c r="C57" s="38" t="s">
        <v>24</v>
      </c>
      <c r="D57" s="43"/>
      <c r="E57" s="43"/>
      <c r="F57" s="36" t="str">
        <f>F16</f>
        <v xml:space="preserve">MALŠOVICE </v>
      </c>
      <c r="G57" s="43"/>
      <c r="H57" s="43"/>
      <c r="I57" s="129" t="s">
        <v>26</v>
      </c>
      <c r="J57" s="130" t="str">
        <f>IF(J16="","",J16)</f>
        <v>10. 5. 2018</v>
      </c>
      <c r="K57" s="46"/>
    </row>
    <row r="58" spans="2:47" s="1" customFormat="1" ht="6.9" customHeight="1">
      <c r="B58" s="42"/>
      <c r="C58" s="43"/>
      <c r="D58" s="43"/>
      <c r="E58" s="43"/>
      <c r="F58" s="43"/>
      <c r="G58" s="43"/>
      <c r="H58" s="43"/>
      <c r="I58" s="128"/>
      <c r="J58" s="43"/>
      <c r="K58" s="46"/>
    </row>
    <row r="59" spans="2:47" s="1" customFormat="1" ht="13.2">
      <c r="B59" s="42"/>
      <c r="C59" s="38" t="s">
        <v>28</v>
      </c>
      <c r="D59" s="43"/>
      <c r="E59" s="43"/>
      <c r="F59" s="36" t="str">
        <f>E19</f>
        <v>OBEC MALŠOVICE, Malšovice 16</v>
      </c>
      <c r="G59" s="43"/>
      <c r="H59" s="43"/>
      <c r="I59" s="129" t="s">
        <v>34</v>
      </c>
      <c r="J59" s="364" t="str">
        <f>E25</f>
        <v>Ing. Miloslav Kašpárek Ústí n.L.</v>
      </c>
      <c r="K59" s="46"/>
    </row>
    <row r="60" spans="2:47" s="1" customFormat="1" ht="14.4" customHeight="1">
      <c r="B60" s="42"/>
      <c r="C60" s="38" t="s">
        <v>32</v>
      </c>
      <c r="D60" s="43"/>
      <c r="E60" s="43"/>
      <c r="F60" s="36" t="str">
        <f>IF(E22="","",E22)</f>
        <v/>
      </c>
      <c r="G60" s="43"/>
      <c r="H60" s="43"/>
      <c r="I60" s="128"/>
      <c r="J60" s="404"/>
      <c r="K60" s="46"/>
    </row>
    <row r="61" spans="2:47" s="1" customFormat="1" ht="10.35" customHeight="1">
      <c r="B61" s="42"/>
      <c r="C61" s="43"/>
      <c r="D61" s="43"/>
      <c r="E61" s="43"/>
      <c r="F61" s="43"/>
      <c r="G61" s="43"/>
      <c r="H61" s="43"/>
      <c r="I61" s="128"/>
      <c r="J61" s="43"/>
      <c r="K61" s="46"/>
    </row>
    <row r="62" spans="2:47" s="1" customFormat="1" ht="29.25" customHeight="1">
      <c r="B62" s="42"/>
      <c r="C62" s="154" t="s">
        <v>167</v>
      </c>
      <c r="D62" s="142"/>
      <c r="E62" s="142"/>
      <c r="F62" s="142"/>
      <c r="G62" s="142"/>
      <c r="H62" s="142"/>
      <c r="I62" s="155"/>
      <c r="J62" s="156" t="s">
        <v>168</v>
      </c>
      <c r="K62" s="157"/>
    </row>
    <row r="63" spans="2:47" s="1" customFormat="1" ht="10.35" customHeight="1">
      <c r="B63" s="42"/>
      <c r="C63" s="43"/>
      <c r="D63" s="43"/>
      <c r="E63" s="43"/>
      <c r="F63" s="43"/>
      <c r="G63" s="43"/>
      <c r="H63" s="43"/>
      <c r="I63" s="128"/>
      <c r="J63" s="43"/>
      <c r="K63" s="46"/>
    </row>
    <row r="64" spans="2:47" s="1" customFormat="1" ht="29.25" customHeight="1">
      <c r="B64" s="42"/>
      <c r="C64" s="158" t="s">
        <v>169</v>
      </c>
      <c r="D64" s="43"/>
      <c r="E64" s="43"/>
      <c r="F64" s="43"/>
      <c r="G64" s="43"/>
      <c r="H64" s="43"/>
      <c r="I64" s="128"/>
      <c r="J64" s="138">
        <f>J92</f>
        <v>0</v>
      </c>
      <c r="K64" s="46"/>
      <c r="AU64" s="25" t="s">
        <v>170</v>
      </c>
    </row>
    <row r="65" spans="2:12" s="8" customFormat="1" ht="24.9" customHeight="1">
      <c r="B65" s="159"/>
      <c r="C65" s="160"/>
      <c r="D65" s="161" t="s">
        <v>171</v>
      </c>
      <c r="E65" s="162"/>
      <c r="F65" s="162"/>
      <c r="G65" s="162"/>
      <c r="H65" s="162"/>
      <c r="I65" s="163"/>
      <c r="J65" s="164">
        <f>J93</f>
        <v>0</v>
      </c>
      <c r="K65" s="165"/>
    </row>
    <row r="66" spans="2:12" s="9" customFormat="1" ht="19.95" customHeight="1">
      <c r="B66" s="166"/>
      <c r="C66" s="167"/>
      <c r="D66" s="168" t="s">
        <v>939</v>
      </c>
      <c r="E66" s="169"/>
      <c r="F66" s="169"/>
      <c r="G66" s="169"/>
      <c r="H66" s="169"/>
      <c r="I66" s="170"/>
      <c r="J66" s="171">
        <f>J94</f>
        <v>0</v>
      </c>
      <c r="K66" s="172"/>
    </row>
    <row r="67" spans="2:12" s="9" customFormat="1" ht="19.95" customHeight="1">
      <c r="B67" s="166"/>
      <c r="C67" s="167"/>
      <c r="D67" s="168" t="s">
        <v>940</v>
      </c>
      <c r="E67" s="169"/>
      <c r="F67" s="169"/>
      <c r="G67" s="169"/>
      <c r="H67" s="169"/>
      <c r="I67" s="170"/>
      <c r="J67" s="171">
        <f>J100</f>
        <v>0</v>
      </c>
      <c r="K67" s="172"/>
    </row>
    <row r="68" spans="2:12" s="9" customFormat="1" ht="19.95" customHeight="1">
      <c r="B68" s="166"/>
      <c r="C68" s="167"/>
      <c r="D68" s="168" t="s">
        <v>188</v>
      </c>
      <c r="E68" s="169"/>
      <c r="F68" s="169"/>
      <c r="G68" s="169"/>
      <c r="H68" s="169"/>
      <c r="I68" s="170"/>
      <c r="J68" s="171">
        <f>J103</f>
        <v>0</v>
      </c>
      <c r="K68" s="172"/>
    </row>
    <row r="69" spans="2:12" s="1" customFormat="1" ht="21.75" customHeight="1">
      <c r="B69" s="42"/>
      <c r="C69" s="43"/>
      <c r="D69" s="43"/>
      <c r="E69" s="43"/>
      <c r="F69" s="43"/>
      <c r="G69" s="43"/>
      <c r="H69" s="43"/>
      <c r="I69" s="128"/>
      <c r="J69" s="43"/>
      <c r="K69" s="46"/>
    </row>
    <row r="70" spans="2:12" s="1" customFormat="1" ht="6.9" customHeight="1">
      <c r="B70" s="57"/>
      <c r="C70" s="58"/>
      <c r="D70" s="58"/>
      <c r="E70" s="58"/>
      <c r="F70" s="58"/>
      <c r="G70" s="58"/>
      <c r="H70" s="58"/>
      <c r="I70" s="149"/>
      <c r="J70" s="58"/>
      <c r="K70" s="59"/>
    </row>
    <row r="74" spans="2:12" s="1" customFormat="1" ht="6.9" customHeight="1">
      <c r="B74" s="60"/>
      <c r="C74" s="61"/>
      <c r="D74" s="61"/>
      <c r="E74" s="61"/>
      <c r="F74" s="61"/>
      <c r="G74" s="61"/>
      <c r="H74" s="61"/>
      <c r="I74" s="152"/>
      <c r="J74" s="61"/>
      <c r="K74" s="61"/>
      <c r="L74" s="62"/>
    </row>
    <row r="75" spans="2:12" s="1" customFormat="1" ht="36.9" customHeight="1">
      <c r="B75" s="42"/>
      <c r="C75" s="63" t="s">
        <v>191</v>
      </c>
      <c r="D75" s="64"/>
      <c r="E75" s="64"/>
      <c r="F75" s="64"/>
      <c r="G75" s="64"/>
      <c r="H75" s="64"/>
      <c r="I75" s="173"/>
      <c r="J75" s="64"/>
      <c r="K75" s="64"/>
      <c r="L75" s="62"/>
    </row>
    <row r="76" spans="2:12" s="1" customFormat="1" ht="6.9" customHeight="1">
      <c r="B76" s="42"/>
      <c r="C76" s="64"/>
      <c r="D76" s="64"/>
      <c r="E76" s="64"/>
      <c r="F76" s="64"/>
      <c r="G76" s="64"/>
      <c r="H76" s="64"/>
      <c r="I76" s="173"/>
      <c r="J76" s="64"/>
      <c r="K76" s="64"/>
      <c r="L76" s="62"/>
    </row>
    <row r="77" spans="2:12" s="1" customFormat="1" ht="14.4" customHeight="1">
      <c r="B77" s="42"/>
      <c r="C77" s="66" t="s">
        <v>18</v>
      </c>
      <c r="D77" s="64"/>
      <c r="E77" s="64"/>
      <c r="F77" s="64"/>
      <c r="G77" s="64"/>
      <c r="H77" s="64"/>
      <c r="I77" s="173"/>
      <c r="J77" s="64"/>
      <c r="K77" s="64"/>
      <c r="L77" s="62"/>
    </row>
    <row r="78" spans="2:12" s="1" customFormat="1" ht="14.4" customHeight="1">
      <c r="B78" s="42"/>
      <c r="C78" s="64"/>
      <c r="D78" s="64"/>
      <c r="E78" s="405" t="str">
        <f>E7</f>
        <v>Revitalizace návsi v obci Malšovice</v>
      </c>
      <c r="F78" s="406"/>
      <c r="G78" s="406"/>
      <c r="H78" s="406"/>
      <c r="I78" s="173"/>
      <c r="J78" s="64"/>
      <c r="K78" s="64"/>
      <c r="L78" s="62"/>
    </row>
    <row r="79" spans="2:12" ht="13.2">
      <c r="B79" s="29"/>
      <c r="C79" s="66" t="s">
        <v>160</v>
      </c>
      <c r="D79" s="174"/>
      <c r="E79" s="174"/>
      <c r="F79" s="174"/>
      <c r="G79" s="174"/>
      <c r="H79" s="174"/>
      <c r="J79" s="174"/>
      <c r="K79" s="174"/>
      <c r="L79" s="175"/>
    </row>
    <row r="80" spans="2:12" ht="25.2" customHeight="1">
      <c r="B80" s="29"/>
      <c r="C80" s="174"/>
      <c r="D80" s="174"/>
      <c r="E80" s="405" t="s">
        <v>161</v>
      </c>
      <c r="F80" s="409"/>
      <c r="G80" s="409"/>
      <c r="H80" s="409"/>
      <c r="J80" s="174"/>
      <c r="K80" s="174"/>
      <c r="L80" s="175"/>
    </row>
    <row r="81" spans="2:65" ht="13.2">
      <c r="B81" s="29"/>
      <c r="C81" s="66" t="s">
        <v>162</v>
      </c>
      <c r="D81" s="174"/>
      <c r="E81" s="174"/>
      <c r="F81" s="174"/>
      <c r="G81" s="174"/>
      <c r="H81" s="174"/>
      <c r="J81" s="174"/>
      <c r="K81" s="174"/>
      <c r="L81" s="175"/>
    </row>
    <row r="82" spans="2:65" s="1" customFormat="1" ht="14.4" customHeight="1">
      <c r="B82" s="42"/>
      <c r="C82" s="64"/>
      <c r="D82" s="64"/>
      <c r="E82" s="407" t="s">
        <v>163</v>
      </c>
      <c r="F82" s="408"/>
      <c r="G82" s="408"/>
      <c r="H82" s="408"/>
      <c r="I82" s="173"/>
      <c r="J82" s="64"/>
      <c r="K82" s="64"/>
      <c r="L82" s="62"/>
    </row>
    <row r="83" spans="2:65" s="1" customFormat="1" ht="14.4" customHeight="1">
      <c r="B83" s="42"/>
      <c r="C83" s="66" t="s">
        <v>164</v>
      </c>
      <c r="D83" s="64"/>
      <c r="E83" s="64"/>
      <c r="F83" s="64"/>
      <c r="G83" s="64"/>
      <c r="H83" s="64"/>
      <c r="I83" s="173"/>
      <c r="J83" s="64"/>
      <c r="K83" s="64"/>
      <c r="L83" s="62"/>
    </row>
    <row r="84" spans="2:65" s="1" customFormat="1" ht="16.2" customHeight="1">
      <c r="B84" s="42"/>
      <c r="C84" s="64"/>
      <c r="D84" s="64"/>
      <c r="E84" s="375" t="str">
        <f>E13</f>
        <v>D.2.3. - Technologie úpravy vody</v>
      </c>
      <c r="F84" s="408"/>
      <c r="G84" s="408"/>
      <c r="H84" s="408"/>
      <c r="I84" s="173"/>
      <c r="J84" s="64"/>
      <c r="K84" s="64"/>
      <c r="L84" s="62"/>
    </row>
    <row r="85" spans="2:65" s="1" customFormat="1" ht="6.9" customHeight="1">
      <c r="B85" s="42"/>
      <c r="C85" s="64"/>
      <c r="D85" s="64"/>
      <c r="E85" s="64"/>
      <c r="F85" s="64"/>
      <c r="G85" s="64"/>
      <c r="H85" s="64"/>
      <c r="I85" s="173"/>
      <c r="J85" s="64"/>
      <c r="K85" s="64"/>
      <c r="L85" s="62"/>
    </row>
    <row r="86" spans="2:65" s="1" customFormat="1" ht="18" customHeight="1">
      <c r="B86" s="42"/>
      <c r="C86" s="66" t="s">
        <v>24</v>
      </c>
      <c r="D86" s="64"/>
      <c r="E86" s="64"/>
      <c r="F86" s="176" t="str">
        <f>F16</f>
        <v xml:space="preserve">MALŠOVICE </v>
      </c>
      <c r="G86" s="64"/>
      <c r="H86" s="64"/>
      <c r="I86" s="177" t="s">
        <v>26</v>
      </c>
      <c r="J86" s="74" t="str">
        <f>IF(J16="","",J16)</f>
        <v>10. 5. 2018</v>
      </c>
      <c r="K86" s="64"/>
      <c r="L86" s="62"/>
    </row>
    <row r="87" spans="2:65" s="1" customFormat="1" ht="6.9" customHeight="1">
      <c r="B87" s="42"/>
      <c r="C87" s="64"/>
      <c r="D87" s="64"/>
      <c r="E87" s="64"/>
      <c r="F87" s="64"/>
      <c r="G87" s="64"/>
      <c r="H87" s="64"/>
      <c r="I87" s="173"/>
      <c r="J87" s="64"/>
      <c r="K87" s="64"/>
      <c r="L87" s="62"/>
    </row>
    <row r="88" spans="2:65" s="1" customFormat="1" ht="13.2">
      <c r="B88" s="42"/>
      <c r="C88" s="66" t="s">
        <v>28</v>
      </c>
      <c r="D88" s="64"/>
      <c r="E88" s="64"/>
      <c r="F88" s="176" t="str">
        <f>E19</f>
        <v>OBEC MALŠOVICE, Malšovice 16</v>
      </c>
      <c r="G88" s="64"/>
      <c r="H88" s="64"/>
      <c r="I88" s="177" t="s">
        <v>34</v>
      </c>
      <c r="J88" s="176" t="str">
        <f>E25</f>
        <v>Ing. Miloslav Kašpárek Ústí n.L.</v>
      </c>
      <c r="K88" s="64"/>
      <c r="L88" s="62"/>
    </row>
    <row r="89" spans="2:65" s="1" customFormat="1" ht="14.4" customHeight="1">
      <c r="B89" s="42"/>
      <c r="C89" s="66" t="s">
        <v>32</v>
      </c>
      <c r="D89" s="64"/>
      <c r="E89" s="64"/>
      <c r="F89" s="176" t="str">
        <f>IF(E22="","",E22)</f>
        <v/>
      </c>
      <c r="G89" s="64"/>
      <c r="H89" s="64"/>
      <c r="I89" s="173"/>
      <c r="J89" s="64"/>
      <c r="K89" s="64"/>
      <c r="L89" s="62"/>
    </row>
    <row r="90" spans="2:65" s="1" customFormat="1" ht="10.35" customHeight="1">
      <c r="B90" s="42"/>
      <c r="C90" s="64"/>
      <c r="D90" s="64"/>
      <c r="E90" s="64"/>
      <c r="F90" s="64"/>
      <c r="G90" s="64"/>
      <c r="H90" s="64"/>
      <c r="I90" s="173"/>
      <c r="J90" s="64"/>
      <c r="K90" s="64"/>
      <c r="L90" s="62"/>
    </row>
    <row r="91" spans="2:65" s="10" customFormat="1" ht="29.25" customHeight="1">
      <c r="B91" s="178"/>
      <c r="C91" s="179" t="s">
        <v>192</v>
      </c>
      <c r="D91" s="180" t="s">
        <v>58</v>
      </c>
      <c r="E91" s="180" t="s">
        <v>54</v>
      </c>
      <c r="F91" s="180" t="s">
        <v>193</v>
      </c>
      <c r="G91" s="180" t="s">
        <v>194</v>
      </c>
      <c r="H91" s="180" t="s">
        <v>195</v>
      </c>
      <c r="I91" s="181" t="s">
        <v>196</v>
      </c>
      <c r="J91" s="180" t="s">
        <v>168</v>
      </c>
      <c r="K91" s="182" t="s">
        <v>197</v>
      </c>
      <c r="L91" s="183"/>
      <c r="M91" s="82" t="s">
        <v>198</v>
      </c>
      <c r="N91" s="83" t="s">
        <v>43</v>
      </c>
      <c r="O91" s="83" t="s">
        <v>199</v>
      </c>
      <c r="P91" s="83" t="s">
        <v>200</v>
      </c>
      <c r="Q91" s="83" t="s">
        <v>201</v>
      </c>
      <c r="R91" s="83" t="s">
        <v>202</v>
      </c>
      <c r="S91" s="83" t="s">
        <v>203</v>
      </c>
      <c r="T91" s="84" t="s">
        <v>204</v>
      </c>
    </row>
    <row r="92" spans="2:65" s="1" customFormat="1" ht="29.25" customHeight="1">
      <c r="B92" s="42"/>
      <c r="C92" s="88" t="s">
        <v>169</v>
      </c>
      <c r="D92" s="64"/>
      <c r="E92" s="64"/>
      <c r="F92" s="64"/>
      <c r="G92" s="64"/>
      <c r="H92" s="64"/>
      <c r="I92" s="173"/>
      <c r="J92" s="184">
        <f>BK92</f>
        <v>0</v>
      </c>
      <c r="K92" s="64"/>
      <c r="L92" s="62"/>
      <c r="M92" s="85"/>
      <c r="N92" s="86"/>
      <c r="O92" s="86"/>
      <c r="P92" s="185">
        <f>P93</f>
        <v>0</v>
      </c>
      <c r="Q92" s="86"/>
      <c r="R92" s="185">
        <f>R93</f>
        <v>0.340526</v>
      </c>
      <c r="S92" s="86"/>
      <c r="T92" s="186">
        <f>T93</f>
        <v>0</v>
      </c>
      <c r="AT92" s="25" t="s">
        <v>72</v>
      </c>
      <c r="AU92" s="25" t="s">
        <v>170</v>
      </c>
      <c r="BK92" s="187">
        <f>BK93</f>
        <v>0</v>
      </c>
    </row>
    <row r="93" spans="2:65" s="11" customFormat="1" ht="37.35" customHeight="1">
      <c r="B93" s="188"/>
      <c r="C93" s="189"/>
      <c r="D93" s="190" t="s">
        <v>72</v>
      </c>
      <c r="E93" s="191" t="s">
        <v>205</v>
      </c>
      <c r="F93" s="191" t="s">
        <v>206</v>
      </c>
      <c r="G93" s="189"/>
      <c r="H93" s="189"/>
      <c r="I93" s="192"/>
      <c r="J93" s="193">
        <f>BK93</f>
        <v>0</v>
      </c>
      <c r="K93" s="189"/>
      <c r="L93" s="194"/>
      <c r="M93" s="195"/>
      <c r="N93" s="196"/>
      <c r="O93" s="196"/>
      <c r="P93" s="197">
        <f>P94+P100+P103</f>
        <v>0</v>
      </c>
      <c r="Q93" s="196"/>
      <c r="R93" s="197">
        <f>R94+R100+R103</f>
        <v>0.340526</v>
      </c>
      <c r="S93" s="196"/>
      <c r="T93" s="198">
        <f>T94+T100+T103</f>
        <v>0</v>
      </c>
      <c r="AR93" s="199" t="s">
        <v>80</v>
      </c>
      <c r="AT93" s="200" t="s">
        <v>72</v>
      </c>
      <c r="AU93" s="200" t="s">
        <v>73</v>
      </c>
      <c r="AY93" s="199" t="s">
        <v>207</v>
      </c>
      <c r="BK93" s="201">
        <f>BK94+BK100+BK103</f>
        <v>0</v>
      </c>
    </row>
    <row r="94" spans="2:65" s="11" customFormat="1" ht="19.95" customHeight="1">
      <c r="B94" s="188"/>
      <c r="C94" s="189"/>
      <c r="D94" s="190" t="s">
        <v>72</v>
      </c>
      <c r="E94" s="202" t="s">
        <v>889</v>
      </c>
      <c r="F94" s="202" t="s">
        <v>941</v>
      </c>
      <c r="G94" s="189"/>
      <c r="H94" s="189"/>
      <c r="I94" s="192"/>
      <c r="J94" s="203">
        <f>BK94</f>
        <v>0</v>
      </c>
      <c r="K94" s="189"/>
      <c r="L94" s="194"/>
      <c r="M94" s="195"/>
      <c r="N94" s="196"/>
      <c r="O94" s="196"/>
      <c r="P94" s="197">
        <f>SUM(P95:P99)</f>
        <v>0</v>
      </c>
      <c r="Q94" s="196"/>
      <c r="R94" s="197">
        <f>SUM(R95:R99)</f>
        <v>8.5260000000000006E-3</v>
      </c>
      <c r="S94" s="196"/>
      <c r="T94" s="198">
        <f>SUM(T95:T99)</f>
        <v>0</v>
      </c>
      <c r="AR94" s="199" t="s">
        <v>80</v>
      </c>
      <c r="AT94" s="200" t="s">
        <v>72</v>
      </c>
      <c r="AU94" s="200" t="s">
        <v>80</v>
      </c>
      <c r="AY94" s="199" t="s">
        <v>207</v>
      </c>
      <c r="BK94" s="201">
        <f>SUM(BK95:BK99)</f>
        <v>0</v>
      </c>
    </row>
    <row r="95" spans="2:65" s="1" customFormat="1" ht="34.200000000000003" customHeight="1">
      <c r="B95" s="42"/>
      <c r="C95" s="204" t="s">
        <v>80</v>
      </c>
      <c r="D95" s="204" t="s">
        <v>211</v>
      </c>
      <c r="E95" s="205" t="s">
        <v>942</v>
      </c>
      <c r="F95" s="206" t="s">
        <v>943</v>
      </c>
      <c r="G95" s="207" t="s">
        <v>322</v>
      </c>
      <c r="H95" s="208">
        <v>20</v>
      </c>
      <c r="I95" s="209"/>
      <c r="J95" s="210">
        <f>ROUND(I95*H95,1)</f>
        <v>0</v>
      </c>
      <c r="K95" s="206" t="s">
        <v>215</v>
      </c>
      <c r="L95" s="62"/>
      <c r="M95" s="211" t="s">
        <v>23</v>
      </c>
      <c r="N95" s="212" t="s">
        <v>44</v>
      </c>
      <c r="O95" s="43"/>
      <c r="P95" s="213">
        <f>O95*H95</f>
        <v>0</v>
      </c>
      <c r="Q95" s="213">
        <v>0</v>
      </c>
      <c r="R95" s="213">
        <f>Q95*H95</f>
        <v>0</v>
      </c>
      <c r="S95" s="213">
        <v>0</v>
      </c>
      <c r="T95" s="214">
        <f>S95*H95</f>
        <v>0</v>
      </c>
      <c r="AR95" s="25" t="s">
        <v>216</v>
      </c>
      <c r="AT95" s="25" t="s">
        <v>211</v>
      </c>
      <c r="AU95" s="25" t="s">
        <v>82</v>
      </c>
      <c r="AY95" s="25" t="s">
        <v>207</v>
      </c>
      <c r="BE95" s="215">
        <f>IF(N95="základní",J95,0)</f>
        <v>0</v>
      </c>
      <c r="BF95" s="215">
        <f>IF(N95="snížená",J95,0)</f>
        <v>0</v>
      </c>
      <c r="BG95" s="215">
        <f>IF(N95="zákl. přenesená",J95,0)</f>
        <v>0</v>
      </c>
      <c r="BH95" s="215">
        <f>IF(N95="sníž. přenesená",J95,0)</f>
        <v>0</v>
      </c>
      <c r="BI95" s="215">
        <f>IF(N95="nulová",J95,0)</f>
        <v>0</v>
      </c>
      <c r="BJ95" s="25" t="s">
        <v>80</v>
      </c>
      <c r="BK95" s="215">
        <f>ROUND(I95*H95,1)</f>
        <v>0</v>
      </c>
      <c r="BL95" s="25" t="s">
        <v>216</v>
      </c>
      <c r="BM95" s="25" t="s">
        <v>944</v>
      </c>
    </row>
    <row r="96" spans="2:65" s="1" customFormat="1" ht="22.8" customHeight="1">
      <c r="B96" s="42"/>
      <c r="C96" s="260" t="s">
        <v>82</v>
      </c>
      <c r="D96" s="260" t="s">
        <v>314</v>
      </c>
      <c r="E96" s="261" t="s">
        <v>945</v>
      </c>
      <c r="F96" s="262" t="s">
        <v>946</v>
      </c>
      <c r="G96" s="263" t="s">
        <v>322</v>
      </c>
      <c r="H96" s="264">
        <v>20.3</v>
      </c>
      <c r="I96" s="265"/>
      <c r="J96" s="266">
        <f>ROUND(I96*H96,1)</f>
        <v>0</v>
      </c>
      <c r="K96" s="262" t="s">
        <v>215</v>
      </c>
      <c r="L96" s="267"/>
      <c r="M96" s="268" t="s">
        <v>23</v>
      </c>
      <c r="N96" s="269" t="s">
        <v>44</v>
      </c>
      <c r="O96" s="43"/>
      <c r="P96" s="213">
        <f>O96*H96</f>
        <v>0</v>
      </c>
      <c r="Q96" s="213">
        <v>4.2000000000000002E-4</v>
      </c>
      <c r="R96" s="213">
        <f>Q96*H96</f>
        <v>8.5260000000000006E-3</v>
      </c>
      <c r="S96" s="213">
        <v>0</v>
      </c>
      <c r="T96" s="214">
        <f>S96*H96</f>
        <v>0</v>
      </c>
      <c r="AR96" s="25" t="s">
        <v>262</v>
      </c>
      <c r="AT96" s="25" t="s">
        <v>314</v>
      </c>
      <c r="AU96" s="25" t="s">
        <v>82</v>
      </c>
      <c r="AY96" s="25" t="s">
        <v>207</v>
      </c>
      <c r="BE96" s="215">
        <f>IF(N96="základní",J96,0)</f>
        <v>0</v>
      </c>
      <c r="BF96" s="215">
        <f>IF(N96="snížená",J96,0)</f>
        <v>0</v>
      </c>
      <c r="BG96" s="215">
        <f>IF(N96="zákl. přenesená",J96,0)</f>
        <v>0</v>
      </c>
      <c r="BH96" s="215">
        <f>IF(N96="sníž. přenesená",J96,0)</f>
        <v>0</v>
      </c>
      <c r="BI96" s="215">
        <f>IF(N96="nulová",J96,0)</f>
        <v>0</v>
      </c>
      <c r="BJ96" s="25" t="s">
        <v>80</v>
      </c>
      <c r="BK96" s="215">
        <f>ROUND(I96*H96,1)</f>
        <v>0</v>
      </c>
      <c r="BL96" s="25" t="s">
        <v>216</v>
      </c>
      <c r="BM96" s="25" t="s">
        <v>947</v>
      </c>
    </row>
    <row r="97" spans="2:65" s="12" customFormat="1" ht="12">
      <c r="B97" s="216"/>
      <c r="C97" s="217"/>
      <c r="D97" s="218" t="s">
        <v>218</v>
      </c>
      <c r="E97" s="219" t="s">
        <v>23</v>
      </c>
      <c r="F97" s="220" t="s">
        <v>948</v>
      </c>
      <c r="G97" s="217"/>
      <c r="H97" s="221">
        <v>20.3</v>
      </c>
      <c r="I97" s="222"/>
      <c r="J97" s="217"/>
      <c r="K97" s="217"/>
      <c r="L97" s="223"/>
      <c r="M97" s="224"/>
      <c r="N97" s="225"/>
      <c r="O97" s="225"/>
      <c r="P97" s="225"/>
      <c r="Q97" s="225"/>
      <c r="R97" s="225"/>
      <c r="S97" s="225"/>
      <c r="T97" s="226"/>
      <c r="AT97" s="227" t="s">
        <v>218</v>
      </c>
      <c r="AU97" s="227" t="s">
        <v>82</v>
      </c>
      <c r="AV97" s="12" t="s">
        <v>82</v>
      </c>
      <c r="AW97" s="12" t="s">
        <v>36</v>
      </c>
      <c r="AX97" s="12" t="s">
        <v>80</v>
      </c>
      <c r="AY97" s="227" t="s">
        <v>207</v>
      </c>
    </row>
    <row r="98" spans="2:65" s="1" customFormat="1" ht="22.8" customHeight="1">
      <c r="B98" s="42"/>
      <c r="C98" s="204" t="s">
        <v>90</v>
      </c>
      <c r="D98" s="204" t="s">
        <v>211</v>
      </c>
      <c r="E98" s="205" t="s">
        <v>917</v>
      </c>
      <c r="F98" s="206" t="s">
        <v>918</v>
      </c>
      <c r="G98" s="207" t="s">
        <v>322</v>
      </c>
      <c r="H98" s="208">
        <v>20</v>
      </c>
      <c r="I98" s="209"/>
      <c r="J98" s="210">
        <f>ROUND(I98*H98,1)</f>
        <v>0</v>
      </c>
      <c r="K98" s="206" t="s">
        <v>215</v>
      </c>
      <c r="L98" s="62"/>
      <c r="M98" s="211" t="s">
        <v>23</v>
      </c>
      <c r="N98" s="212" t="s">
        <v>44</v>
      </c>
      <c r="O98" s="43"/>
      <c r="P98" s="213">
        <f>O98*H98</f>
        <v>0</v>
      </c>
      <c r="Q98" s="213">
        <v>0</v>
      </c>
      <c r="R98" s="213">
        <f>Q98*H98</f>
        <v>0</v>
      </c>
      <c r="S98" s="213">
        <v>0</v>
      </c>
      <c r="T98" s="214">
        <f>S98*H98</f>
        <v>0</v>
      </c>
      <c r="AR98" s="25" t="s">
        <v>216</v>
      </c>
      <c r="AT98" s="25" t="s">
        <v>211</v>
      </c>
      <c r="AU98" s="25" t="s">
        <v>82</v>
      </c>
      <c r="AY98" s="25" t="s">
        <v>207</v>
      </c>
      <c r="BE98" s="215">
        <f>IF(N98="základní",J98,0)</f>
        <v>0</v>
      </c>
      <c r="BF98" s="215">
        <f>IF(N98="snížená",J98,0)</f>
        <v>0</v>
      </c>
      <c r="BG98" s="215">
        <f>IF(N98="zákl. přenesená",J98,0)</f>
        <v>0</v>
      </c>
      <c r="BH98" s="215">
        <f>IF(N98="sníž. přenesená",J98,0)</f>
        <v>0</v>
      </c>
      <c r="BI98" s="215">
        <f>IF(N98="nulová",J98,0)</f>
        <v>0</v>
      </c>
      <c r="BJ98" s="25" t="s">
        <v>80</v>
      </c>
      <c r="BK98" s="215">
        <f>ROUND(I98*H98,1)</f>
        <v>0</v>
      </c>
      <c r="BL98" s="25" t="s">
        <v>216</v>
      </c>
      <c r="BM98" s="25" t="s">
        <v>949</v>
      </c>
    </row>
    <row r="99" spans="2:65" s="1" customFormat="1" ht="14.4" customHeight="1">
      <c r="B99" s="42"/>
      <c r="C99" s="204" t="s">
        <v>216</v>
      </c>
      <c r="D99" s="204" t="s">
        <v>211</v>
      </c>
      <c r="E99" s="205" t="s">
        <v>914</v>
      </c>
      <c r="F99" s="206" t="s">
        <v>915</v>
      </c>
      <c r="G99" s="207" t="s">
        <v>322</v>
      </c>
      <c r="H99" s="208">
        <v>20</v>
      </c>
      <c r="I99" s="209"/>
      <c r="J99" s="210">
        <f>ROUND(I99*H99,1)</f>
        <v>0</v>
      </c>
      <c r="K99" s="206" t="s">
        <v>215</v>
      </c>
      <c r="L99" s="62"/>
      <c r="M99" s="211" t="s">
        <v>23</v>
      </c>
      <c r="N99" s="212" t="s">
        <v>44</v>
      </c>
      <c r="O99" s="43"/>
      <c r="P99" s="213">
        <f>O99*H99</f>
        <v>0</v>
      </c>
      <c r="Q99" s="213">
        <v>0</v>
      </c>
      <c r="R99" s="213">
        <f>Q99*H99</f>
        <v>0</v>
      </c>
      <c r="S99" s="213">
        <v>0</v>
      </c>
      <c r="T99" s="214">
        <f>S99*H99</f>
        <v>0</v>
      </c>
      <c r="AR99" s="25" t="s">
        <v>216</v>
      </c>
      <c r="AT99" s="25" t="s">
        <v>211</v>
      </c>
      <c r="AU99" s="25" t="s">
        <v>82</v>
      </c>
      <c r="AY99" s="25" t="s">
        <v>207</v>
      </c>
      <c r="BE99" s="215">
        <f>IF(N99="základní",J99,0)</f>
        <v>0</v>
      </c>
      <c r="BF99" s="215">
        <f>IF(N99="snížená",J99,0)</f>
        <v>0</v>
      </c>
      <c r="BG99" s="215">
        <f>IF(N99="zákl. přenesená",J99,0)</f>
        <v>0</v>
      </c>
      <c r="BH99" s="215">
        <f>IF(N99="sníž. přenesená",J99,0)</f>
        <v>0</v>
      </c>
      <c r="BI99" s="215">
        <f>IF(N99="nulová",J99,0)</f>
        <v>0</v>
      </c>
      <c r="BJ99" s="25" t="s">
        <v>80</v>
      </c>
      <c r="BK99" s="215">
        <f>ROUND(I99*H99,1)</f>
        <v>0</v>
      </c>
      <c r="BL99" s="25" t="s">
        <v>216</v>
      </c>
      <c r="BM99" s="25" t="s">
        <v>950</v>
      </c>
    </row>
    <row r="100" spans="2:65" s="11" customFormat="1" ht="29.85" customHeight="1">
      <c r="B100" s="188"/>
      <c r="C100" s="189"/>
      <c r="D100" s="190" t="s">
        <v>72</v>
      </c>
      <c r="E100" s="202" t="s">
        <v>477</v>
      </c>
      <c r="F100" s="202" t="s">
        <v>951</v>
      </c>
      <c r="G100" s="189"/>
      <c r="H100" s="189"/>
      <c r="I100" s="192"/>
      <c r="J100" s="203">
        <f>BK100</f>
        <v>0</v>
      </c>
      <c r="K100" s="189"/>
      <c r="L100" s="194"/>
      <c r="M100" s="195"/>
      <c r="N100" s="196"/>
      <c r="O100" s="196"/>
      <c r="P100" s="197">
        <f>SUM(P101:P102)</f>
        <v>0</v>
      </c>
      <c r="Q100" s="196"/>
      <c r="R100" s="197">
        <f>SUM(R101:R102)</f>
        <v>0.33200000000000002</v>
      </c>
      <c r="S100" s="196"/>
      <c r="T100" s="198">
        <f>SUM(T101:T102)</f>
        <v>0</v>
      </c>
      <c r="AR100" s="199" t="s">
        <v>80</v>
      </c>
      <c r="AT100" s="200" t="s">
        <v>72</v>
      </c>
      <c r="AU100" s="200" t="s">
        <v>80</v>
      </c>
      <c r="AY100" s="199" t="s">
        <v>207</v>
      </c>
      <c r="BK100" s="201">
        <f>SUM(BK101:BK102)</f>
        <v>0</v>
      </c>
    </row>
    <row r="101" spans="2:65" s="1" customFormat="1" ht="14.4" customHeight="1">
      <c r="B101" s="42"/>
      <c r="C101" s="204" t="s">
        <v>237</v>
      </c>
      <c r="D101" s="204" t="s">
        <v>211</v>
      </c>
      <c r="E101" s="205" t="s">
        <v>952</v>
      </c>
      <c r="F101" s="206" t="s">
        <v>953</v>
      </c>
      <c r="G101" s="207" t="s">
        <v>317</v>
      </c>
      <c r="H101" s="208">
        <v>1</v>
      </c>
      <c r="I101" s="209"/>
      <c r="J101" s="210">
        <f>ROUND(I101*H101,1)</f>
        <v>0</v>
      </c>
      <c r="K101" s="206" t="s">
        <v>23</v>
      </c>
      <c r="L101" s="62"/>
      <c r="M101" s="211" t="s">
        <v>23</v>
      </c>
      <c r="N101" s="212" t="s">
        <v>44</v>
      </c>
      <c r="O101" s="43"/>
      <c r="P101" s="213">
        <f>O101*H101</f>
        <v>0</v>
      </c>
      <c r="Q101" s="213">
        <v>0</v>
      </c>
      <c r="R101" s="213">
        <f>Q101*H101</f>
        <v>0</v>
      </c>
      <c r="S101" s="213">
        <v>0</v>
      </c>
      <c r="T101" s="214">
        <f>S101*H101</f>
        <v>0</v>
      </c>
      <c r="AR101" s="25" t="s">
        <v>216</v>
      </c>
      <c r="AT101" s="25" t="s">
        <v>211</v>
      </c>
      <c r="AU101" s="25" t="s">
        <v>82</v>
      </c>
      <c r="AY101" s="25" t="s">
        <v>207</v>
      </c>
      <c r="BE101" s="215">
        <f>IF(N101="základní",J101,0)</f>
        <v>0</v>
      </c>
      <c r="BF101" s="215">
        <f>IF(N101="snížená",J101,0)</f>
        <v>0</v>
      </c>
      <c r="BG101" s="215">
        <f>IF(N101="zákl. přenesená",J101,0)</f>
        <v>0</v>
      </c>
      <c r="BH101" s="215">
        <f>IF(N101="sníž. přenesená",J101,0)</f>
        <v>0</v>
      </c>
      <c r="BI101" s="215">
        <f>IF(N101="nulová",J101,0)</f>
        <v>0</v>
      </c>
      <c r="BJ101" s="25" t="s">
        <v>80</v>
      </c>
      <c r="BK101" s="215">
        <f>ROUND(I101*H101,1)</f>
        <v>0</v>
      </c>
      <c r="BL101" s="25" t="s">
        <v>216</v>
      </c>
      <c r="BM101" s="25" t="s">
        <v>954</v>
      </c>
    </row>
    <row r="102" spans="2:65" s="1" customFormat="1" ht="22.8" customHeight="1">
      <c r="B102" s="42"/>
      <c r="C102" s="260" t="s">
        <v>245</v>
      </c>
      <c r="D102" s="260" t="s">
        <v>314</v>
      </c>
      <c r="E102" s="261" t="s">
        <v>955</v>
      </c>
      <c r="F102" s="262" t="s">
        <v>956</v>
      </c>
      <c r="G102" s="263" t="s">
        <v>317</v>
      </c>
      <c r="H102" s="264">
        <v>1</v>
      </c>
      <c r="I102" s="265"/>
      <c r="J102" s="266">
        <f>ROUND(I102*H102,1)</f>
        <v>0</v>
      </c>
      <c r="K102" s="262" t="s">
        <v>23</v>
      </c>
      <c r="L102" s="267"/>
      <c r="M102" s="268" t="s">
        <v>23</v>
      </c>
      <c r="N102" s="269" t="s">
        <v>44</v>
      </c>
      <c r="O102" s="43"/>
      <c r="P102" s="213">
        <f>O102*H102</f>
        <v>0</v>
      </c>
      <c r="Q102" s="213">
        <v>0.33200000000000002</v>
      </c>
      <c r="R102" s="213">
        <f>Q102*H102</f>
        <v>0.33200000000000002</v>
      </c>
      <c r="S102" s="213">
        <v>0</v>
      </c>
      <c r="T102" s="214">
        <f>S102*H102</f>
        <v>0</v>
      </c>
      <c r="AR102" s="25" t="s">
        <v>262</v>
      </c>
      <c r="AT102" s="25" t="s">
        <v>314</v>
      </c>
      <c r="AU102" s="25" t="s">
        <v>82</v>
      </c>
      <c r="AY102" s="25" t="s">
        <v>207</v>
      </c>
      <c r="BE102" s="215">
        <f>IF(N102="základní",J102,0)</f>
        <v>0</v>
      </c>
      <c r="BF102" s="215">
        <f>IF(N102="snížená",J102,0)</f>
        <v>0</v>
      </c>
      <c r="BG102" s="215">
        <f>IF(N102="zákl. přenesená",J102,0)</f>
        <v>0</v>
      </c>
      <c r="BH102" s="215">
        <f>IF(N102="sníž. přenesená",J102,0)</f>
        <v>0</v>
      </c>
      <c r="BI102" s="215">
        <f>IF(N102="nulová",J102,0)</f>
        <v>0</v>
      </c>
      <c r="BJ102" s="25" t="s">
        <v>80</v>
      </c>
      <c r="BK102" s="215">
        <f>ROUND(I102*H102,1)</f>
        <v>0</v>
      </c>
      <c r="BL102" s="25" t="s">
        <v>216</v>
      </c>
      <c r="BM102" s="25" t="s">
        <v>957</v>
      </c>
    </row>
    <row r="103" spans="2:65" s="11" customFormat="1" ht="29.85" customHeight="1">
      <c r="B103" s="188"/>
      <c r="C103" s="189"/>
      <c r="D103" s="190" t="s">
        <v>72</v>
      </c>
      <c r="E103" s="202" t="s">
        <v>588</v>
      </c>
      <c r="F103" s="202" t="s">
        <v>589</v>
      </c>
      <c r="G103" s="189"/>
      <c r="H103" s="189"/>
      <c r="I103" s="192"/>
      <c r="J103" s="203">
        <f>BK103</f>
        <v>0</v>
      </c>
      <c r="K103" s="189"/>
      <c r="L103" s="194"/>
      <c r="M103" s="195"/>
      <c r="N103" s="196"/>
      <c r="O103" s="196"/>
      <c r="P103" s="197">
        <f>P104</f>
        <v>0</v>
      </c>
      <c r="Q103" s="196"/>
      <c r="R103" s="197">
        <f>R104</f>
        <v>0</v>
      </c>
      <c r="S103" s="196"/>
      <c r="T103" s="198">
        <f>T104</f>
        <v>0</v>
      </c>
      <c r="AR103" s="199" t="s">
        <v>80</v>
      </c>
      <c r="AT103" s="200" t="s">
        <v>72</v>
      </c>
      <c r="AU103" s="200" t="s">
        <v>80</v>
      </c>
      <c r="AY103" s="199" t="s">
        <v>207</v>
      </c>
      <c r="BK103" s="201">
        <f>BK104</f>
        <v>0</v>
      </c>
    </row>
    <row r="104" spans="2:65" s="1" customFormat="1" ht="34.200000000000003" customHeight="1">
      <c r="B104" s="42"/>
      <c r="C104" s="204" t="s">
        <v>257</v>
      </c>
      <c r="D104" s="204" t="s">
        <v>211</v>
      </c>
      <c r="E104" s="205" t="s">
        <v>926</v>
      </c>
      <c r="F104" s="206" t="s">
        <v>927</v>
      </c>
      <c r="G104" s="207" t="s">
        <v>240</v>
      </c>
      <c r="H104" s="208">
        <v>0.34100000000000003</v>
      </c>
      <c r="I104" s="209"/>
      <c r="J104" s="210">
        <f>ROUND(I104*H104,1)</f>
        <v>0</v>
      </c>
      <c r="K104" s="206" t="s">
        <v>215</v>
      </c>
      <c r="L104" s="62"/>
      <c r="M104" s="211" t="s">
        <v>23</v>
      </c>
      <c r="N104" s="271" t="s">
        <v>44</v>
      </c>
      <c r="O104" s="272"/>
      <c r="P104" s="273">
        <f>O104*H104</f>
        <v>0</v>
      </c>
      <c r="Q104" s="273">
        <v>0</v>
      </c>
      <c r="R104" s="273">
        <f>Q104*H104</f>
        <v>0</v>
      </c>
      <c r="S104" s="273">
        <v>0</v>
      </c>
      <c r="T104" s="274">
        <f>S104*H104</f>
        <v>0</v>
      </c>
      <c r="AR104" s="25" t="s">
        <v>216</v>
      </c>
      <c r="AT104" s="25" t="s">
        <v>211</v>
      </c>
      <c r="AU104" s="25" t="s">
        <v>82</v>
      </c>
      <c r="AY104" s="25" t="s">
        <v>207</v>
      </c>
      <c r="BE104" s="215">
        <f>IF(N104="základní",J104,0)</f>
        <v>0</v>
      </c>
      <c r="BF104" s="215">
        <f>IF(N104="snížená",J104,0)</f>
        <v>0</v>
      </c>
      <c r="BG104" s="215">
        <f>IF(N104="zákl. přenesená",J104,0)</f>
        <v>0</v>
      </c>
      <c r="BH104" s="215">
        <f>IF(N104="sníž. přenesená",J104,0)</f>
        <v>0</v>
      </c>
      <c r="BI104" s="215">
        <f>IF(N104="nulová",J104,0)</f>
        <v>0</v>
      </c>
      <c r="BJ104" s="25" t="s">
        <v>80</v>
      </c>
      <c r="BK104" s="215">
        <f>ROUND(I104*H104,1)</f>
        <v>0</v>
      </c>
      <c r="BL104" s="25" t="s">
        <v>216</v>
      </c>
      <c r="BM104" s="25" t="s">
        <v>958</v>
      </c>
    </row>
    <row r="105" spans="2:65" s="1" customFormat="1" ht="6.9" customHeight="1">
      <c r="B105" s="57"/>
      <c r="C105" s="58"/>
      <c r="D105" s="58"/>
      <c r="E105" s="58"/>
      <c r="F105" s="58"/>
      <c r="G105" s="58"/>
      <c r="H105" s="58"/>
      <c r="I105" s="149"/>
      <c r="J105" s="58"/>
      <c r="K105" s="58"/>
      <c r="L105" s="62"/>
    </row>
  </sheetData>
  <sheetProtection algorithmName="SHA-512" hashValue="8GLUFpnX6GXRn3NxXSzzBoH+Srkcu8sI/LPl4NzIdZ4NUs3moKFyGh+ezJNmvNOaGQkQjyc6fwsjhQmOrZYuMg==" saltValue="ru75iGAi8sc9VMB8q5wZn6gY7ZDiV7wscAQvN+t6nrYbOT2yXZc9PZtpZxoPRZ7d7oOPk1XT2PrAbzx7nCEGFQ==" spinCount="100000" sheet="1" objects="1" scenarios="1" formatColumns="0" formatRows="0" autoFilter="0"/>
  <autoFilter ref="C91:K104"/>
  <mergeCells count="16">
    <mergeCell ref="L2:V2"/>
    <mergeCell ref="E78:H78"/>
    <mergeCell ref="E82:H82"/>
    <mergeCell ref="E80:H80"/>
    <mergeCell ref="E84:H84"/>
    <mergeCell ref="G1:H1"/>
    <mergeCell ref="E49:H49"/>
    <mergeCell ref="E53:H53"/>
    <mergeCell ref="E51:H51"/>
    <mergeCell ref="E55:H55"/>
    <mergeCell ref="J59:J60"/>
    <mergeCell ref="E7:H7"/>
    <mergeCell ref="E11:H11"/>
    <mergeCell ref="E9:H9"/>
    <mergeCell ref="E13:H13"/>
    <mergeCell ref="E28:H28"/>
  </mergeCells>
  <hyperlinks>
    <hyperlink ref="F1:G1" location="C2" display="1) Krycí list soupisu"/>
    <hyperlink ref="G1:H1" location="C62" display="2) Rekapitulace"/>
    <hyperlink ref="J1" location="C91" display="3) Soupis prací"/>
    <hyperlink ref="L1:V1" location="'Rekapitulace stavby'!C2" display="Rekapitulace stavby"/>
  </hyperlinks>
  <pageMargins left="0.59055118110236227" right="0.59055118110236227" top="0.59055118110236227" bottom="0.59055118110236227" header="0" footer="0"/>
  <pageSetup paperSize="9" fitToHeight="100" orientation="landscape" r:id="rId1"/>
  <headerFooter>
    <oddFooter>&amp;CStrana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75"/>
  <sheetViews>
    <sheetView showGridLines="0" workbookViewId="0">
      <pane ySplit="1" topLeftCell="A98" activePane="bottomLeft" state="frozen"/>
      <selection pane="bottomLeft" activeCell="C62" sqref="C62"/>
    </sheetView>
  </sheetViews>
  <sheetFormatPr defaultRowHeight="14.4"/>
  <cols>
    <col min="1" max="1" width="7.140625" customWidth="1"/>
    <col min="2" max="2" width="1.42578125" customWidth="1"/>
    <col min="3" max="3" width="3.5703125" customWidth="1"/>
    <col min="4" max="4" width="3.7109375" customWidth="1"/>
    <col min="5" max="5" width="14.7109375" customWidth="1"/>
    <col min="6" max="6" width="83.7109375" customWidth="1"/>
    <col min="7" max="7" width="7.42578125" customWidth="1"/>
    <col min="8" max="8" width="11.28515625" customWidth="1"/>
    <col min="9" max="9" width="10.85546875" style="121" customWidth="1"/>
    <col min="10" max="10" width="20.140625" customWidth="1"/>
    <col min="11" max="11" width="15.5703125" customWidth="1"/>
    <col min="13" max="18" width="9.140625" hidden="1"/>
    <col min="19" max="19" width="7" hidden="1" customWidth="1"/>
    <col min="20" max="20" width="25.42578125" hidden="1" customWidth="1"/>
    <col min="21" max="21" width="14" hidden="1" customWidth="1"/>
    <col min="22" max="22" width="10.5703125" customWidth="1"/>
    <col min="23" max="23" width="14" customWidth="1"/>
    <col min="24" max="24" width="10.5703125" customWidth="1"/>
    <col min="25" max="25" width="12.85546875" customWidth="1"/>
    <col min="26" max="26" width="9.42578125" customWidth="1"/>
    <col min="27" max="27" width="12.85546875" customWidth="1"/>
    <col min="28" max="28" width="14" customWidth="1"/>
    <col min="29" max="29" width="9.42578125" customWidth="1"/>
    <col min="30" max="30" width="12.85546875" customWidth="1"/>
    <col min="31" max="31" width="14" customWidth="1"/>
    <col min="44" max="65" width="9.140625" hidden="1"/>
  </cols>
  <sheetData>
    <row r="1" spans="1:70" ht="21.75" customHeight="1">
      <c r="A1" s="22"/>
      <c r="B1" s="122"/>
      <c r="C1" s="122"/>
      <c r="D1" s="123" t="s">
        <v>1</v>
      </c>
      <c r="E1" s="122"/>
      <c r="F1" s="124" t="s">
        <v>154</v>
      </c>
      <c r="G1" s="410" t="s">
        <v>155</v>
      </c>
      <c r="H1" s="410"/>
      <c r="I1" s="125"/>
      <c r="J1" s="124" t="s">
        <v>156</v>
      </c>
      <c r="K1" s="123" t="s">
        <v>157</v>
      </c>
      <c r="L1" s="124" t="s">
        <v>158</v>
      </c>
      <c r="M1" s="124"/>
      <c r="N1" s="124"/>
      <c r="O1" s="124"/>
      <c r="P1" s="124"/>
      <c r="Q1" s="124"/>
      <c r="R1" s="124"/>
      <c r="S1" s="124"/>
      <c r="T1" s="124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spans="1:70" ht="36.9" customHeight="1"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AT2" s="25" t="s">
        <v>103</v>
      </c>
    </row>
    <row r="3" spans="1:70" ht="6.9" customHeight="1">
      <c r="B3" s="26"/>
      <c r="C3" s="27"/>
      <c r="D3" s="27"/>
      <c r="E3" s="27"/>
      <c r="F3" s="27"/>
      <c r="G3" s="27"/>
      <c r="H3" s="27"/>
      <c r="I3" s="126"/>
      <c r="J3" s="27"/>
      <c r="K3" s="28"/>
      <c r="AT3" s="25" t="s">
        <v>82</v>
      </c>
    </row>
    <row r="4" spans="1:70" ht="36.9" customHeight="1">
      <c r="B4" s="29"/>
      <c r="C4" s="30"/>
      <c r="D4" s="31" t="s">
        <v>159</v>
      </c>
      <c r="E4" s="30"/>
      <c r="F4" s="30"/>
      <c r="G4" s="30"/>
      <c r="H4" s="30"/>
      <c r="I4" s="127"/>
      <c r="J4" s="30"/>
      <c r="K4" s="32"/>
      <c r="M4" s="33" t="s">
        <v>12</v>
      </c>
      <c r="AT4" s="25" t="s">
        <v>6</v>
      </c>
    </row>
    <row r="5" spans="1:70" ht="6.9" customHeight="1">
      <c r="B5" s="29"/>
      <c r="C5" s="30"/>
      <c r="D5" s="30"/>
      <c r="E5" s="30"/>
      <c r="F5" s="30"/>
      <c r="G5" s="30"/>
      <c r="H5" s="30"/>
      <c r="I5" s="127"/>
      <c r="J5" s="30"/>
      <c r="K5" s="32"/>
    </row>
    <row r="6" spans="1:70" ht="13.2">
      <c r="B6" s="29"/>
      <c r="C6" s="30"/>
      <c r="D6" s="38" t="s">
        <v>18</v>
      </c>
      <c r="E6" s="30"/>
      <c r="F6" s="30"/>
      <c r="G6" s="30"/>
      <c r="H6" s="30"/>
      <c r="I6" s="127"/>
      <c r="J6" s="30"/>
      <c r="K6" s="32"/>
    </row>
    <row r="7" spans="1:70" ht="14.4" customHeight="1">
      <c r="B7" s="29"/>
      <c r="C7" s="30"/>
      <c r="D7" s="30"/>
      <c r="E7" s="400" t="str">
        <f>'Rekapitulace stavby'!K6</f>
        <v>Revitalizace návsi v obci Malšovice</v>
      </c>
      <c r="F7" s="401"/>
      <c r="G7" s="401"/>
      <c r="H7" s="401"/>
      <c r="I7" s="127"/>
      <c r="J7" s="30"/>
      <c r="K7" s="32"/>
    </row>
    <row r="8" spans="1:70" ht="13.2">
      <c r="B8" s="29"/>
      <c r="C8" s="30"/>
      <c r="D8" s="38" t="s">
        <v>160</v>
      </c>
      <c r="E8" s="30"/>
      <c r="F8" s="30"/>
      <c r="G8" s="30"/>
      <c r="H8" s="30"/>
      <c r="I8" s="127"/>
      <c r="J8" s="30"/>
      <c r="K8" s="32"/>
    </row>
    <row r="9" spans="1:70" ht="25.2" customHeight="1">
      <c r="B9" s="29"/>
      <c r="C9" s="30"/>
      <c r="D9" s="30"/>
      <c r="E9" s="400" t="s">
        <v>161</v>
      </c>
      <c r="F9" s="360"/>
      <c r="G9" s="360"/>
      <c r="H9" s="360"/>
      <c r="I9" s="127"/>
      <c r="J9" s="30"/>
      <c r="K9" s="32"/>
    </row>
    <row r="10" spans="1:70" ht="13.2">
      <c r="B10" s="29"/>
      <c r="C10" s="30"/>
      <c r="D10" s="38" t="s">
        <v>162</v>
      </c>
      <c r="E10" s="30"/>
      <c r="F10" s="30"/>
      <c r="G10" s="30"/>
      <c r="H10" s="30"/>
      <c r="I10" s="127"/>
      <c r="J10" s="30"/>
      <c r="K10" s="32"/>
    </row>
    <row r="11" spans="1:70" s="1" customFormat="1" ht="14.4" customHeight="1">
      <c r="B11" s="42"/>
      <c r="C11" s="43"/>
      <c r="D11" s="43"/>
      <c r="E11" s="384" t="s">
        <v>163</v>
      </c>
      <c r="F11" s="402"/>
      <c r="G11" s="402"/>
      <c r="H11" s="402"/>
      <c r="I11" s="128"/>
      <c r="J11" s="43"/>
      <c r="K11" s="46"/>
    </row>
    <row r="12" spans="1:70" s="1" customFormat="1" ht="13.2">
      <c r="B12" s="42"/>
      <c r="C12" s="43"/>
      <c r="D12" s="38" t="s">
        <v>164</v>
      </c>
      <c r="E12" s="43"/>
      <c r="F12" s="43"/>
      <c r="G12" s="43"/>
      <c r="H12" s="43"/>
      <c r="I12" s="128"/>
      <c r="J12" s="43"/>
      <c r="K12" s="46"/>
    </row>
    <row r="13" spans="1:70" s="1" customFormat="1" ht="36.9" customHeight="1">
      <c r="B13" s="42"/>
      <c r="C13" s="43"/>
      <c r="D13" s="43"/>
      <c r="E13" s="403" t="s">
        <v>959</v>
      </c>
      <c r="F13" s="402"/>
      <c r="G13" s="402"/>
      <c r="H13" s="402"/>
      <c r="I13" s="128"/>
      <c r="J13" s="43"/>
      <c r="K13" s="46"/>
    </row>
    <row r="14" spans="1:70" s="1" customFormat="1" ht="12">
      <c r="B14" s="42"/>
      <c r="C14" s="43"/>
      <c r="D14" s="43"/>
      <c r="E14" s="43"/>
      <c r="F14" s="43"/>
      <c r="G14" s="43"/>
      <c r="H14" s="43"/>
      <c r="I14" s="128"/>
      <c r="J14" s="43"/>
      <c r="K14" s="46"/>
    </row>
    <row r="15" spans="1:70" s="1" customFormat="1" ht="14.4" customHeight="1">
      <c r="B15" s="42"/>
      <c r="C15" s="43"/>
      <c r="D15" s="38" t="s">
        <v>20</v>
      </c>
      <c r="E15" s="43"/>
      <c r="F15" s="36" t="s">
        <v>21</v>
      </c>
      <c r="G15" s="43"/>
      <c r="H15" s="43"/>
      <c r="I15" s="129" t="s">
        <v>22</v>
      </c>
      <c r="J15" s="36" t="s">
        <v>23</v>
      </c>
      <c r="K15" s="46"/>
    </row>
    <row r="16" spans="1:70" s="1" customFormat="1" ht="14.4" customHeight="1">
      <c r="B16" s="42"/>
      <c r="C16" s="43"/>
      <c r="D16" s="38" t="s">
        <v>24</v>
      </c>
      <c r="E16" s="43"/>
      <c r="F16" s="36" t="s">
        <v>25</v>
      </c>
      <c r="G16" s="43"/>
      <c r="H16" s="43"/>
      <c r="I16" s="129" t="s">
        <v>26</v>
      </c>
      <c r="J16" s="130" t="str">
        <f>'Rekapitulace stavby'!AN8</f>
        <v>10. 5. 2018</v>
      </c>
      <c r="K16" s="46"/>
    </row>
    <row r="17" spans="2:11" s="1" customFormat="1" ht="10.8" customHeight="1">
      <c r="B17" s="42"/>
      <c r="C17" s="43"/>
      <c r="D17" s="43"/>
      <c r="E17" s="43"/>
      <c r="F17" s="43"/>
      <c r="G17" s="43"/>
      <c r="H17" s="43"/>
      <c r="I17" s="128"/>
      <c r="J17" s="43"/>
      <c r="K17" s="46"/>
    </row>
    <row r="18" spans="2:11" s="1" customFormat="1" ht="14.4" customHeight="1">
      <c r="B18" s="42"/>
      <c r="C18" s="43"/>
      <c r="D18" s="38" t="s">
        <v>28</v>
      </c>
      <c r="E18" s="43"/>
      <c r="F18" s="43"/>
      <c r="G18" s="43"/>
      <c r="H18" s="43"/>
      <c r="I18" s="129" t="s">
        <v>29</v>
      </c>
      <c r="J18" s="36" t="s">
        <v>23</v>
      </c>
      <c r="K18" s="46"/>
    </row>
    <row r="19" spans="2:11" s="1" customFormat="1" ht="18" customHeight="1">
      <c r="B19" s="42"/>
      <c r="C19" s="43"/>
      <c r="D19" s="43"/>
      <c r="E19" s="36" t="s">
        <v>30</v>
      </c>
      <c r="F19" s="43"/>
      <c r="G19" s="43"/>
      <c r="H19" s="43"/>
      <c r="I19" s="129" t="s">
        <v>31</v>
      </c>
      <c r="J19" s="36" t="s">
        <v>23</v>
      </c>
      <c r="K19" s="46"/>
    </row>
    <row r="20" spans="2:11" s="1" customFormat="1" ht="6.9" customHeight="1">
      <c r="B20" s="42"/>
      <c r="C20" s="43"/>
      <c r="D20" s="43"/>
      <c r="E20" s="43"/>
      <c r="F20" s="43"/>
      <c r="G20" s="43"/>
      <c r="H20" s="43"/>
      <c r="I20" s="128"/>
      <c r="J20" s="43"/>
      <c r="K20" s="46"/>
    </row>
    <row r="21" spans="2:11" s="1" customFormat="1" ht="14.4" customHeight="1">
      <c r="B21" s="42"/>
      <c r="C21" s="43"/>
      <c r="D21" s="38" t="s">
        <v>32</v>
      </c>
      <c r="E21" s="43"/>
      <c r="F21" s="43"/>
      <c r="G21" s="43"/>
      <c r="H21" s="43"/>
      <c r="I21" s="129" t="s">
        <v>29</v>
      </c>
      <c r="J21" s="36" t="str">
        <f>IF('Rekapitulace stavby'!AN13="Vyplň údaj","",IF('Rekapitulace stavby'!AN13="","",'Rekapitulace stavby'!AN13))</f>
        <v/>
      </c>
      <c r="K21" s="46"/>
    </row>
    <row r="22" spans="2:11" s="1" customFormat="1" ht="18" customHeight="1">
      <c r="B22" s="42"/>
      <c r="C22" s="43"/>
      <c r="D22" s="43"/>
      <c r="E22" s="36" t="str">
        <f>IF('Rekapitulace stavby'!E14="Vyplň údaj","",IF('Rekapitulace stavby'!E14="","",'Rekapitulace stavby'!E14))</f>
        <v/>
      </c>
      <c r="F22" s="43"/>
      <c r="G22" s="43"/>
      <c r="H22" s="43"/>
      <c r="I22" s="129" t="s">
        <v>31</v>
      </c>
      <c r="J22" s="36" t="str">
        <f>IF('Rekapitulace stavby'!AN14="Vyplň údaj","",IF('Rekapitulace stavby'!AN14="","",'Rekapitulace stavby'!AN14))</f>
        <v/>
      </c>
      <c r="K22" s="46"/>
    </row>
    <row r="23" spans="2:11" s="1" customFormat="1" ht="6.9" customHeight="1">
      <c r="B23" s="42"/>
      <c r="C23" s="43"/>
      <c r="D23" s="43"/>
      <c r="E23" s="43"/>
      <c r="F23" s="43"/>
      <c r="G23" s="43"/>
      <c r="H23" s="43"/>
      <c r="I23" s="128"/>
      <c r="J23" s="43"/>
      <c r="K23" s="46"/>
    </row>
    <row r="24" spans="2:11" s="1" customFormat="1" ht="14.4" customHeight="1">
      <c r="B24" s="42"/>
      <c r="C24" s="43"/>
      <c r="D24" s="38" t="s">
        <v>34</v>
      </c>
      <c r="E24" s="43"/>
      <c r="F24" s="43"/>
      <c r="G24" s="43"/>
      <c r="H24" s="43"/>
      <c r="I24" s="129" t="s">
        <v>29</v>
      </c>
      <c r="J24" s="36" t="s">
        <v>23</v>
      </c>
      <c r="K24" s="46"/>
    </row>
    <row r="25" spans="2:11" s="1" customFormat="1" ht="18" customHeight="1">
      <c r="B25" s="42"/>
      <c r="C25" s="43"/>
      <c r="D25" s="43"/>
      <c r="E25" s="36" t="s">
        <v>828</v>
      </c>
      <c r="F25" s="43"/>
      <c r="G25" s="43"/>
      <c r="H25" s="43"/>
      <c r="I25" s="129" t="s">
        <v>31</v>
      </c>
      <c r="J25" s="36" t="s">
        <v>23</v>
      </c>
      <c r="K25" s="46"/>
    </row>
    <row r="26" spans="2:11" s="1" customFormat="1" ht="6.9" customHeight="1">
      <c r="B26" s="42"/>
      <c r="C26" s="43"/>
      <c r="D26" s="43"/>
      <c r="E26" s="43"/>
      <c r="F26" s="43"/>
      <c r="G26" s="43"/>
      <c r="H26" s="43"/>
      <c r="I26" s="128"/>
      <c r="J26" s="43"/>
      <c r="K26" s="46"/>
    </row>
    <row r="27" spans="2:11" s="1" customFormat="1" ht="14.4" customHeight="1">
      <c r="B27" s="42"/>
      <c r="C27" s="43"/>
      <c r="D27" s="38" t="s">
        <v>37</v>
      </c>
      <c r="E27" s="43"/>
      <c r="F27" s="43"/>
      <c r="G27" s="43"/>
      <c r="H27" s="43"/>
      <c r="I27" s="128"/>
      <c r="J27" s="43"/>
      <c r="K27" s="46"/>
    </row>
    <row r="28" spans="2:11" s="7" customFormat="1" ht="100.8" customHeight="1">
      <c r="B28" s="131"/>
      <c r="C28" s="132"/>
      <c r="D28" s="132"/>
      <c r="E28" s="364" t="s">
        <v>829</v>
      </c>
      <c r="F28" s="364"/>
      <c r="G28" s="364"/>
      <c r="H28" s="364"/>
      <c r="I28" s="133"/>
      <c r="J28" s="132"/>
      <c r="K28" s="134"/>
    </row>
    <row r="29" spans="2:11" s="1" customFormat="1" ht="6.9" customHeight="1">
      <c r="B29" s="42"/>
      <c r="C29" s="43"/>
      <c r="D29" s="43"/>
      <c r="E29" s="43"/>
      <c r="F29" s="43"/>
      <c r="G29" s="43"/>
      <c r="H29" s="43"/>
      <c r="I29" s="128"/>
      <c r="J29" s="43"/>
      <c r="K29" s="46"/>
    </row>
    <row r="30" spans="2:11" s="1" customFormat="1" ht="6.9" customHeight="1">
      <c r="B30" s="42"/>
      <c r="C30" s="43"/>
      <c r="D30" s="86"/>
      <c r="E30" s="86"/>
      <c r="F30" s="86"/>
      <c r="G30" s="86"/>
      <c r="H30" s="86"/>
      <c r="I30" s="135"/>
      <c r="J30" s="86"/>
      <c r="K30" s="136"/>
    </row>
    <row r="31" spans="2:11" s="1" customFormat="1" ht="25.35" customHeight="1">
      <c r="B31" s="42"/>
      <c r="C31" s="43"/>
      <c r="D31" s="137" t="s">
        <v>39</v>
      </c>
      <c r="E31" s="43"/>
      <c r="F31" s="43"/>
      <c r="G31" s="43"/>
      <c r="H31" s="43"/>
      <c r="I31" s="128"/>
      <c r="J31" s="138">
        <f>ROUND(J94,1)</f>
        <v>0</v>
      </c>
      <c r="K31" s="46"/>
    </row>
    <row r="32" spans="2:11" s="1" customFormat="1" ht="6.9" customHeight="1">
      <c r="B32" s="42"/>
      <c r="C32" s="43"/>
      <c r="D32" s="86"/>
      <c r="E32" s="86"/>
      <c r="F32" s="86"/>
      <c r="G32" s="86"/>
      <c r="H32" s="86"/>
      <c r="I32" s="135"/>
      <c r="J32" s="86"/>
      <c r="K32" s="136"/>
    </row>
    <row r="33" spans="2:11" s="1" customFormat="1" ht="14.4" customHeight="1">
      <c r="B33" s="42"/>
      <c r="C33" s="43"/>
      <c r="D33" s="43"/>
      <c r="E33" s="43"/>
      <c r="F33" s="47" t="s">
        <v>41</v>
      </c>
      <c r="G33" s="43"/>
      <c r="H33" s="43"/>
      <c r="I33" s="139" t="s">
        <v>40</v>
      </c>
      <c r="J33" s="47" t="s">
        <v>42</v>
      </c>
      <c r="K33" s="46"/>
    </row>
    <row r="34" spans="2:11" s="1" customFormat="1" ht="14.4" customHeight="1">
      <c r="B34" s="42"/>
      <c r="C34" s="43"/>
      <c r="D34" s="50" t="s">
        <v>43</v>
      </c>
      <c r="E34" s="50" t="s">
        <v>44</v>
      </c>
      <c r="F34" s="140">
        <f>ROUND(SUM(BE94:BE174), 1)</f>
        <v>0</v>
      </c>
      <c r="G34" s="43"/>
      <c r="H34" s="43"/>
      <c r="I34" s="141">
        <v>0.21</v>
      </c>
      <c r="J34" s="140">
        <f>ROUND(ROUND((SUM(BE94:BE174)), 1)*I34, 1)</f>
        <v>0</v>
      </c>
      <c r="K34" s="46"/>
    </row>
    <row r="35" spans="2:11" s="1" customFormat="1" ht="14.4" customHeight="1">
      <c r="B35" s="42"/>
      <c r="C35" s="43"/>
      <c r="D35" s="43"/>
      <c r="E35" s="50" t="s">
        <v>45</v>
      </c>
      <c r="F35" s="140">
        <f>ROUND(SUM(BF94:BF174), 1)</f>
        <v>0</v>
      </c>
      <c r="G35" s="43"/>
      <c r="H35" s="43"/>
      <c r="I35" s="141">
        <v>0.15</v>
      </c>
      <c r="J35" s="140">
        <f>ROUND(ROUND((SUM(BF94:BF174)), 1)*I35, 1)</f>
        <v>0</v>
      </c>
      <c r="K35" s="46"/>
    </row>
    <row r="36" spans="2:11" s="1" customFormat="1" ht="14.4" hidden="1" customHeight="1">
      <c r="B36" s="42"/>
      <c r="C36" s="43"/>
      <c r="D36" s="43"/>
      <c r="E36" s="50" t="s">
        <v>46</v>
      </c>
      <c r="F36" s="140">
        <f>ROUND(SUM(BG94:BG174), 1)</f>
        <v>0</v>
      </c>
      <c r="G36" s="43"/>
      <c r="H36" s="43"/>
      <c r="I36" s="141">
        <v>0.21</v>
      </c>
      <c r="J36" s="140">
        <v>0</v>
      </c>
      <c r="K36" s="46"/>
    </row>
    <row r="37" spans="2:11" s="1" customFormat="1" ht="14.4" hidden="1" customHeight="1">
      <c r="B37" s="42"/>
      <c r="C37" s="43"/>
      <c r="D37" s="43"/>
      <c r="E37" s="50" t="s">
        <v>47</v>
      </c>
      <c r="F37" s="140">
        <f>ROUND(SUM(BH94:BH174), 1)</f>
        <v>0</v>
      </c>
      <c r="G37" s="43"/>
      <c r="H37" s="43"/>
      <c r="I37" s="141">
        <v>0.15</v>
      </c>
      <c r="J37" s="140">
        <v>0</v>
      </c>
      <c r="K37" s="46"/>
    </row>
    <row r="38" spans="2:11" s="1" customFormat="1" ht="14.4" hidden="1" customHeight="1">
      <c r="B38" s="42"/>
      <c r="C38" s="43"/>
      <c r="D38" s="43"/>
      <c r="E38" s="50" t="s">
        <v>48</v>
      </c>
      <c r="F38" s="140">
        <f>ROUND(SUM(BI94:BI174), 1)</f>
        <v>0</v>
      </c>
      <c r="G38" s="43"/>
      <c r="H38" s="43"/>
      <c r="I38" s="141">
        <v>0</v>
      </c>
      <c r="J38" s="140">
        <v>0</v>
      </c>
      <c r="K38" s="46"/>
    </row>
    <row r="39" spans="2:11" s="1" customFormat="1" ht="6.9" customHeight="1">
      <c r="B39" s="42"/>
      <c r="C39" s="43"/>
      <c r="D39" s="43"/>
      <c r="E39" s="43"/>
      <c r="F39" s="43"/>
      <c r="G39" s="43"/>
      <c r="H39" s="43"/>
      <c r="I39" s="128"/>
      <c r="J39" s="43"/>
      <c r="K39" s="46"/>
    </row>
    <row r="40" spans="2:11" s="1" customFormat="1" ht="25.35" customHeight="1">
      <c r="B40" s="42"/>
      <c r="C40" s="142"/>
      <c r="D40" s="143" t="s">
        <v>49</v>
      </c>
      <c r="E40" s="80"/>
      <c r="F40" s="80"/>
      <c r="G40" s="144" t="s">
        <v>50</v>
      </c>
      <c r="H40" s="145" t="s">
        <v>51</v>
      </c>
      <c r="I40" s="146"/>
      <c r="J40" s="147">
        <f>SUM(J31:J38)</f>
        <v>0</v>
      </c>
      <c r="K40" s="148"/>
    </row>
    <row r="41" spans="2:11" s="1" customFormat="1" ht="14.4" customHeight="1">
      <c r="B41" s="57"/>
      <c r="C41" s="58"/>
      <c r="D41" s="58"/>
      <c r="E41" s="58"/>
      <c r="F41" s="58"/>
      <c r="G41" s="58"/>
      <c r="H41" s="58"/>
      <c r="I41" s="149"/>
      <c r="J41" s="58"/>
      <c r="K41" s="59"/>
    </row>
    <row r="45" spans="2:11" s="1" customFormat="1" ht="6.9" customHeight="1">
      <c r="B45" s="150"/>
      <c r="C45" s="151"/>
      <c r="D45" s="151"/>
      <c r="E45" s="151"/>
      <c r="F45" s="151"/>
      <c r="G45" s="151"/>
      <c r="H45" s="151"/>
      <c r="I45" s="152"/>
      <c r="J45" s="151"/>
      <c r="K45" s="153"/>
    </row>
    <row r="46" spans="2:11" s="1" customFormat="1" ht="36.9" customHeight="1">
      <c r="B46" s="42"/>
      <c r="C46" s="31" t="s">
        <v>166</v>
      </c>
      <c r="D46" s="43"/>
      <c r="E46" s="43"/>
      <c r="F46" s="43"/>
      <c r="G46" s="43"/>
      <c r="H46" s="43"/>
      <c r="I46" s="128"/>
      <c r="J46" s="43"/>
      <c r="K46" s="46"/>
    </row>
    <row r="47" spans="2:11" s="1" customFormat="1" ht="6.9" customHeight="1">
      <c r="B47" s="42"/>
      <c r="C47" s="43"/>
      <c r="D47" s="43"/>
      <c r="E47" s="43"/>
      <c r="F47" s="43"/>
      <c r="G47" s="43"/>
      <c r="H47" s="43"/>
      <c r="I47" s="128"/>
      <c r="J47" s="43"/>
      <c r="K47" s="46"/>
    </row>
    <row r="48" spans="2:11" s="1" customFormat="1" ht="14.4" customHeight="1">
      <c r="B48" s="42"/>
      <c r="C48" s="38" t="s">
        <v>18</v>
      </c>
      <c r="D48" s="43"/>
      <c r="E48" s="43"/>
      <c r="F48" s="43"/>
      <c r="G48" s="43"/>
      <c r="H48" s="43"/>
      <c r="I48" s="128"/>
      <c r="J48" s="43"/>
      <c r="K48" s="46"/>
    </row>
    <row r="49" spans="2:47" s="1" customFormat="1" ht="14.4" customHeight="1">
      <c r="B49" s="42"/>
      <c r="C49" s="43"/>
      <c r="D49" s="43"/>
      <c r="E49" s="400" t="str">
        <f>E7</f>
        <v>Revitalizace návsi v obci Malšovice</v>
      </c>
      <c r="F49" s="401"/>
      <c r="G49" s="401"/>
      <c r="H49" s="401"/>
      <c r="I49" s="128"/>
      <c r="J49" s="43"/>
      <c r="K49" s="46"/>
    </row>
    <row r="50" spans="2:47" ht="13.2">
      <c r="B50" s="29"/>
      <c r="C50" s="38" t="s">
        <v>160</v>
      </c>
      <c r="D50" s="30"/>
      <c r="E50" s="30"/>
      <c r="F50" s="30"/>
      <c r="G50" s="30"/>
      <c r="H50" s="30"/>
      <c r="I50" s="127"/>
      <c r="J50" s="30"/>
      <c r="K50" s="32"/>
    </row>
    <row r="51" spans="2:47" ht="25.2" customHeight="1">
      <c r="B51" s="29"/>
      <c r="C51" s="30"/>
      <c r="D51" s="30"/>
      <c r="E51" s="400" t="s">
        <v>161</v>
      </c>
      <c r="F51" s="360"/>
      <c r="G51" s="360"/>
      <c r="H51" s="360"/>
      <c r="I51" s="127"/>
      <c r="J51" s="30"/>
      <c r="K51" s="32"/>
    </row>
    <row r="52" spans="2:47" ht="13.2">
      <c r="B52" s="29"/>
      <c r="C52" s="38" t="s">
        <v>162</v>
      </c>
      <c r="D52" s="30"/>
      <c r="E52" s="30"/>
      <c r="F52" s="30"/>
      <c r="G52" s="30"/>
      <c r="H52" s="30"/>
      <c r="I52" s="127"/>
      <c r="J52" s="30"/>
      <c r="K52" s="32"/>
    </row>
    <row r="53" spans="2:47" s="1" customFormat="1" ht="14.4" customHeight="1">
      <c r="B53" s="42"/>
      <c r="C53" s="43"/>
      <c r="D53" s="43"/>
      <c r="E53" s="384" t="s">
        <v>163</v>
      </c>
      <c r="F53" s="402"/>
      <c r="G53" s="402"/>
      <c r="H53" s="402"/>
      <c r="I53" s="128"/>
      <c r="J53" s="43"/>
      <c r="K53" s="46"/>
    </row>
    <row r="54" spans="2:47" s="1" customFormat="1" ht="14.4" customHeight="1">
      <c r="B54" s="42"/>
      <c r="C54" s="38" t="s">
        <v>164</v>
      </c>
      <c r="D54" s="43"/>
      <c r="E54" s="43"/>
      <c r="F54" s="43"/>
      <c r="G54" s="43"/>
      <c r="H54" s="43"/>
      <c r="I54" s="128"/>
      <c r="J54" s="43"/>
      <c r="K54" s="46"/>
    </row>
    <row r="55" spans="2:47" s="1" customFormat="1" ht="16.2" customHeight="1">
      <c r="B55" s="42"/>
      <c r="C55" s="43"/>
      <c r="D55" s="43"/>
      <c r="E55" s="403" t="str">
        <f>E13</f>
        <v>D.2.4. - Dešťová kanalizace pro odvodnění vodní nádrže</v>
      </c>
      <c r="F55" s="402"/>
      <c r="G55" s="402"/>
      <c r="H55" s="402"/>
      <c r="I55" s="128"/>
      <c r="J55" s="43"/>
      <c r="K55" s="46"/>
    </row>
    <row r="56" spans="2:47" s="1" customFormat="1" ht="6.9" customHeight="1">
      <c r="B56" s="42"/>
      <c r="C56" s="43"/>
      <c r="D56" s="43"/>
      <c r="E56" s="43"/>
      <c r="F56" s="43"/>
      <c r="G56" s="43"/>
      <c r="H56" s="43"/>
      <c r="I56" s="128"/>
      <c r="J56" s="43"/>
      <c r="K56" s="46"/>
    </row>
    <row r="57" spans="2:47" s="1" customFormat="1" ht="18" customHeight="1">
      <c r="B57" s="42"/>
      <c r="C57" s="38" t="s">
        <v>24</v>
      </c>
      <c r="D57" s="43"/>
      <c r="E57" s="43"/>
      <c r="F57" s="36" t="str">
        <f>F16</f>
        <v xml:space="preserve">MALŠOVICE </v>
      </c>
      <c r="G57" s="43"/>
      <c r="H57" s="43"/>
      <c r="I57" s="129" t="s">
        <v>26</v>
      </c>
      <c r="J57" s="130" t="str">
        <f>IF(J16="","",J16)</f>
        <v>10. 5. 2018</v>
      </c>
      <c r="K57" s="46"/>
    </row>
    <row r="58" spans="2:47" s="1" customFormat="1" ht="6.9" customHeight="1">
      <c r="B58" s="42"/>
      <c r="C58" s="43"/>
      <c r="D58" s="43"/>
      <c r="E58" s="43"/>
      <c r="F58" s="43"/>
      <c r="G58" s="43"/>
      <c r="H58" s="43"/>
      <c r="I58" s="128"/>
      <c r="J58" s="43"/>
      <c r="K58" s="46"/>
    </row>
    <row r="59" spans="2:47" s="1" customFormat="1" ht="13.2">
      <c r="B59" s="42"/>
      <c r="C59" s="38" t="s">
        <v>28</v>
      </c>
      <c r="D59" s="43"/>
      <c r="E59" s="43"/>
      <c r="F59" s="36" t="str">
        <f>E19</f>
        <v>OBEC MALŠOVICE, Malšovice 16</v>
      </c>
      <c r="G59" s="43"/>
      <c r="H59" s="43"/>
      <c r="I59" s="129" t="s">
        <v>34</v>
      </c>
      <c r="J59" s="364" t="str">
        <f>E25</f>
        <v>Ing. Miloslav Kašpárek Ústí n.L.</v>
      </c>
      <c r="K59" s="46"/>
    </row>
    <row r="60" spans="2:47" s="1" customFormat="1" ht="14.4" customHeight="1">
      <c r="B60" s="42"/>
      <c r="C60" s="38" t="s">
        <v>32</v>
      </c>
      <c r="D60" s="43"/>
      <c r="E60" s="43"/>
      <c r="F60" s="36" t="str">
        <f>IF(E22="","",E22)</f>
        <v/>
      </c>
      <c r="G60" s="43"/>
      <c r="H60" s="43"/>
      <c r="I60" s="128"/>
      <c r="J60" s="404"/>
      <c r="K60" s="46"/>
    </row>
    <row r="61" spans="2:47" s="1" customFormat="1" ht="10.35" customHeight="1">
      <c r="B61" s="42"/>
      <c r="C61" s="43"/>
      <c r="D61" s="43"/>
      <c r="E61" s="43"/>
      <c r="F61" s="43"/>
      <c r="G61" s="43"/>
      <c r="H61" s="43"/>
      <c r="I61" s="128"/>
      <c r="J61" s="43"/>
      <c r="K61" s="46"/>
    </row>
    <row r="62" spans="2:47" s="1" customFormat="1" ht="29.25" customHeight="1">
      <c r="B62" s="42"/>
      <c r="C62" s="154" t="s">
        <v>167</v>
      </c>
      <c r="D62" s="142"/>
      <c r="E62" s="142"/>
      <c r="F62" s="142"/>
      <c r="G62" s="142"/>
      <c r="H62" s="142"/>
      <c r="I62" s="155"/>
      <c r="J62" s="156" t="s">
        <v>168</v>
      </c>
      <c r="K62" s="157"/>
    </row>
    <row r="63" spans="2:47" s="1" customFormat="1" ht="10.35" customHeight="1">
      <c r="B63" s="42"/>
      <c r="C63" s="43"/>
      <c r="D63" s="43"/>
      <c r="E63" s="43"/>
      <c r="F63" s="43"/>
      <c r="G63" s="43"/>
      <c r="H63" s="43"/>
      <c r="I63" s="128"/>
      <c r="J63" s="43"/>
      <c r="K63" s="46"/>
    </row>
    <row r="64" spans="2:47" s="1" customFormat="1" ht="29.25" customHeight="1">
      <c r="B64" s="42"/>
      <c r="C64" s="158" t="s">
        <v>169</v>
      </c>
      <c r="D64" s="43"/>
      <c r="E64" s="43"/>
      <c r="F64" s="43"/>
      <c r="G64" s="43"/>
      <c r="H64" s="43"/>
      <c r="I64" s="128"/>
      <c r="J64" s="138">
        <f>J94</f>
        <v>0</v>
      </c>
      <c r="K64" s="46"/>
      <c r="AU64" s="25" t="s">
        <v>170</v>
      </c>
    </row>
    <row r="65" spans="2:12" s="8" customFormat="1" ht="24.9" customHeight="1">
      <c r="B65" s="159"/>
      <c r="C65" s="160"/>
      <c r="D65" s="161" t="s">
        <v>171</v>
      </c>
      <c r="E65" s="162"/>
      <c r="F65" s="162"/>
      <c r="G65" s="162"/>
      <c r="H65" s="162"/>
      <c r="I65" s="163"/>
      <c r="J65" s="164">
        <f>J95</f>
        <v>0</v>
      </c>
      <c r="K65" s="165"/>
    </row>
    <row r="66" spans="2:12" s="9" customFormat="1" ht="19.95" customHeight="1">
      <c r="B66" s="166"/>
      <c r="C66" s="167"/>
      <c r="D66" s="168" t="s">
        <v>172</v>
      </c>
      <c r="E66" s="169"/>
      <c r="F66" s="169"/>
      <c r="G66" s="169"/>
      <c r="H66" s="169"/>
      <c r="I66" s="170"/>
      <c r="J66" s="171">
        <f>J96</f>
        <v>0</v>
      </c>
      <c r="K66" s="172"/>
    </row>
    <row r="67" spans="2:12" s="9" customFormat="1" ht="19.95" customHeight="1">
      <c r="B67" s="166"/>
      <c r="C67" s="167"/>
      <c r="D67" s="168" t="s">
        <v>960</v>
      </c>
      <c r="E67" s="169"/>
      <c r="F67" s="169"/>
      <c r="G67" s="169"/>
      <c r="H67" s="169"/>
      <c r="I67" s="170"/>
      <c r="J67" s="171">
        <f>J148</f>
        <v>0</v>
      </c>
      <c r="K67" s="172"/>
    </row>
    <row r="68" spans="2:12" s="9" customFormat="1" ht="19.95" customHeight="1">
      <c r="B68" s="166"/>
      <c r="C68" s="167"/>
      <c r="D68" s="168" t="s">
        <v>182</v>
      </c>
      <c r="E68" s="169"/>
      <c r="F68" s="169"/>
      <c r="G68" s="169"/>
      <c r="H68" s="169"/>
      <c r="I68" s="170"/>
      <c r="J68" s="171">
        <f>J155</f>
        <v>0</v>
      </c>
      <c r="K68" s="172"/>
    </row>
    <row r="69" spans="2:12" s="9" customFormat="1" ht="14.85" customHeight="1">
      <c r="B69" s="166"/>
      <c r="C69" s="167"/>
      <c r="D69" s="168" t="s">
        <v>961</v>
      </c>
      <c r="E69" s="169"/>
      <c r="F69" s="169"/>
      <c r="G69" s="169"/>
      <c r="H69" s="169"/>
      <c r="I69" s="170"/>
      <c r="J69" s="171">
        <f>J156</f>
        <v>0</v>
      </c>
      <c r="K69" s="172"/>
    </row>
    <row r="70" spans="2:12" s="9" customFormat="1" ht="19.95" customHeight="1">
      <c r="B70" s="166"/>
      <c r="C70" s="167"/>
      <c r="D70" s="168" t="s">
        <v>188</v>
      </c>
      <c r="E70" s="169"/>
      <c r="F70" s="169"/>
      <c r="G70" s="169"/>
      <c r="H70" s="169"/>
      <c r="I70" s="170"/>
      <c r="J70" s="171">
        <f>J173</f>
        <v>0</v>
      </c>
      <c r="K70" s="172"/>
    </row>
    <row r="71" spans="2:12" s="1" customFormat="1" ht="21.75" customHeight="1">
      <c r="B71" s="42"/>
      <c r="C71" s="43"/>
      <c r="D71" s="43"/>
      <c r="E71" s="43"/>
      <c r="F71" s="43"/>
      <c r="G71" s="43"/>
      <c r="H71" s="43"/>
      <c r="I71" s="128"/>
      <c r="J71" s="43"/>
      <c r="K71" s="46"/>
    </row>
    <row r="72" spans="2:12" s="1" customFormat="1" ht="6.9" customHeight="1">
      <c r="B72" s="57"/>
      <c r="C72" s="58"/>
      <c r="D72" s="58"/>
      <c r="E72" s="58"/>
      <c r="F72" s="58"/>
      <c r="G72" s="58"/>
      <c r="H72" s="58"/>
      <c r="I72" s="149"/>
      <c r="J72" s="58"/>
      <c r="K72" s="59"/>
    </row>
    <row r="76" spans="2:12" s="1" customFormat="1" ht="6.9" customHeight="1">
      <c r="B76" s="60"/>
      <c r="C76" s="61"/>
      <c r="D76" s="61"/>
      <c r="E76" s="61"/>
      <c r="F76" s="61"/>
      <c r="G76" s="61"/>
      <c r="H76" s="61"/>
      <c r="I76" s="152"/>
      <c r="J76" s="61"/>
      <c r="K76" s="61"/>
      <c r="L76" s="62"/>
    </row>
    <row r="77" spans="2:12" s="1" customFormat="1" ht="36.9" customHeight="1">
      <c r="B77" s="42"/>
      <c r="C77" s="63" t="s">
        <v>191</v>
      </c>
      <c r="D77" s="64"/>
      <c r="E77" s="64"/>
      <c r="F77" s="64"/>
      <c r="G77" s="64"/>
      <c r="H77" s="64"/>
      <c r="I77" s="173"/>
      <c r="J77" s="64"/>
      <c r="K77" s="64"/>
      <c r="L77" s="62"/>
    </row>
    <row r="78" spans="2:12" s="1" customFormat="1" ht="6.9" customHeight="1">
      <c r="B78" s="42"/>
      <c r="C78" s="64"/>
      <c r="D78" s="64"/>
      <c r="E78" s="64"/>
      <c r="F78" s="64"/>
      <c r="G78" s="64"/>
      <c r="H78" s="64"/>
      <c r="I78" s="173"/>
      <c r="J78" s="64"/>
      <c r="K78" s="64"/>
      <c r="L78" s="62"/>
    </row>
    <row r="79" spans="2:12" s="1" customFormat="1" ht="14.4" customHeight="1">
      <c r="B79" s="42"/>
      <c r="C79" s="66" t="s">
        <v>18</v>
      </c>
      <c r="D79" s="64"/>
      <c r="E79" s="64"/>
      <c r="F79" s="64"/>
      <c r="G79" s="64"/>
      <c r="H79" s="64"/>
      <c r="I79" s="173"/>
      <c r="J79" s="64"/>
      <c r="K79" s="64"/>
      <c r="L79" s="62"/>
    </row>
    <row r="80" spans="2:12" s="1" customFormat="1" ht="14.4" customHeight="1">
      <c r="B80" s="42"/>
      <c r="C80" s="64"/>
      <c r="D80" s="64"/>
      <c r="E80" s="405" t="str">
        <f>E7</f>
        <v>Revitalizace návsi v obci Malšovice</v>
      </c>
      <c r="F80" s="406"/>
      <c r="G80" s="406"/>
      <c r="H80" s="406"/>
      <c r="I80" s="173"/>
      <c r="J80" s="64"/>
      <c r="K80" s="64"/>
      <c r="L80" s="62"/>
    </row>
    <row r="81" spans="2:63" ht="13.2">
      <c r="B81" s="29"/>
      <c r="C81" s="66" t="s">
        <v>160</v>
      </c>
      <c r="D81" s="174"/>
      <c r="E81" s="174"/>
      <c r="F81" s="174"/>
      <c r="G81" s="174"/>
      <c r="H81" s="174"/>
      <c r="J81" s="174"/>
      <c r="K81" s="174"/>
      <c r="L81" s="175"/>
    </row>
    <row r="82" spans="2:63" ht="25.2" customHeight="1">
      <c r="B82" s="29"/>
      <c r="C82" s="174"/>
      <c r="D82" s="174"/>
      <c r="E82" s="405" t="s">
        <v>161</v>
      </c>
      <c r="F82" s="409"/>
      <c r="G82" s="409"/>
      <c r="H82" s="409"/>
      <c r="J82" s="174"/>
      <c r="K82" s="174"/>
      <c r="L82" s="175"/>
    </row>
    <row r="83" spans="2:63" ht="13.2">
      <c r="B83" s="29"/>
      <c r="C83" s="66" t="s">
        <v>162</v>
      </c>
      <c r="D83" s="174"/>
      <c r="E83" s="174"/>
      <c r="F83" s="174"/>
      <c r="G83" s="174"/>
      <c r="H83" s="174"/>
      <c r="J83" s="174"/>
      <c r="K83" s="174"/>
      <c r="L83" s="175"/>
    </row>
    <row r="84" spans="2:63" s="1" customFormat="1" ht="14.4" customHeight="1">
      <c r="B84" s="42"/>
      <c r="C84" s="64"/>
      <c r="D84" s="64"/>
      <c r="E84" s="407" t="s">
        <v>163</v>
      </c>
      <c r="F84" s="408"/>
      <c r="G84" s="408"/>
      <c r="H84" s="408"/>
      <c r="I84" s="173"/>
      <c r="J84" s="64"/>
      <c r="K84" s="64"/>
      <c r="L84" s="62"/>
    </row>
    <row r="85" spans="2:63" s="1" customFormat="1" ht="14.4" customHeight="1">
      <c r="B85" s="42"/>
      <c r="C85" s="66" t="s">
        <v>164</v>
      </c>
      <c r="D85" s="64"/>
      <c r="E85" s="64"/>
      <c r="F85" s="64"/>
      <c r="G85" s="64"/>
      <c r="H85" s="64"/>
      <c r="I85" s="173"/>
      <c r="J85" s="64"/>
      <c r="K85" s="64"/>
      <c r="L85" s="62"/>
    </row>
    <row r="86" spans="2:63" s="1" customFormat="1" ht="16.2" customHeight="1">
      <c r="B86" s="42"/>
      <c r="C86" s="64"/>
      <c r="D86" s="64"/>
      <c r="E86" s="375" t="str">
        <f>E13</f>
        <v>D.2.4. - Dešťová kanalizace pro odvodnění vodní nádrže</v>
      </c>
      <c r="F86" s="408"/>
      <c r="G86" s="408"/>
      <c r="H86" s="408"/>
      <c r="I86" s="173"/>
      <c r="J86" s="64"/>
      <c r="K86" s="64"/>
      <c r="L86" s="62"/>
    </row>
    <row r="87" spans="2:63" s="1" customFormat="1" ht="6.9" customHeight="1">
      <c r="B87" s="42"/>
      <c r="C87" s="64"/>
      <c r="D87" s="64"/>
      <c r="E87" s="64"/>
      <c r="F87" s="64"/>
      <c r="G87" s="64"/>
      <c r="H87" s="64"/>
      <c r="I87" s="173"/>
      <c r="J87" s="64"/>
      <c r="K87" s="64"/>
      <c r="L87" s="62"/>
    </row>
    <row r="88" spans="2:63" s="1" customFormat="1" ht="18" customHeight="1">
      <c r="B88" s="42"/>
      <c r="C88" s="66" t="s">
        <v>24</v>
      </c>
      <c r="D88" s="64"/>
      <c r="E88" s="64"/>
      <c r="F88" s="176" t="str">
        <f>F16</f>
        <v xml:space="preserve">MALŠOVICE </v>
      </c>
      <c r="G88" s="64"/>
      <c r="H88" s="64"/>
      <c r="I88" s="177" t="s">
        <v>26</v>
      </c>
      <c r="J88" s="74" t="str">
        <f>IF(J16="","",J16)</f>
        <v>10. 5. 2018</v>
      </c>
      <c r="K88" s="64"/>
      <c r="L88" s="62"/>
    </row>
    <row r="89" spans="2:63" s="1" customFormat="1" ht="6.9" customHeight="1">
      <c r="B89" s="42"/>
      <c r="C89" s="64"/>
      <c r="D89" s="64"/>
      <c r="E89" s="64"/>
      <c r="F89" s="64"/>
      <c r="G89" s="64"/>
      <c r="H89" s="64"/>
      <c r="I89" s="173"/>
      <c r="J89" s="64"/>
      <c r="K89" s="64"/>
      <c r="L89" s="62"/>
    </row>
    <row r="90" spans="2:63" s="1" customFormat="1" ht="13.2">
      <c r="B90" s="42"/>
      <c r="C90" s="66" t="s">
        <v>28</v>
      </c>
      <c r="D90" s="64"/>
      <c r="E90" s="64"/>
      <c r="F90" s="176" t="str">
        <f>E19</f>
        <v>OBEC MALŠOVICE, Malšovice 16</v>
      </c>
      <c r="G90" s="64"/>
      <c r="H90" s="64"/>
      <c r="I90" s="177" t="s">
        <v>34</v>
      </c>
      <c r="J90" s="176" t="str">
        <f>E25</f>
        <v>Ing. Miloslav Kašpárek Ústí n.L.</v>
      </c>
      <c r="K90" s="64"/>
      <c r="L90" s="62"/>
    </row>
    <row r="91" spans="2:63" s="1" customFormat="1" ht="14.4" customHeight="1">
      <c r="B91" s="42"/>
      <c r="C91" s="66" t="s">
        <v>32</v>
      </c>
      <c r="D91" s="64"/>
      <c r="E91" s="64"/>
      <c r="F91" s="176" t="str">
        <f>IF(E22="","",E22)</f>
        <v/>
      </c>
      <c r="G91" s="64"/>
      <c r="H91" s="64"/>
      <c r="I91" s="173"/>
      <c r="J91" s="64"/>
      <c r="K91" s="64"/>
      <c r="L91" s="62"/>
    </row>
    <row r="92" spans="2:63" s="1" customFormat="1" ht="10.35" customHeight="1">
      <c r="B92" s="42"/>
      <c r="C92" s="64"/>
      <c r="D92" s="64"/>
      <c r="E92" s="64"/>
      <c r="F92" s="64"/>
      <c r="G92" s="64"/>
      <c r="H92" s="64"/>
      <c r="I92" s="173"/>
      <c r="J92" s="64"/>
      <c r="K92" s="64"/>
      <c r="L92" s="62"/>
    </row>
    <row r="93" spans="2:63" s="10" customFormat="1" ht="29.25" customHeight="1">
      <c r="B93" s="178"/>
      <c r="C93" s="179" t="s">
        <v>192</v>
      </c>
      <c r="D93" s="180" t="s">
        <v>58</v>
      </c>
      <c r="E93" s="180" t="s">
        <v>54</v>
      </c>
      <c r="F93" s="180" t="s">
        <v>193</v>
      </c>
      <c r="G93" s="180" t="s">
        <v>194</v>
      </c>
      <c r="H93" s="180" t="s">
        <v>195</v>
      </c>
      <c r="I93" s="181" t="s">
        <v>196</v>
      </c>
      <c r="J93" s="180" t="s">
        <v>168</v>
      </c>
      <c r="K93" s="182" t="s">
        <v>197</v>
      </c>
      <c r="L93" s="183"/>
      <c r="M93" s="82" t="s">
        <v>198</v>
      </c>
      <c r="N93" s="83" t="s">
        <v>43</v>
      </c>
      <c r="O93" s="83" t="s">
        <v>199</v>
      </c>
      <c r="P93" s="83" t="s">
        <v>200</v>
      </c>
      <c r="Q93" s="83" t="s">
        <v>201</v>
      </c>
      <c r="R93" s="83" t="s">
        <v>202</v>
      </c>
      <c r="S93" s="83" t="s">
        <v>203</v>
      </c>
      <c r="T93" s="84" t="s">
        <v>204</v>
      </c>
    </row>
    <row r="94" spans="2:63" s="1" customFormat="1" ht="29.25" customHeight="1">
      <c r="B94" s="42"/>
      <c r="C94" s="88" t="s">
        <v>169</v>
      </c>
      <c r="D94" s="64"/>
      <c r="E94" s="64"/>
      <c r="F94" s="64"/>
      <c r="G94" s="64"/>
      <c r="H94" s="64"/>
      <c r="I94" s="173"/>
      <c r="J94" s="184">
        <f>BK94</f>
        <v>0</v>
      </c>
      <c r="K94" s="64"/>
      <c r="L94" s="62"/>
      <c r="M94" s="85"/>
      <c r="N94" s="86"/>
      <c r="O94" s="86"/>
      <c r="P94" s="185">
        <f>P95</f>
        <v>0</v>
      </c>
      <c r="Q94" s="86"/>
      <c r="R94" s="185">
        <f>R95</f>
        <v>68.662502239999995</v>
      </c>
      <c r="S94" s="86"/>
      <c r="T94" s="186">
        <f>T95</f>
        <v>0</v>
      </c>
      <c r="AT94" s="25" t="s">
        <v>72</v>
      </c>
      <c r="AU94" s="25" t="s">
        <v>170</v>
      </c>
      <c r="BK94" s="187">
        <f>BK95</f>
        <v>0</v>
      </c>
    </row>
    <row r="95" spans="2:63" s="11" customFormat="1" ht="37.35" customHeight="1">
      <c r="B95" s="188"/>
      <c r="C95" s="189"/>
      <c r="D95" s="190" t="s">
        <v>72</v>
      </c>
      <c r="E95" s="191" t="s">
        <v>205</v>
      </c>
      <c r="F95" s="191" t="s">
        <v>206</v>
      </c>
      <c r="G95" s="189"/>
      <c r="H95" s="189"/>
      <c r="I95" s="192"/>
      <c r="J95" s="193">
        <f>BK95</f>
        <v>0</v>
      </c>
      <c r="K95" s="189"/>
      <c r="L95" s="194"/>
      <c r="M95" s="195"/>
      <c r="N95" s="196"/>
      <c r="O95" s="196"/>
      <c r="P95" s="197">
        <f>P96+P148+P155+P173</f>
        <v>0</v>
      </c>
      <c r="Q95" s="196"/>
      <c r="R95" s="197">
        <f>R96+R148+R155+R173</f>
        <v>68.662502239999995</v>
      </c>
      <c r="S95" s="196"/>
      <c r="T95" s="198">
        <f>T96+T148+T155+T173</f>
        <v>0</v>
      </c>
      <c r="AR95" s="199" t="s">
        <v>80</v>
      </c>
      <c r="AT95" s="200" t="s">
        <v>72</v>
      </c>
      <c r="AU95" s="200" t="s">
        <v>73</v>
      </c>
      <c r="AY95" s="199" t="s">
        <v>207</v>
      </c>
      <c r="BK95" s="201">
        <f>BK96+BK148+BK155+BK173</f>
        <v>0</v>
      </c>
    </row>
    <row r="96" spans="2:63" s="11" customFormat="1" ht="19.95" customHeight="1">
      <c r="B96" s="188"/>
      <c r="C96" s="189"/>
      <c r="D96" s="190" t="s">
        <v>72</v>
      </c>
      <c r="E96" s="202" t="s">
        <v>80</v>
      </c>
      <c r="F96" s="202" t="s">
        <v>208</v>
      </c>
      <c r="G96" s="189"/>
      <c r="H96" s="189"/>
      <c r="I96" s="192"/>
      <c r="J96" s="203">
        <f>BK96</f>
        <v>0</v>
      </c>
      <c r="K96" s="189"/>
      <c r="L96" s="194"/>
      <c r="M96" s="195"/>
      <c r="N96" s="196"/>
      <c r="O96" s="196"/>
      <c r="P96" s="197">
        <f>SUM(P97:P147)</f>
        <v>0</v>
      </c>
      <c r="Q96" s="196"/>
      <c r="R96" s="197">
        <f>SUM(R97:R147)</f>
        <v>0.11033232000000001</v>
      </c>
      <c r="S96" s="196"/>
      <c r="T96" s="198">
        <f>SUM(T97:T147)</f>
        <v>0</v>
      </c>
      <c r="AR96" s="199" t="s">
        <v>80</v>
      </c>
      <c r="AT96" s="200" t="s">
        <v>72</v>
      </c>
      <c r="AU96" s="200" t="s">
        <v>80</v>
      </c>
      <c r="AY96" s="199" t="s">
        <v>207</v>
      </c>
      <c r="BK96" s="201">
        <f>SUM(BK97:BK147)</f>
        <v>0</v>
      </c>
    </row>
    <row r="97" spans="2:65" s="1" customFormat="1" ht="34.200000000000003" customHeight="1">
      <c r="B97" s="42"/>
      <c r="C97" s="204" t="s">
        <v>80</v>
      </c>
      <c r="D97" s="204" t="s">
        <v>211</v>
      </c>
      <c r="E97" s="205" t="s">
        <v>834</v>
      </c>
      <c r="F97" s="206" t="s">
        <v>835</v>
      </c>
      <c r="G97" s="207" t="s">
        <v>214</v>
      </c>
      <c r="H97" s="208">
        <v>39.405000000000001</v>
      </c>
      <c r="I97" s="209"/>
      <c r="J97" s="210">
        <f>ROUND(I97*H97,1)</f>
        <v>0</v>
      </c>
      <c r="K97" s="206" t="s">
        <v>215</v>
      </c>
      <c r="L97" s="62"/>
      <c r="M97" s="211" t="s">
        <v>23</v>
      </c>
      <c r="N97" s="212" t="s">
        <v>44</v>
      </c>
      <c r="O97" s="43"/>
      <c r="P97" s="213">
        <f>O97*H97</f>
        <v>0</v>
      </c>
      <c r="Q97" s="213">
        <v>0</v>
      </c>
      <c r="R97" s="213">
        <f>Q97*H97</f>
        <v>0</v>
      </c>
      <c r="S97" s="213">
        <v>0</v>
      </c>
      <c r="T97" s="214">
        <f>S97*H97</f>
        <v>0</v>
      </c>
      <c r="AR97" s="25" t="s">
        <v>216</v>
      </c>
      <c r="AT97" s="25" t="s">
        <v>211</v>
      </c>
      <c r="AU97" s="25" t="s">
        <v>82</v>
      </c>
      <c r="AY97" s="25" t="s">
        <v>207</v>
      </c>
      <c r="BE97" s="215">
        <f>IF(N97="základní",J97,0)</f>
        <v>0</v>
      </c>
      <c r="BF97" s="215">
        <f>IF(N97="snížená",J97,0)</f>
        <v>0</v>
      </c>
      <c r="BG97" s="215">
        <f>IF(N97="zákl. přenesená",J97,0)</f>
        <v>0</v>
      </c>
      <c r="BH97" s="215">
        <f>IF(N97="sníž. přenesená",J97,0)</f>
        <v>0</v>
      </c>
      <c r="BI97" s="215">
        <f>IF(N97="nulová",J97,0)</f>
        <v>0</v>
      </c>
      <c r="BJ97" s="25" t="s">
        <v>80</v>
      </c>
      <c r="BK97" s="215">
        <f>ROUND(I97*H97,1)</f>
        <v>0</v>
      </c>
      <c r="BL97" s="25" t="s">
        <v>216</v>
      </c>
      <c r="BM97" s="25" t="s">
        <v>962</v>
      </c>
    </row>
    <row r="98" spans="2:65" s="12" customFormat="1" ht="12">
      <c r="B98" s="216"/>
      <c r="C98" s="217"/>
      <c r="D98" s="218" t="s">
        <v>218</v>
      </c>
      <c r="E98" s="219" t="s">
        <v>23</v>
      </c>
      <c r="F98" s="220" t="s">
        <v>963</v>
      </c>
      <c r="G98" s="217"/>
      <c r="H98" s="221">
        <v>21.033000000000001</v>
      </c>
      <c r="I98" s="222"/>
      <c r="J98" s="217"/>
      <c r="K98" s="217"/>
      <c r="L98" s="223"/>
      <c r="M98" s="224"/>
      <c r="N98" s="225"/>
      <c r="O98" s="225"/>
      <c r="P98" s="225"/>
      <c r="Q98" s="225"/>
      <c r="R98" s="225"/>
      <c r="S98" s="225"/>
      <c r="T98" s="226"/>
      <c r="AT98" s="227" t="s">
        <v>218</v>
      </c>
      <c r="AU98" s="227" t="s">
        <v>82</v>
      </c>
      <c r="AV98" s="12" t="s">
        <v>82</v>
      </c>
      <c r="AW98" s="12" t="s">
        <v>36</v>
      </c>
      <c r="AX98" s="12" t="s">
        <v>73</v>
      </c>
      <c r="AY98" s="227" t="s">
        <v>207</v>
      </c>
    </row>
    <row r="99" spans="2:65" s="12" customFormat="1" ht="12">
      <c r="B99" s="216"/>
      <c r="C99" s="217"/>
      <c r="D99" s="218" t="s">
        <v>218</v>
      </c>
      <c r="E99" s="219" t="s">
        <v>23</v>
      </c>
      <c r="F99" s="220" t="s">
        <v>964</v>
      </c>
      <c r="G99" s="217"/>
      <c r="H99" s="221">
        <v>43.03</v>
      </c>
      <c r="I99" s="222"/>
      <c r="J99" s="217"/>
      <c r="K99" s="217"/>
      <c r="L99" s="223"/>
      <c r="M99" s="224"/>
      <c r="N99" s="225"/>
      <c r="O99" s="225"/>
      <c r="P99" s="225"/>
      <c r="Q99" s="225"/>
      <c r="R99" s="225"/>
      <c r="S99" s="225"/>
      <c r="T99" s="226"/>
      <c r="AT99" s="227" t="s">
        <v>218</v>
      </c>
      <c r="AU99" s="227" t="s">
        <v>82</v>
      </c>
      <c r="AV99" s="12" t="s">
        <v>82</v>
      </c>
      <c r="AW99" s="12" t="s">
        <v>36</v>
      </c>
      <c r="AX99" s="12" t="s">
        <v>73</v>
      </c>
      <c r="AY99" s="227" t="s">
        <v>207</v>
      </c>
    </row>
    <row r="100" spans="2:65" s="15" customFormat="1" ht="12">
      <c r="B100" s="250"/>
      <c r="C100" s="251"/>
      <c r="D100" s="218" t="s">
        <v>218</v>
      </c>
      <c r="E100" s="252" t="s">
        <v>23</v>
      </c>
      <c r="F100" s="253" t="s">
        <v>965</v>
      </c>
      <c r="G100" s="251"/>
      <c r="H100" s="252" t="s">
        <v>23</v>
      </c>
      <c r="I100" s="254"/>
      <c r="J100" s="251"/>
      <c r="K100" s="251"/>
      <c r="L100" s="255"/>
      <c r="M100" s="256"/>
      <c r="N100" s="257"/>
      <c r="O100" s="257"/>
      <c r="P100" s="257"/>
      <c r="Q100" s="257"/>
      <c r="R100" s="257"/>
      <c r="S100" s="257"/>
      <c r="T100" s="258"/>
      <c r="AT100" s="259" t="s">
        <v>218</v>
      </c>
      <c r="AU100" s="259" t="s">
        <v>82</v>
      </c>
      <c r="AV100" s="15" t="s">
        <v>80</v>
      </c>
      <c r="AW100" s="15" t="s">
        <v>36</v>
      </c>
      <c r="AX100" s="15" t="s">
        <v>73</v>
      </c>
      <c r="AY100" s="259" t="s">
        <v>207</v>
      </c>
    </row>
    <row r="101" spans="2:65" s="12" customFormat="1" ht="12">
      <c r="B101" s="216"/>
      <c r="C101" s="217"/>
      <c r="D101" s="218" t="s">
        <v>218</v>
      </c>
      <c r="E101" s="219" t="s">
        <v>23</v>
      </c>
      <c r="F101" s="220" t="s">
        <v>966</v>
      </c>
      <c r="G101" s="217"/>
      <c r="H101" s="221">
        <v>14.746</v>
      </c>
      <c r="I101" s="222"/>
      <c r="J101" s="217"/>
      <c r="K101" s="217"/>
      <c r="L101" s="223"/>
      <c r="M101" s="224"/>
      <c r="N101" s="225"/>
      <c r="O101" s="225"/>
      <c r="P101" s="225"/>
      <c r="Q101" s="225"/>
      <c r="R101" s="225"/>
      <c r="S101" s="225"/>
      <c r="T101" s="226"/>
      <c r="AT101" s="227" t="s">
        <v>218</v>
      </c>
      <c r="AU101" s="227" t="s">
        <v>82</v>
      </c>
      <c r="AV101" s="12" t="s">
        <v>82</v>
      </c>
      <c r="AW101" s="12" t="s">
        <v>36</v>
      </c>
      <c r="AX101" s="12" t="s">
        <v>73</v>
      </c>
      <c r="AY101" s="227" t="s">
        <v>207</v>
      </c>
    </row>
    <row r="102" spans="2:65" s="14" customFormat="1" ht="12">
      <c r="B102" s="239"/>
      <c r="C102" s="240"/>
      <c r="D102" s="218" t="s">
        <v>218</v>
      </c>
      <c r="E102" s="241" t="s">
        <v>23</v>
      </c>
      <c r="F102" s="242" t="s">
        <v>840</v>
      </c>
      <c r="G102" s="240"/>
      <c r="H102" s="243">
        <v>78.808999999999997</v>
      </c>
      <c r="I102" s="244"/>
      <c r="J102" s="240"/>
      <c r="K102" s="240"/>
      <c r="L102" s="245"/>
      <c r="M102" s="246"/>
      <c r="N102" s="247"/>
      <c r="O102" s="247"/>
      <c r="P102" s="247"/>
      <c r="Q102" s="247"/>
      <c r="R102" s="247"/>
      <c r="S102" s="247"/>
      <c r="T102" s="248"/>
      <c r="AT102" s="249" t="s">
        <v>218</v>
      </c>
      <c r="AU102" s="249" t="s">
        <v>82</v>
      </c>
      <c r="AV102" s="14" t="s">
        <v>90</v>
      </c>
      <c r="AW102" s="14" t="s">
        <v>36</v>
      </c>
      <c r="AX102" s="14" t="s">
        <v>73</v>
      </c>
      <c r="AY102" s="249" t="s">
        <v>207</v>
      </c>
    </row>
    <row r="103" spans="2:65" s="12" customFormat="1" ht="12">
      <c r="B103" s="216"/>
      <c r="C103" s="217"/>
      <c r="D103" s="218" t="s">
        <v>218</v>
      </c>
      <c r="E103" s="219" t="s">
        <v>23</v>
      </c>
      <c r="F103" s="220" t="s">
        <v>967</v>
      </c>
      <c r="G103" s="217"/>
      <c r="H103" s="221">
        <v>39.405000000000001</v>
      </c>
      <c r="I103" s="222"/>
      <c r="J103" s="217"/>
      <c r="K103" s="217"/>
      <c r="L103" s="223"/>
      <c r="M103" s="224"/>
      <c r="N103" s="225"/>
      <c r="O103" s="225"/>
      <c r="P103" s="225"/>
      <c r="Q103" s="225"/>
      <c r="R103" s="225"/>
      <c r="S103" s="225"/>
      <c r="T103" s="226"/>
      <c r="AT103" s="227" t="s">
        <v>218</v>
      </c>
      <c r="AU103" s="227" t="s">
        <v>82</v>
      </c>
      <c r="AV103" s="12" t="s">
        <v>82</v>
      </c>
      <c r="AW103" s="12" t="s">
        <v>36</v>
      </c>
      <c r="AX103" s="12" t="s">
        <v>80</v>
      </c>
      <c r="AY103" s="227" t="s">
        <v>207</v>
      </c>
    </row>
    <row r="104" spans="2:65" s="1" customFormat="1" ht="34.200000000000003" customHeight="1">
      <c r="B104" s="42"/>
      <c r="C104" s="204" t="s">
        <v>82</v>
      </c>
      <c r="D104" s="204" t="s">
        <v>211</v>
      </c>
      <c r="E104" s="205" t="s">
        <v>842</v>
      </c>
      <c r="F104" s="206" t="s">
        <v>843</v>
      </c>
      <c r="G104" s="207" t="s">
        <v>214</v>
      </c>
      <c r="H104" s="208">
        <v>39.405000000000001</v>
      </c>
      <c r="I104" s="209"/>
      <c r="J104" s="210">
        <f>ROUND(I104*H104,1)</f>
        <v>0</v>
      </c>
      <c r="K104" s="206" t="s">
        <v>215</v>
      </c>
      <c r="L104" s="62"/>
      <c r="M104" s="211" t="s">
        <v>23</v>
      </c>
      <c r="N104" s="212" t="s">
        <v>44</v>
      </c>
      <c r="O104" s="43"/>
      <c r="P104" s="213">
        <f>O104*H104</f>
        <v>0</v>
      </c>
      <c r="Q104" s="213">
        <v>0</v>
      </c>
      <c r="R104" s="213">
        <f>Q104*H104</f>
        <v>0</v>
      </c>
      <c r="S104" s="213">
        <v>0</v>
      </c>
      <c r="T104" s="214">
        <f>S104*H104</f>
        <v>0</v>
      </c>
      <c r="AR104" s="25" t="s">
        <v>216</v>
      </c>
      <c r="AT104" s="25" t="s">
        <v>211</v>
      </c>
      <c r="AU104" s="25" t="s">
        <v>82</v>
      </c>
      <c r="AY104" s="25" t="s">
        <v>207</v>
      </c>
      <c r="BE104" s="215">
        <f>IF(N104="základní",J104,0)</f>
        <v>0</v>
      </c>
      <c r="BF104" s="215">
        <f>IF(N104="snížená",J104,0)</f>
        <v>0</v>
      </c>
      <c r="BG104" s="215">
        <f>IF(N104="zákl. přenesená",J104,0)</f>
        <v>0</v>
      </c>
      <c r="BH104" s="215">
        <f>IF(N104="sníž. přenesená",J104,0)</f>
        <v>0</v>
      </c>
      <c r="BI104" s="215">
        <f>IF(N104="nulová",J104,0)</f>
        <v>0</v>
      </c>
      <c r="BJ104" s="25" t="s">
        <v>80</v>
      </c>
      <c r="BK104" s="215">
        <f>ROUND(I104*H104,1)</f>
        <v>0</v>
      </c>
      <c r="BL104" s="25" t="s">
        <v>216</v>
      </c>
      <c r="BM104" s="25" t="s">
        <v>968</v>
      </c>
    </row>
    <row r="105" spans="2:65" s="12" customFormat="1" ht="12">
      <c r="B105" s="216"/>
      <c r="C105" s="217"/>
      <c r="D105" s="218" t="s">
        <v>218</v>
      </c>
      <c r="E105" s="219" t="s">
        <v>23</v>
      </c>
      <c r="F105" s="220" t="s">
        <v>963</v>
      </c>
      <c r="G105" s="217"/>
      <c r="H105" s="221">
        <v>21.033000000000001</v>
      </c>
      <c r="I105" s="222"/>
      <c r="J105" s="217"/>
      <c r="K105" s="217"/>
      <c r="L105" s="223"/>
      <c r="M105" s="224"/>
      <c r="N105" s="225"/>
      <c r="O105" s="225"/>
      <c r="P105" s="225"/>
      <c r="Q105" s="225"/>
      <c r="R105" s="225"/>
      <c r="S105" s="225"/>
      <c r="T105" s="226"/>
      <c r="AT105" s="227" t="s">
        <v>218</v>
      </c>
      <c r="AU105" s="227" t="s">
        <v>82</v>
      </c>
      <c r="AV105" s="12" t="s">
        <v>82</v>
      </c>
      <c r="AW105" s="12" t="s">
        <v>36</v>
      </c>
      <c r="AX105" s="12" t="s">
        <v>73</v>
      </c>
      <c r="AY105" s="227" t="s">
        <v>207</v>
      </c>
    </row>
    <row r="106" spans="2:65" s="12" customFormat="1" ht="12">
      <c r="B106" s="216"/>
      <c r="C106" s="217"/>
      <c r="D106" s="218" t="s">
        <v>218</v>
      </c>
      <c r="E106" s="219" t="s">
        <v>23</v>
      </c>
      <c r="F106" s="220" t="s">
        <v>964</v>
      </c>
      <c r="G106" s="217"/>
      <c r="H106" s="221">
        <v>43.03</v>
      </c>
      <c r="I106" s="222"/>
      <c r="J106" s="217"/>
      <c r="K106" s="217"/>
      <c r="L106" s="223"/>
      <c r="M106" s="224"/>
      <c r="N106" s="225"/>
      <c r="O106" s="225"/>
      <c r="P106" s="225"/>
      <c r="Q106" s="225"/>
      <c r="R106" s="225"/>
      <c r="S106" s="225"/>
      <c r="T106" s="226"/>
      <c r="AT106" s="227" t="s">
        <v>218</v>
      </c>
      <c r="AU106" s="227" t="s">
        <v>82</v>
      </c>
      <c r="AV106" s="12" t="s">
        <v>82</v>
      </c>
      <c r="AW106" s="12" t="s">
        <v>36</v>
      </c>
      <c r="AX106" s="12" t="s">
        <v>73</v>
      </c>
      <c r="AY106" s="227" t="s">
        <v>207</v>
      </c>
    </row>
    <row r="107" spans="2:65" s="15" customFormat="1" ht="12">
      <c r="B107" s="250"/>
      <c r="C107" s="251"/>
      <c r="D107" s="218" t="s">
        <v>218</v>
      </c>
      <c r="E107" s="252" t="s">
        <v>23</v>
      </c>
      <c r="F107" s="253" t="s">
        <v>965</v>
      </c>
      <c r="G107" s="251"/>
      <c r="H107" s="252" t="s">
        <v>23</v>
      </c>
      <c r="I107" s="254"/>
      <c r="J107" s="251"/>
      <c r="K107" s="251"/>
      <c r="L107" s="255"/>
      <c r="M107" s="256"/>
      <c r="N107" s="257"/>
      <c r="O107" s="257"/>
      <c r="P107" s="257"/>
      <c r="Q107" s="257"/>
      <c r="R107" s="257"/>
      <c r="S107" s="257"/>
      <c r="T107" s="258"/>
      <c r="AT107" s="259" t="s">
        <v>218</v>
      </c>
      <c r="AU107" s="259" t="s">
        <v>82</v>
      </c>
      <c r="AV107" s="15" t="s">
        <v>80</v>
      </c>
      <c r="AW107" s="15" t="s">
        <v>36</v>
      </c>
      <c r="AX107" s="15" t="s">
        <v>73</v>
      </c>
      <c r="AY107" s="259" t="s">
        <v>207</v>
      </c>
    </row>
    <row r="108" spans="2:65" s="12" customFormat="1" ht="12">
      <c r="B108" s="216"/>
      <c r="C108" s="217"/>
      <c r="D108" s="218" t="s">
        <v>218</v>
      </c>
      <c r="E108" s="219" t="s">
        <v>23</v>
      </c>
      <c r="F108" s="220" t="s">
        <v>966</v>
      </c>
      <c r="G108" s="217"/>
      <c r="H108" s="221">
        <v>14.746</v>
      </c>
      <c r="I108" s="222"/>
      <c r="J108" s="217"/>
      <c r="K108" s="217"/>
      <c r="L108" s="223"/>
      <c r="M108" s="224"/>
      <c r="N108" s="225"/>
      <c r="O108" s="225"/>
      <c r="P108" s="225"/>
      <c r="Q108" s="225"/>
      <c r="R108" s="225"/>
      <c r="S108" s="225"/>
      <c r="T108" s="226"/>
      <c r="AT108" s="227" t="s">
        <v>218</v>
      </c>
      <c r="AU108" s="227" t="s">
        <v>82</v>
      </c>
      <c r="AV108" s="12" t="s">
        <v>82</v>
      </c>
      <c r="AW108" s="12" t="s">
        <v>36</v>
      </c>
      <c r="AX108" s="12" t="s">
        <v>73</v>
      </c>
      <c r="AY108" s="227" t="s">
        <v>207</v>
      </c>
    </row>
    <row r="109" spans="2:65" s="14" customFormat="1" ht="12">
      <c r="B109" s="239"/>
      <c r="C109" s="240"/>
      <c r="D109" s="218" t="s">
        <v>218</v>
      </c>
      <c r="E109" s="241" t="s">
        <v>23</v>
      </c>
      <c r="F109" s="242" t="s">
        <v>840</v>
      </c>
      <c r="G109" s="240"/>
      <c r="H109" s="243">
        <v>78.808999999999997</v>
      </c>
      <c r="I109" s="244"/>
      <c r="J109" s="240"/>
      <c r="K109" s="240"/>
      <c r="L109" s="245"/>
      <c r="M109" s="246"/>
      <c r="N109" s="247"/>
      <c r="O109" s="247"/>
      <c r="P109" s="247"/>
      <c r="Q109" s="247"/>
      <c r="R109" s="247"/>
      <c r="S109" s="247"/>
      <c r="T109" s="248"/>
      <c r="AT109" s="249" t="s">
        <v>218</v>
      </c>
      <c r="AU109" s="249" t="s">
        <v>82</v>
      </c>
      <c r="AV109" s="14" t="s">
        <v>90</v>
      </c>
      <c r="AW109" s="14" t="s">
        <v>36</v>
      </c>
      <c r="AX109" s="14" t="s">
        <v>73</v>
      </c>
      <c r="AY109" s="249" t="s">
        <v>207</v>
      </c>
    </row>
    <row r="110" spans="2:65" s="12" customFormat="1" ht="12">
      <c r="B110" s="216"/>
      <c r="C110" s="217"/>
      <c r="D110" s="218" t="s">
        <v>218</v>
      </c>
      <c r="E110" s="219" t="s">
        <v>23</v>
      </c>
      <c r="F110" s="220" t="s">
        <v>969</v>
      </c>
      <c r="G110" s="217"/>
      <c r="H110" s="221">
        <v>39.405000000000001</v>
      </c>
      <c r="I110" s="222"/>
      <c r="J110" s="217"/>
      <c r="K110" s="217"/>
      <c r="L110" s="223"/>
      <c r="M110" s="224"/>
      <c r="N110" s="225"/>
      <c r="O110" s="225"/>
      <c r="P110" s="225"/>
      <c r="Q110" s="225"/>
      <c r="R110" s="225"/>
      <c r="S110" s="225"/>
      <c r="T110" s="226"/>
      <c r="AT110" s="227" t="s">
        <v>218</v>
      </c>
      <c r="AU110" s="227" t="s">
        <v>82</v>
      </c>
      <c r="AV110" s="12" t="s">
        <v>82</v>
      </c>
      <c r="AW110" s="12" t="s">
        <v>36</v>
      </c>
      <c r="AX110" s="12" t="s">
        <v>80</v>
      </c>
      <c r="AY110" s="227" t="s">
        <v>207</v>
      </c>
    </row>
    <row r="111" spans="2:65" s="1" customFormat="1" ht="34.200000000000003" customHeight="1">
      <c r="B111" s="42"/>
      <c r="C111" s="204" t="s">
        <v>90</v>
      </c>
      <c r="D111" s="204" t="s">
        <v>211</v>
      </c>
      <c r="E111" s="205" t="s">
        <v>970</v>
      </c>
      <c r="F111" s="206" t="s">
        <v>971</v>
      </c>
      <c r="G111" s="207" t="s">
        <v>285</v>
      </c>
      <c r="H111" s="208">
        <v>131.34800000000001</v>
      </c>
      <c r="I111" s="209"/>
      <c r="J111" s="210">
        <f>ROUND(I111*H111,1)</f>
        <v>0</v>
      </c>
      <c r="K111" s="206" t="s">
        <v>215</v>
      </c>
      <c r="L111" s="62"/>
      <c r="M111" s="211" t="s">
        <v>23</v>
      </c>
      <c r="N111" s="212" t="s">
        <v>44</v>
      </c>
      <c r="O111" s="43"/>
      <c r="P111" s="213">
        <f>O111*H111</f>
        <v>0</v>
      </c>
      <c r="Q111" s="213">
        <v>8.4000000000000003E-4</v>
      </c>
      <c r="R111" s="213">
        <f>Q111*H111</f>
        <v>0.11033232000000001</v>
      </c>
      <c r="S111" s="213">
        <v>0</v>
      </c>
      <c r="T111" s="214">
        <f>S111*H111</f>
        <v>0</v>
      </c>
      <c r="AR111" s="25" t="s">
        <v>216</v>
      </c>
      <c r="AT111" s="25" t="s">
        <v>211</v>
      </c>
      <c r="AU111" s="25" t="s">
        <v>82</v>
      </c>
      <c r="AY111" s="25" t="s">
        <v>207</v>
      </c>
      <c r="BE111" s="215">
        <f>IF(N111="základní",J111,0)</f>
        <v>0</v>
      </c>
      <c r="BF111" s="215">
        <f>IF(N111="snížená",J111,0)</f>
        <v>0</v>
      </c>
      <c r="BG111" s="215">
        <f>IF(N111="zákl. přenesená",J111,0)</f>
        <v>0</v>
      </c>
      <c r="BH111" s="215">
        <f>IF(N111="sníž. přenesená",J111,0)</f>
        <v>0</v>
      </c>
      <c r="BI111" s="215">
        <f>IF(N111="nulová",J111,0)</f>
        <v>0</v>
      </c>
      <c r="BJ111" s="25" t="s">
        <v>80</v>
      </c>
      <c r="BK111" s="215">
        <f>ROUND(I111*H111,1)</f>
        <v>0</v>
      </c>
      <c r="BL111" s="25" t="s">
        <v>216</v>
      </c>
      <c r="BM111" s="25" t="s">
        <v>972</v>
      </c>
    </row>
    <row r="112" spans="2:65" s="12" customFormat="1" ht="12">
      <c r="B112" s="216"/>
      <c r="C112" s="217"/>
      <c r="D112" s="218" t="s">
        <v>218</v>
      </c>
      <c r="E112" s="219" t="s">
        <v>23</v>
      </c>
      <c r="F112" s="220" t="s">
        <v>973</v>
      </c>
      <c r="G112" s="217"/>
      <c r="H112" s="221">
        <v>35.055</v>
      </c>
      <c r="I112" s="222"/>
      <c r="J112" s="217"/>
      <c r="K112" s="217"/>
      <c r="L112" s="223"/>
      <c r="M112" s="224"/>
      <c r="N112" s="225"/>
      <c r="O112" s="225"/>
      <c r="P112" s="225"/>
      <c r="Q112" s="225"/>
      <c r="R112" s="225"/>
      <c r="S112" s="225"/>
      <c r="T112" s="226"/>
      <c r="AT112" s="227" t="s">
        <v>218</v>
      </c>
      <c r="AU112" s="227" t="s">
        <v>82</v>
      </c>
      <c r="AV112" s="12" t="s">
        <v>82</v>
      </c>
      <c r="AW112" s="12" t="s">
        <v>36</v>
      </c>
      <c r="AX112" s="12" t="s">
        <v>73</v>
      </c>
      <c r="AY112" s="227" t="s">
        <v>207</v>
      </c>
    </row>
    <row r="113" spans="2:65" s="12" customFormat="1" ht="12">
      <c r="B113" s="216"/>
      <c r="C113" s="217"/>
      <c r="D113" s="218" t="s">
        <v>218</v>
      </c>
      <c r="E113" s="219" t="s">
        <v>23</v>
      </c>
      <c r="F113" s="220" t="s">
        <v>974</v>
      </c>
      <c r="G113" s="217"/>
      <c r="H113" s="221">
        <v>71.716999999999999</v>
      </c>
      <c r="I113" s="222"/>
      <c r="J113" s="217"/>
      <c r="K113" s="217"/>
      <c r="L113" s="223"/>
      <c r="M113" s="224"/>
      <c r="N113" s="225"/>
      <c r="O113" s="225"/>
      <c r="P113" s="225"/>
      <c r="Q113" s="225"/>
      <c r="R113" s="225"/>
      <c r="S113" s="225"/>
      <c r="T113" s="226"/>
      <c r="AT113" s="227" t="s">
        <v>218</v>
      </c>
      <c r="AU113" s="227" t="s">
        <v>82</v>
      </c>
      <c r="AV113" s="12" t="s">
        <v>82</v>
      </c>
      <c r="AW113" s="12" t="s">
        <v>36</v>
      </c>
      <c r="AX113" s="12" t="s">
        <v>73</v>
      </c>
      <c r="AY113" s="227" t="s">
        <v>207</v>
      </c>
    </row>
    <row r="114" spans="2:65" s="15" customFormat="1" ht="12">
      <c r="B114" s="250"/>
      <c r="C114" s="251"/>
      <c r="D114" s="218" t="s">
        <v>218</v>
      </c>
      <c r="E114" s="252" t="s">
        <v>23</v>
      </c>
      <c r="F114" s="253" t="s">
        <v>965</v>
      </c>
      <c r="G114" s="251"/>
      <c r="H114" s="252" t="s">
        <v>23</v>
      </c>
      <c r="I114" s="254"/>
      <c r="J114" s="251"/>
      <c r="K114" s="251"/>
      <c r="L114" s="255"/>
      <c r="M114" s="256"/>
      <c r="N114" s="257"/>
      <c r="O114" s="257"/>
      <c r="P114" s="257"/>
      <c r="Q114" s="257"/>
      <c r="R114" s="257"/>
      <c r="S114" s="257"/>
      <c r="T114" s="258"/>
      <c r="AT114" s="259" t="s">
        <v>218</v>
      </c>
      <c r="AU114" s="259" t="s">
        <v>82</v>
      </c>
      <c r="AV114" s="15" t="s">
        <v>80</v>
      </c>
      <c r="AW114" s="15" t="s">
        <v>36</v>
      </c>
      <c r="AX114" s="15" t="s">
        <v>73</v>
      </c>
      <c r="AY114" s="259" t="s">
        <v>207</v>
      </c>
    </row>
    <row r="115" spans="2:65" s="12" customFormat="1" ht="12">
      <c r="B115" s="216"/>
      <c r="C115" s="217"/>
      <c r="D115" s="218" t="s">
        <v>218</v>
      </c>
      <c r="E115" s="219" t="s">
        <v>23</v>
      </c>
      <c r="F115" s="220" t="s">
        <v>975</v>
      </c>
      <c r="G115" s="217"/>
      <c r="H115" s="221">
        <v>24.576000000000001</v>
      </c>
      <c r="I115" s="222"/>
      <c r="J115" s="217"/>
      <c r="K115" s="217"/>
      <c r="L115" s="223"/>
      <c r="M115" s="224"/>
      <c r="N115" s="225"/>
      <c r="O115" s="225"/>
      <c r="P115" s="225"/>
      <c r="Q115" s="225"/>
      <c r="R115" s="225"/>
      <c r="S115" s="225"/>
      <c r="T115" s="226"/>
      <c r="AT115" s="227" t="s">
        <v>218</v>
      </c>
      <c r="AU115" s="227" t="s">
        <v>82</v>
      </c>
      <c r="AV115" s="12" t="s">
        <v>82</v>
      </c>
      <c r="AW115" s="12" t="s">
        <v>36</v>
      </c>
      <c r="AX115" s="12" t="s">
        <v>73</v>
      </c>
      <c r="AY115" s="227" t="s">
        <v>207</v>
      </c>
    </row>
    <row r="116" spans="2:65" s="13" customFormat="1" ht="12">
      <c r="B116" s="228"/>
      <c r="C116" s="229"/>
      <c r="D116" s="218" t="s">
        <v>218</v>
      </c>
      <c r="E116" s="230" t="s">
        <v>23</v>
      </c>
      <c r="F116" s="231" t="s">
        <v>236</v>
      </c>
      <c r="G116" s="229"/>
      <c r="H116" s="232">
        <v>131.34800000000001</v>
      </c>
      <c r="I116" s="233"/>
      <c r="J116" s="229"/>
      <c r="K116" s="229"/>
      <c r="L116" s="234"/>
      <c r="M116" s="235"/>
      <c r="N116" s="236"/>
      <c r="O116" s="236"/>
      <c r="P116" s="236"/>
      <c r="Q116" s="236"/>
      <c r="R116" s="236"/>
      <c r="S116" s="236"/>
      <c r="T116" s="237"/>
      <c r="AT116" s="238" t="s">
        <v>218</v>
      </c>
      <c r="AU116" s="238" t="s">
        <v>82</v>
      </c>
      <c r="AV116" s="13" t="s">
        <v>216</v>
      </c>
      <c r="AW116" s="13" t="s">
        <v>36</v>
      </c>
      <c r="AX116" s="13" t="s">
        <v>80</v>
      </c>
      <c r="AY116" s="238" t="s">
        <v>207</v>
      </c>
    </row>
    <row r="117" spans="2:65" s="1" customFormat="1" ht="34.200000000000003" customHeight="1">
      <c r="B117" s="42"/>
      <c r="C117" s="204" t="s">
        <v>216</v>
      </c>
      <c r="D117" s="204" t="s">
        <v>211</v>
      </c>
      <c r="E117" s="205" t="s">
        <v>976</v>
      </c>
      <c r="F117" s="206" t="s">
        <v>977</v>
      </c>
      <c r="G117" s="207" t="s">
        <v>285</v>
      </c>
      <c r="H117" s="208">
        <v>131.34800000000001</v>
      </c>
      <c r="I117" s="209"/>
      <c r="J117" s="210">
        <f>ROUND(I117*H117,1)</f>
        <v>0</v>
      </c>
      <c r="K117" s="206" t="s">
        <v>215</v>
      </c>
      <c r="L117" s="62"/>
      <c r="M117" s="211" t="s">
        <v>23</v>
      </c>
      <c r="N117" s="212" t="s">
        <v>44</v>
      </c>
      <c r="O117" s="43"/>
      <c r="P117" s="213">
        <f>O117*H117</f>
        <v>0</v>
      </c>
      <c r="Q117" s="213">
        <v>0</v>
      </c>
      <c r="R117" s="213">
        <f>Q117*H117</f>
        <v>0</v>
      </c>
      <c r="S117" s="213">
        <v>0</v>
      </c>
      <c r="T117" s="214">
        <f>S117*H117</f>
        <v>0</v>
      </c>
      <c r="AR117" s="25" t="s">
        <v>216</v>
      </c>
      <c r="AT117" s="25" t="s">
        <v>211</v>
      </c>
      <c r="AU117" s="25" t="s">
        <v>82</v>
      </c>
      <c r="AY117" s="25" t="s">
        <v>207</v>
      </c>
      <c r="BE117" s="215">
        <f>IF(N117="základní",J117,0)</f>
        <v>0</v>
      </c>
      <c r="BF117" s="215">
        <f>IF(N117="snížená",J117,0)</f>
        <v>0</v>
      </c>
      <c r="BG117" s="215">
        <f>IF(N117="zákl. přenesená",J117,0)</f>
        <v>0</v>
      </c>
      <c r="BH117" s="215">
        <f>IF(N117="sníž. přenesená",J117,0)</f>
        <v>0</v>
      </c>
      <c r="BI117" s="215">
        <f>IF(N117="nulová",J117,0)</f>
        <v>0</v>
      </c>
      <c r="BJ117" s="25" t="s">
        <v>80</v>
      </c>
      <c r="BK117" s="215">
        <f>ROUND(I117*H117,1)</f>
        <v>0</v>
      </c>
      <c r="BL117" s="25" t="s">
        <v>216</v>
      </c>
      <c r="BM117" s="25" t="s">
        <v>978</v>
      </c>
    </row>
    <row r="118" spans="2:65" s="1" customFormat="1" ht="45.6" customHeight="1">
      <c r="B118" s="42"/>
      <c r="C118" s="204" t="s">
        <v>237</v>
      </c>
      <c r="D118" s="204" t="s">
        <v>211</v>
      </c>
      <c r="E118" s="205" t="s">
        <v>854</v>
      </c>
      <c r="F118" s="206" t="s">
        <v>855</v>
      </c>
      <c r="G118" s="207" t="s">
        <v>214</v>
      </c>
      <c r="H118" s="208">
        <v>78.808999999999997</v>
      </c>
      <c r="I118" s="209"/>
      <c r="J118" s="210">
        <f>ROUND(I118*H118,1)</f>
        <v>0</v>
      </c>
      <c r="K118" s="206" t="s">
        <v>215</v>
      </c>
      <c r="L118" s="62"/>
      <c r="M118" s="211" t="s">
        <v>23</v>
      </c>
      <c r="N118" s="212" t="s">
        <v>44</v>
      </c>
      <c r="O118" s="43"/>
      <c r="P118" s="213">
        <f>O118*H118</f>
        <v>0</v>
      </c>
      <c r="Q118" s="213">
        <v>0</v>
      </c>
      <c r="R118" s="213">
        <f>Q118*H118</f>
        <v>0</v>
      </c>
      <c r="S118" s="213">
        <v>0</v>
      </c>
      <c r="T118" s="214">
        <f>S118*H118</f>
        <v>0</v>
      </c>
      <c r="AR118" s="25" t="s">
        <v>216</v>
      </c>
      <c r="AT118" s="25" t="s">
        <v>211</v>
      </c>
      <c r="AU118" s="25" t="s">
        <v>82</v>
      </c>
      <c r="AY118" s="25" t="s">
        <v>207</v>
      </c>
      <c r="BE118" s="215">
        <f>IF(N118="základní",J118,0)</f>
        <v>0</v>
      </c>
      <c r="BF118" s="215">
        <f>IF(N118="snížená",J118,0)</f>
        <v>0</v>
      </c>
      <c r="BG118" s="215">
        <f>IF(N118="zákl. přenesená",J118,0)</f>
        <v>0</v>
      </c>
      <c r="BH118" s="215">
        <f>IF(N118="sníž. přenesená",J118,0)</f>
        <v>0</v>
      </c>
      <c r="BI118" s="215">
        <f>IF(N118="nulová",J118,0)</f>
        <v>0</v>
      </c>
      <c r="BJ118" s="25" t="s">
        <v>80</v>
      </c>
      <c r="BK118" s="215">
        <f>ROUND(I118*H118,1)</f>
        <v>0</v>
      </c>
      <c r="BL118" s="25" t="s">
        <v>216</v>
      </c>
      <c r="BM118" s="25" t="s">
        <v>979</v>
      </c>
    </row>
    <row r="119" spans="2:65" s="12" customFormat="1" ht="12">
      <c r="B119" s="216"/>
      <c r="C119" s="217"/>
      <c r="D119" s="218" t="s">
        <v>218</v>
      </c>
      <c r="E119" s="219" t="s">
        <v>23</v>
      </c>
      <c r="F119" s="220" t="s">
        <v>963</v>
      </c>
      <c r="G119" s="217"/>
      <c r="H119" s="221">
        <v>21.033000000000001</v>
      </c>
      <c r="I119" s="222"/>
      <c r="J119" s="217"/>
      <c r="K119" s="217"/>
      <c r="L119" s="223"/>
      <c r="M119" s="224"/>
      <c r="N119" s="225"/>
      <c r="O119" s="225"/>
      <c r="P119" s="225"/>
      <c r="Q119" s="225"/>
      <c r="R119" s="225"/>
      <c r="S119" s="225"/>
      <c r="T119" s="226"/>
      <c r="AT119" s="227" t="s">
        <v>218</v>
      </c>
      <c r="AU119" s="227" t="s">
        <v>82</v>
      </c>
      <c r="AV119" s="12" t="s">
        <v>82</v>
      </c>
      <c r="AW119" s="12" t="s">
        <v>36</v>
      </c>
      <c r="AX119" s="12" t="s">
        <v>73</v>
      </c>
      <c r="AY119" s="227" t="s">
        <v>207</v>
      </c>
    </row>
    <row r="120" spans="2:65" s="12" customFormat="1" ht="12">
      <c r="B120" s="216"/>
      <c r="C120" s="217"/>
      <c r="D120" s="218" t="s">
        <v>218</v>
      </c>
      <c r="E120" s="219" t="s">
        <v>23</v>
      </c>
      <c r="F120" s="220" t="s">
        <v>964</v>
      </c>
      <c r="G120" s="217"/>
      <c r="H120" s="221">
        <v>43.03</v>
      </c>
      <c r="I120" s="222"/>
      <c r="J120" s="217"/>
      <c r="K120" s="217"/>
      <c r="L120" s="223"/>
      <c r="M120" s="224"/>
      <c r="N120" s="225"/>
      <c r="O120" s="225"/>
      <c r="P120" s="225"/>
      <c r="Q120" s="225"/>
      <c r="R120" s="225"/>
      <c r="S120" s="225"/>
      <c r="T120" s="226"/>
      <c r="AT120" s="227" t="s">
        <v>218</v>
      </c>
      <c r="AU120" s="227" t="s">
        <v>82</v>
      </c>
      <c r="AV120" s="12" t="s">
        <v>82</v>
      </c>
      <c r="AW120" s="12" t="s">
        <v>36</v>
      </c>
      <c r="AX120" s="12" t="s">
        <v>73</v>
      </c>
      <c r="AY120" s="227" t="s">
        <v>207</v>
      </c>
    </row>
    <row r="121" spans="2:65" s="15" customFormat="1" ht="12">
      <c r="B121" s="250"/>
      <c r="C121" s="251"/>
      <c r="D121" s="218" t="s">
        <v>218</v>
      </c>
      <c r="E121" s="252" t="s">
        <v>23</v>
      </c>
      <c r="F121" s="253" t="s">
        <v>965</v>
      </c>
      <c r="G121" s="251"/>
      <c r="H121" s="252" t="s">
        <v>23</v>
      </c>
      <c r="I121" s="254"/>
      <c r="J121" s="251"/>
      <c r="K121" s="251"/>
      <c r="L121" s="255"/>
      <c r="M121" s="256"/>
      <c r="N121" s="257"/>
      <c r="O121" s="257"/>
      <c r="P121" s="257"/>
      <c r="Q121" s="257"/>
      <c r="R121" s="257"/>
      <c r="S121" s="257"/>
      <c r="T121" s="258"/>
      <c r="AT121" s="259" t="s">
        <v>218</v>
      </c>
      <c r="AU121" s="259" t="s">
        <v>82</v>
      </c>
      <c r="AV121" s="15" t="s">
        <v>80</v>
      </c>
      <c r="AW121" s="15" t="s">
        <v>36</v>
      </c>
      <c r="AX121" s="15" t="s">
        <v>73</v>
      </c>
      <c r="AY121" s="259" t="s">
        <v>207</v>
      </c>
    </row>
    <row r="122" spans="2:65" s="12" customFormat="1" ht="12">
      <c r="B122" s="216"/>
      <c r="C122" s="217"/>
      <c r="D122" s="218" t="s">
        <v>218</v>
      </c>
      <c r="E122" s="219" t="s">
        <v>23</v>
      </c>
      <c r="F122" s="220" t="s">
        <v>966</v>
      </c>
      <c r="G122" s="217"/>
      <c r="H122" s="221">
        <v>14.746</v>
      </c>
      <c r="I122" s="222"/>
      <c r="J122" s="217"/>
      <c r="K122" s="217"/>
      <c r="L122" s="223"/>
      <c r="M122" s="224"/>
      <c r="N122" s="225"/>
      <c r="O122" s="225"/>
      <c r="P122" s="225"/>
      <c r="Q122" s="225"/>
      <c r="R122" s="225"/>
      <c r="S122" s="225"/>
      <c r="T122" s="226"/>
      <c r="AT122" s="227" t="s">
        <v>218</v>
      </c>
      <c r="AU122" s="227" t="s">
        <v>82</v>
      </c>
      <c r="AV122" s="12" t="s">
        <v>82</v>
      </c>
      <c r="AW122" s="12" t="s">
        <v>36</v>
      </c>
      <c r="AX122" s="12" t="s">
        <v>73</v>
      </c>
      <c r="AY122" s="227" t="s">
        <v>207</v>
      </c>
    </row>
    <row r="123" spans="2:65" s="13" customFormat="1" ht="12">
      <c r="B123" s="228"/>
      <c r="C123" s="229"/>
      <c r="D123" s="218" t="s">
        <v>218</v>
      </c>
      <c r="E123" s="230" t="s">
        <v>23</v>
      </c>
      <c r="F123" s="231" t="s">
        <v>236</v>
      </c>
      <c r="G123" s="229"/>
      <c r="H123" s="232">
        <v>78.808999999999997</v>
      </c>
      <c r="I123" s="233"/>
      <c r="J123" s="229"/>
      <c r="K123" s="229"/>
      <c r="L123" s="234"/>
      <c r="M123" s="235"/>
      <c r="N123" s="236"/>
      <c r="O123" s="236"/>
      <c r="P123" s="236"/>
      <c r="Q123" s="236"/>
      <c r="R123" s="236"/>
      <c r="S123" s="236"/>
      <c r="T123" s="237"/>
      <c r="AT123" s="238" t="s">
        <v>218</v>
      </c>
      <c r="AU123" s="238" t="s">
        <v>82</v>
      </c>
      <c r="AV123" s="13" t="s">
        <v>216</v>
      </c>
      <c r="AW123" s="13" t="s">
        <v>36</v>
      </c>
      <c r="AX123" s="13" t="s">
        <v>80</v>
      </c>
      <c r="AY123" s="238" t="s">
        <v>207</v>
      </c>
    </row>
    <row r="124" spans="2:65" s="1" customFormat="1" ht="45.6" customHeight="1">
      <c r="B124" s="42"/>
      <c r="C124" s="204" t="s">
        <v>245</v>
      </c>
      <c r="D124" s="204" t="s">
        <v>211</v>
      </c>
      <c r="E124" s="205" t="s">
        <v>231</v>
      </c>
      <c r="F124" s="206" t="s">
        <v>232</v>
      </c>
      <c r="G124" s="207" t="s">
        <v>214</v>
      </c>
      <c r="H124" s="208">
        <v>78.808999999999997</v>
      </c>
      <c r="I124" s="209"/>
      <c r="J124" s="210">
        <f>ROUND(I124*H124,1)</f>
        <v>0</v>
      </c>
      <c r="K124" s="206" t="s">
        <v>215</v>
      </c>
      <c r="L124" s="62"/>
      <c r="M124" s="211" t="s">
        <v>23</v>
      </c>
      <c r="N124" s="212" t="s">
        <v>44</v>
      </c>
      <c r="O124" s="43"/>
      <c r="P124" s="213">
        <f>O124*H124</f>
        <v>0</v>
      </c>
      <c r="Q124" s="213">
        <v>0</v>
      </c>
      <c r="R124" s="213">
        <f>Q124*H124</f>
        <v>0</v>
      </c>
      <c r="S124" s="213">
        <v>0</v>
      </c>
      <c r="T124" s="214">
        <f>S124*H124</f>
        <v>0</v>
      </c>
      <c r="AR124" s="25" t="s">
        <v>216</v>
      </c>
      <c r="AT124" s="25" t="s">
        <v>211</v>
      </c>
      <c r="AU124" s="25" t="s">
        <v>82</v>
      </c>
      <c r="AY124" s="25" t="s">
        <v>207</v>
      </c>
      <c r="BE124" s="215">
        <f>IF(N124="základní",J124,0)</f>
        <v>0</v>
      </c>
      <c r="BF124" s="215">
        <f>IF(N124="snížená",J124,0)</f>
        <v>0</v>
      </c>
      <c r="BG124" s="215">
        <f>IF(N124="zákl. přenesená",J124,0)</f>
        <v>0</v>
      </c>
      <c r="BH124" s="215">
        <f>IF(N124="sníž. přenesená",J124,0)</f>
        <v>0</v>
      </c>
      <c r="BI124" s="215">
        <f>IF(N124="nulová",J124,0)</f>
        <v>0</v>
      </c>
      <c r="BJ124" s="25" t="s">
        <v>80</v>
      </c>
      <c r="BK124" s="215">
        <f>ROUND(I124*H124,1)</f>
        <v>0</v>
      </c>
      <c r="BL124" s="25" t="s">
        <v>216</v>
      </c>
      <c r="BM124" s="25" t="s">
        <v>980</v>
      </c>
    </row>
    <row r="125" spans="2:65" s="1" customFormat="1" ht="34.200000000000003" customHeight="1">
      <c r="B125" s="42"/>
      <c r="C125" s="204" t="s">
        <v>257</v>
      </c>
      <c r="D125" s="204" t="s">
        <v>211</v>
      </c>
      <c r="E125" s="205" t="s">
        <v>238</v>
      </c>
      <c r="F125" s="206" t="s">
        <v>239</v>
      </c>
      <c r="G125" s="207" t="s">
        <v>240</v>
      </c>
      <c r="H125" s="208">
        <v>126.09399999999999</v>
      </c>
      <c r="I125" s="209"/>
      <c r="J125" s="210">
        <f>ROUND(I125*H125,1)</f>
        <v>0</v>
      </c>
      <c r="K125" s="206" t="s">
        <v>215</v>
      </c>
      <c r="L125" s="62"/>
      <c r="M125" s="211" t="s">
        <v>23</v>
      </c>
      <c r="N125" s="212" t="s">
        <v>44</v>
      </c>
      <c r="O125" s="43"/>
      <c r="P125" s="213">
        <f>O125*H125</f>
        <v>0</v>
      </c>
      <c r="Q125" s="213">
        <v>0</v>
      </c>
      <c r="R125" s="213">
        <f>Q125*H125</f>
        <v>0</v>
      </c>
      <c r="S125" s="213">
        <v>0</v>
      </c>
      <c r="T125" s="214">
        <f>S125*H125</f>
        <v>0</v>
      </c>
      <c r="AR125" s="25" t="s">
        <v>216</v>
      </c>
      <c r="AT125" s="25" t="s">
        <v>211</v>
      </c>
      <c r="AU125" s="25" t="s">
        <v>82</v>
      </c>
      <c r="AY125" s="25" t="s">
        <v>207</v>
      </c>
      <c r="BE125" s="215">
        <f>IF(N125="základní",J125,0)</f>
        <v>0</v>
      </c>
      <c r="BF125" s="215">
        <f>IF(N125="snížená",J125,0)</f>
        <v>0</v>
      </c>
      <c r="BG125" s="215">
        <f>IF(N125="zákl. přenesená",J125,0)</f>
        <v>0</v>
      </c>
      <c r="BH125" s="215">
        <f>IF(N125="sníž. přenesená",J125,0)</f>
        <v>0</v>
      </c>
      <c r="BI125" s="215">
        <f>IF(N125="nulová",J125,0)</f>
        <v>0</v>
      </c>
      <c r="BJ125" s="25" t="s">
        <v>80</v>
      </c>
      <c r="BK125" s="215">
        <f>ROUND(I125*H125,1)</f>
        <v>0</v>
      </c>
      <c r="BL125" s="25" t="s">
        <v>216</v>
      </c>
      <c r="BM125" s="25" t="s">
        <v>981</v>
      </c>
    </row>
    <row r="126" spans="2:65" s="12" customFormat="1" ht="12">
      <c r="B126" s="216"/>
      <c r="C126" s="217"/>
      <c r="D126" s="218" t="s">
        <v>218</v>
      </c>
      <c r="E126" s="219" t="s">
        <v>23</v>
      </c>
      <c r="F126" s="220" t="s">
        <v>982</v>
      </c>
      <c r="G126" s="217"/>
      <c r="H126" s="221">
        <v>126.09399999999999</v>
      </c>
      <c r="I126" s="222"/>
      <c r="J126" s="217"/>
      <c r="K126" s="217"/>
      <c r="L126" s="223"/>
      <c r="M126" s="224"/>
      <c r="N126" s="225"/>
      <c r="O126" s="225"/>
      <c r="P126" s="225"/>
      <c r="Q126" s="225"/>
      <c r="R126" s="225"/>
      <c r="S126" s="225"/>
      <c r="T126" s="226"/>
      <c r="AT126" s="227" t="s">
        <v>218</v>
      </c>
      <c r="AU126" s="227" t="s">
        <v>82</v>
      </c>
      <c r="AV126" s="12" t="s">
        <v>82</v>
      </c>
      <c r="AW126" s="12" t="s">
        <v>36</v>
      </c>
      <c r="AX126" s="12" t="s">
        <v>80</v>
      </c>
      <c r="AY126" s="227" t="s">
        <v>207</v>
      </c>
    </row>
    <row r="127" spans="2:65" s="1" customFormat="1" ht="34.200000000000003" customHeight="1">
      <c r="B127" s="42"/>
      <c r="C127" s="204" t="s">
        <v>262</v>
      </c>
      <c r="D127" s="204" t="s">
        <v>211</v>
      </c>
      <c r="E127" s="205" t="s">
        <v>246</v>
      </c>
      <c r="F127" s="206" t="s">
        <v>247</v>
      </c>
      <c r="G127" s="207" t="s">
        <v>214</v>
      </c>
      <c r="H127" s="208">
        <v>35.244999999999997</v>
      </c>
      <c r="I127" s="209"/>
      <c r="J127" s="210">
        <f>ROUND(I127*H127,1)</f>
        <v>0</v>
      </c>
      <c r="K127" s="206" t="s">
        <v>215</v>
      </c>
      <c r="L127" s="62"/>
      <c r="M127" s="211" t="s">
        <v>23</v>
      </c>
      <c r="N127" s="212" t="s">
        <v>44</v>
      </c>
      <c r="O127" s="43"/>
      <c r="P127" s="213">
        <f>O127*H127</f>
        <v>0</v>
      </c>
      <c r="Q127" s="213">
        <v>0</v>
      </c>
      <c r="R127" s="213">
        <f>Q127*H127</f>
        <v>0</v>
      </c>
      <c r="S127" s="213">
        <v>0</v>
      </c>
      <c r="T127" s="214">
        <f>S127*H127</f>
        <v>0</v>
      </c>
      <c r="AR127" s="25" t="s">
        <v>216</v>
      </c>
      <c r="AT127" s="25" t="s">
        <v>211</v>
      </c>
      <c r="AU127" s="25" t="s">
        <v>82</v>
      </c>
      <c r="AY127" s="25" t="s">
        <v>207</v>
      </c>
      <c r="BE127" s="215">
        <f>IF(N127="základní",J127,0)</f>
        <v>0</v>
      </c>
      <c r="BF127" s="215">
        <f>IF(N127="snížená",J127,0)</f>
        <v>0</v>
      </c>
      <c r="BG127" s="215">
        <f>IF(N127="zákl. přenesená",J127,0)</f>
        <v>0</v>
      </c>
      <c r="BH127" s="215">
        <f>IF(N127="sníž. přenesená",J127,0)</f>
        <v>0</v>
      </c>
      <c r="BI127" s="215">
        <f>IF(N127="nulová",J127,0)</f>
        <v>0</v>
      </c>
      <c r="BJ127" s="25" t="s">
        <v>80</v>
      </c>
      <c r="BK127" s="215">
        <f>ROUND(I127*H127,1)</f>
        <v>0</v>
      </c>
      <c r="BL127" s="25" t="s">
        <v>216</v>
      </c>
      <c r="BM127" s="25" t="s">
        <v>983</v>
      </c>
    </row>
    <row r="128" spans="2:65" s="15" customFormat="1" ht="12">
      <c r="B128" s="250"/>
      <c r="C128" s="251"/>
      <c r="D128" s="218" t="s">
        <v>218</v>
      </c>
      <c r="E128" s="252" t="s">
        <v>23</v>
      </c>
      <c r="F128" s="253" t="s">
        <v>984</v>
      </c>
      <c r="G128" s="251"/>
      <c r="H128" s="252" t="s">
        <v>23</v>
      </c>
      <c r="I128" s="254"/>
      <c r="J128" s="251"/>
      <c r="K128" s="251"/>
      <c r="L128" s="255"/>
      <c r="M128" s="256"/>
      <c r="N128" s="257"/>
      <c r="O128" s="257"/>
      <c r="P128" s="257"/>
      <c r="Q128" s="257"/>
      <c r="R128" s="257"/>
      <c r="S128" s="257"/>
      <c r="T128" s="258"/>
      <c r="AT128" s="259" t="s">
        <v>218</v>
      </c>
      <c r="AU128" s="259" t="s">
        <v>82</v>
      </c>
      <c r="AV128" s="15" t="s">
        <v>80</v>
      </c>
      <c r="AW128" s="15" t="s">
        <v>36</v>
      </c>
      <c r="AX128" s="15" t="s">
        <v>73</v>
      </c>
      <c r="AY128" s="259" t="s">
        <v>207</v>
      </c>
    </row>
    <row r="129" spans="2:65" s="12" customFormat="1" ht="12">
      <c r="B129" s="216"/>
      <c r="C129" s="217"/>
      <c r="D129" s="218" t="s">
        <v>218</v>
      </c>
      <c r="E129" s="219" t="s">
        <v>23</v>
      </c>
      <c r="F129" s="220" t="s">
        <v>985</v>
      </c>
      <c r="G129" s="217"/>
      <c r="H129" s="221">
        <v>78.808999999999997</v>
      </c>
      <c r="I129" s="222"/>
      <c r="J129" s="217"/>
      <c r="K129" s="217"/>
      <c r="L129" s="223"/>
      <c r="M129" s="224"/>
      <c r="N129" s="225"/>
      <c r="O129" s="225"/>
      <c r="P129" s="225"/>
      <c r="Q129" s="225"/>
      <c r="R129" s="225"/>
      <c r="S129" s="225"/>
      <c r="T129" s="226"/>
      <c r="AT129" s="227" t="s">
        <v>218</v>
      </c>
      <c r="AU129" s="227" t="s">
        <v>82</v>
      </c>
      <c r="AV129" s="12" t="s">
        <v>82</v>
      </c>
      <c r="AW129" s="12" t="s">
        <v>36</v>
      </c>
      <c r="AX129" s="12" t="s">
        <v>73</v>
      </c>
      <c r="AY129" s="227" t="s">
        <v>207</v>
      </c>
    </row>
    <row r="130" spans="2:65" s="14" customFormat="1" ht="12">
      <c r="B130" s="239"/>
      <c r="C130" s="240"/>
      <c r="D130" s="218" t="s">
        <v>218</v>
      </c>
      <c r="E130" s="241" t="s">
        <v>23</v>
      </c>
      <c r="F130" s="242" t="s">
        <v>840</v>
      </c>
      <c r="G130" s="240"/>
      <c r="H130" s="243">
        <v>78.808999999999997</v>
      </c>
      <c r="I130" s="244"/>
      <c r="J130" s="240"/>
      <c r="K130" s="240"/>
      <c r="L130" s="245"/>
      <c r="M130" s="246"/>
      <c r="N130" s="247"/>
      <c r="O130" s="247"/>
      <c r="P130" s="247"/>
      <c r="Q130" s="247"/>
      <c r="R130" s="247"/>
      <c r="S130" s="247"/>
      <c r="T130" s="248"/>
      <c r="AT130" s="249" t="s">
        <v>218</v>
      </c>
      <c r="AU130" s="249" t="s">
        <v>82</v>
      </c>
      <c r="AV130" s="14" t="s">
        <v>90</v>
      </c>
      <c r="AW130" s="14" t="s">
        <v>36</v>
      </c>
      <c r="AX130" s="14" t="s">
        <v>73</v>
      </c>
      <c r="AY130" s="249" t="s">
        <v>207</v>
      </c>
    </row>
    <row r="131" spans="2:65" s="15" customFormat="1" ht="12">
      <c r="B131" s="250"/>
      <c r="C131" s="251"/>
      <c r="D131" s="218" t="s">
        <v>218</v>
      </c>
      <c r="E131" s="252" t="s">
        <v>23</v>
      </c>
      <c r="F131" s="253" t="s">
        <v>861</v>
      </c>
      <c r="G131" s="251"/>
      <c r="H131" s="252" t="s">
        <v>23</v>
      </c>
      <c r="I131" s="254"/>
      <c r="J131" s="251"/>
      <c r="K131" s="251"/>
      <c r="L131" s="255"/>
      <c r="M131" s="256"/>
      <c r="N131" s="257"/>
      <c r="O131" s="257"/>
      <c r="P131" s="257"/>
      <c r="Q131" s="257"/>
      <c r="R131" s="257"/>
      <c r="S131" s="257"/>
      <c r="T131" s="258"/>
      <c r="AT131" s="259" t="s">
        <v>218</v>
      </c>
      <c r="AU131" s="259" t="s">
        <v>82</v>
      </c>
      <c r="AV131" s="15" t="s">
        <v>80</v>
      </c>
      <c r="AW131" s="15" t="s">
        <v>36</v>
      </c>
      <c r="AX131" s="15" t="s">
        <v>73</v>
      </c>
      <c r="AY131" s="259" t="s">
        <v>207</v>
      </c>
    </row>
    <row r="132" spans="2:65" s="12" customFormat="1" ht="12">
      <c r="B132" s="216"/>
      <c r="C132" s="217"/>
      <c r="D132" s="218" t="s">
        <v>218</v>
      </c>
      <c r="E132" s="219" t="s">
        <v>23</v>
      </c>
      <c r="F132" s="220" t="s">
        <v>986</v>
      </c>
      <c r="G132" s="217"/>
      <c r="H132" s="221">
        <v>-0.86399999999999999</v>
      </c>
      <c r="I132" s="222"/>
      <c r="J132" s="217"/>
      <c r="K132" s="217"/>
      <c r="L132" s="223"/>
      <c r="M132" s="224"/>
      <c r="N132" s="225"/>
      <c r="O132" s="225"/>
      <c r="P132" s="225"/>
      <c r="Q132" s="225"/>
      <c r="R132" s="225"/>
      <c r="S132" s="225"/>
      <c r="T132" s="226"/>
      <c r="AT132" s="227" t="s">
        <v>218</v>
      </c>
      <c r="AU132" s="227" t="s">
        <v>82</v>
      </c>
      <c r="AV132" s="12" t="s">
        <v>82</v>
      </c>
      <c r="AW132" s="12" t="s">
        <v>36</v>
      </c>
      <c r="AX132" s="12" t="s">
        <v>73</v>
      </c>
      <c r="AY132" s="227" t="s">
        <v>207</v>
      </c>
    </row>
    <row r="133" spans="2:65" s="15" customFormat="1" ht="12">
      <c r="B133" s="250"/>
      <c r="C133" s="251"/>
      <c r="D133" s="218" t="s">
        <v>218</v>
      </c>
      <c r="E133" s="252" t="s">
        <v>23</v>
      </c>
      <c r="F133" s="253" t="s">
        <v>987</v>
      </c>
      <c r="G133" s="251"/>
      <c r="H133" s="252" t="s">
        <v>23</v>
      </c>
      <c r="I133" s="254"/>
      <c r="J133" s="251"/>
      <c r="K133" s="251"/>
      <c r="L133" s="255"/>
      <c r="M133" s="256"/>
      <c r="N133" s="257"/>
      <c r="O133" s="257"/>
      <c r="P133" s="257"/>
      <c r="Q133" s="257"/>
      <c r="R133" s="257"/>
      <c r="S133" s="257"/>
      <c r="T133" s="258"/>
      <c r="AT133" s="259" t="s">
        <v>218</v>
      </c>
      <c r="AU133" s="259" t="s">
        <v>82</v>
      </c>
      <c r="AV133" s="15" t="s">
        <v>80</v>
      </c>
      <c r="AW133" s="15" t="s">
        <v>36</v>
      </c>
      <c r="AX133" s="15" t="s">
        <v>73</v>
      </c>
      <c r="AY133" s="259" t="s">
        <v>207</v>
      </c>
    </row>
    <row r="134" spans="2:65" s="12" customFormat="1" ht="12">
      <c r="B134" s="216"/>
      <c r="C134" s="217"/>
      <c r="D134" s="218" t="s">
        <v>218</v>
      </c>
      <c r="E134" s="219" t="s">
        <v>23</v>
      </c>
      <c r="F134" s="220" t="s">
        <v>988</v>
      </c>
      <c r="G134" s="217"/>
      <c r="H134" s="221">
        <v>-22.166</v>
      </c>
      <c r="I134" s="222"/>
      <c r="J134" s="217"/>
      <c r="K134" s="217"/>
      <c r="L134" s="223"/>
      <c r="M134" s="224"/>
      <c r="N134" s="225"/>
      <c r="O134" s="225"/>
      <c r="P134" s="225"/>
      <c r="Q134" s="225"/>
      <c r="R134" s="225"/>
      <c r="S134" s="225"/>
      <c r="T134" s="226"/>
      <c r="AT134" s="227" t="s">
        <v>218</v>
      </c>
      <c r="AU134" s="227" t="s">
        <v>82</v>
      </c>
      <c r="AV134" s="12" t="s">
        <v>82</v>
      </c>
      <c r="AW134" s="12" t="s">
        <v>36</v>
      </c>
      <c r="AX134" s="12" t="s">
        <v>73</v>
      </c>
      <c r="AY134" s="227" t="s">
        <v>207</v>
      </c>
    </row>
    <row r="135" spans="2:65" s="15" customFormat="1" ht="12">
      <c r="B135" s="250"/>
      <c r="C135" s="251"/>
      <c r="D135" s="218" t="s">
        <v>218</v>
      </c>
      <c r="E135" s="252" t="s">
        <v>23</v>
      </c>
      <c r="F135" s="253" t="s">
        <v>989</v>
      </c>
      <c r="G135" s="251"/>
      <c r="H135" s="252" t="s">
        <v>23</v>
      </c>
      <c r="I135" s="254"/>
      <c r="J135" s="251"/>
      <c r="K135" s="251"/>
      <c r="L135" s="255"/>
      <c r="M135" s="256"/>
      <c r="N135" s="257"/>
      <c r="O135" s="257"/>
      <c r="P135" s="257"/>
      <c r="Q135" s="257"/>
      <c r="R135" s="257"/>
      <c r="S135" s="257"/>
      <c r="T135" s="258"/>
      <c r="AT135" s="259" t="s">
        <v>218</v>
      </c>
      <c r="AU135" s="259" t="s">
        <v>82</v>
      </c>
      <c r="AV135" s="15" t="s">
        <v>80</v>
      </c>
      <c r="AW135" s="15" t="s">
        <v>36</v>
      </c>
      <c r="AX135" s="15" t="s">
        <v>73</v>
      </c>
      <c r="AY135" s="259" t="s">
        <v>207</v>
      </c>
    </row>
    <row r="136" spans="2:65" s="12" customFormat="1" ht="12">
      <c r="B136" s="216"/>
      <c r="C136" s="217"/>
      <c r="D136" s="218" t="s">
        <v>218</v>
      </c>
      <c r="E136" s="219" t="s">
        <v>23</v>
      </c>
      <c r="F136" s="220" t="s">
        <v>990</v>
      </c>
      <c r="G136" s="217"/>
      <c r="H136" s="221">
        <v>-14.746</v>
      </c>
      <c r="I136" s="222"/>
      <c r="J136" s="217"/>
      <c r="K136" s="217"/>
      <c r="L136" s="223"/>
      <c r="M136" s="224"/>
      <c r="N136" s="225"/>
      <c r="O136" s="225"/>
      <c r="P136" s="225"/>
      <c r="Q136" s="225"/>
      <c r="R136" s="225"/>
      <c r="S136" s="225"/>
      <c r="T136" s="226"/>
      <c r="AT136" s="227" t="s">
        <v>218</v>
      </c>
      <c r="AU136" s="227" t="s">
        <v>82</v>
      </c>
      <c r="AV136" s="12" t="s">
        <v>82</v>
      </c>
      <c r="AW136" s="12" t="s">
        <v>36</v>
      </c>
      <c r="AX136" s="12" t="s">
        <v>73</v>
      </c>
      <c r="AY136" s="227" t="s">
        <v>207</v>
      </c>
    </row>
    <row r="137" spans="2:65" s="15" customFormat="1" ht="12">
      <c r="B137" s="250"/>
      <c r="C137" s="251"/>
      <c r="D137" s="218" t="s">
        <v>218</v>
      </c>
      <c r="E137" s="252" t="s">
        <v>23</v>
      </c>
      <c r="F137" s="253" t="s">
        <v>991</v>
      </c>
      <c r="G137" s="251"/>
      <c r="H137" s="252" t="s">
        <v>23</v>
      </c>
      <c r="I137" s="254"/>
      <c r="J137" s="251"/>
      <c r="K137" s="251"/>
      <c r="L137" s="255"/>
      <c r="M137" s="256"/>
      <c r="N137" s="257"/>
      <c r="O137" s="257"/>
      <c r="P137" s="257"/>
      <c r="Q137" s="257"/>
      <c r="R137" s="257"/>
      <c r="S137" s="257"/>
      <c r="T137" s="258"/>
      <c r="AT137" s="259" t="s">
        <v>218</v>
      </c>
      <c r="AU137" s="259" t="s">
        <v>82</v>
      </c>
      <c r="AV137" s="15" t="s">
        <v>80</v>
      </c>
      <c r="AW137" s="15" t="s">
        <v>36</v>
      </c>
      <c r="AX137" s="15" t="s">
        <v>73</v>
      </c>
      <c r="AY137" s="259" t="s">
        <v>207</v>
      </c>
    </row>
    <row r="138" spans="2:65" s="12" customFormat="1" ht="12">
      <c r="B138" s="216"/>
      <c r="C138" s="217"/>
      <c r="D138" s="218" t="s">
        <v>218</v>
      </c>
      <c r="E138" s="219" t="s">
        <v>23</v>
      </c>
      <c r="F138" s="220" t="s">
        <v>992</v>
      </c>
      <c r="G138" s="217"/>
      <c r="H138" s="221">
        <v>-5.7880000000000003</v>
      </c>
      <c r="I138" s="222"/>
      <c r="J138" s="217"/>
      <c r="K138" s="217"/>
      <c r="L138" s="223"/>
      <c r="M138" s="224"/>
      <c r="N138" s="225"/>
      <c r="O138" s="225"/>
      <c r="P138" s="225"/>
      <c r="Q138" s="225"/>
      <c r="R138" s="225"/>
      <c r="S138" s="225"/>
      <c r="T138" s="226"/>
      <c r="AT138" s="227" t="s">
        <v>218</v>
      </c>
      <c r="AU138" s="227" t="s">
        <v>82</v>
      </c>
      <c r="AV138" s="12" t="s">
        <v>82</v>
      </c>
      <c r="AW138" s="12" t="s">
        <v>36</v>
      </c>
      <c r="AX138" s="12" t="s">
        <v>73</v>
      </c>
      <c r="AY138" s="227" t="s">
        <v>207</v>
      </c>
    </row>
    <row r="139" spans="2:65" s="14" customFormat="1" ht="12">
      <c r="B139" s="239"/>
      <c r="C139" s="240"/>
      <c r="D139" s="218" t="s">
        <v>218</v>
      </c>
      <c r="E139" s="241" t="s">
        <v>23</v>
      </c>
      <c r="F139" s="242" t="s">
        <v>840</v>
      </c>
      <c r="G139" s="240"/>
      <c r="H139" s="243">
        <v>-43.564</v>
      </c>
      <c r="I139" s="244"/>
      <c r="J139" s="240"/>
      <c r="K139" s="240"/>
      <c r="L139" s="245"/>
      <c r="M139" s="246"/>
      <c r="N139" s="247"/>
      <c r="O139" s="247"/>
      <c r="P139" s="247"/>
      <c r="Q139" s="247"/>
      <c r="R139" s="247"/>
      <c r="S139" s="247"/>
      <c r="T139" s="248"/>
      <c r="AT139" s="249" t="s">
        <v>218</v>
      </c>
      <c r="AU139" s="249" t="s">
        <v>82</v>
      </c>
      <c r="AV139" s="14" t="s">
        <v>90</v>
      </c>
      <c r="AW139" s="14" t="s">
        <v>36</v>
      </c>
      <c r="AX139" s="14" t="s">
        <v>73</v>
      </c>
      <c r="AY139" s="249" t="s">
        <v>207</v>
      </c>
    </row>
    <row r="140" spans="2:65" s="13" customFormat="1" ht="12">
      <c r="B140" s="228"/>
      <c r="C140" s="229"/>
      <c r="D140" s="218" t="s">
        <v>218</v>
      </c>
      <c r="E140" s="230" t="s">
        <v>23</v>
      </c>
      <c r="F140" s="231" t="s">
        <v>236</v>
      </c>
      <c r="G140" s="229"/>
      <c r="H140" s="232">
        <v>35.244999999999997</v>
      </c>
      <c r="I140" s="233"/>
      <c r="J140" s="229"/>
      <c r="K140" s="229"/>
      <c r="L140" s="234"/>
      <c r="M140" s="235"/>
      <c r="N140" s="236"/>
      <c r="O140" s="236"/>
      <c r="P140" s="236"/>
      <c r="Q140" s="236"/>
      <c r="R140" s="236"/>
      <c r="S140" s="236"/>
      <c r="T140" s="237"/>
      <c r="AT140" s="238" t="s">
        <v>218</v>
      </c>
      <c r="AU140" s="238" t="s">
        <v>82</v>
      </c>
      <c r="AV140" s="13" t="s">
        <v>216</v>
      </c>
      <c r="AW140" s="13" t="s">
        <v>36</v>
      </c>
      <c r="AX140" s="13" t="s">
        <v>80</v>
      </c>
      <c r="AY140" s="238" t="s">
        <v>207</v>
      </c>
    </row>
    <row r="141" spans="2:65" s="1" customFormat="1" ht="14.4" customHeight="1">
      <c r="B141" s="42"/>
      <c r="C141" s="260" t="s">
        <v>267</v>
      </c>
      <c r="D141" s="260" t="s">
        <v>314</v>
      </c>
      <c r="E141" s="261" t="s">
        <v>867</v>
      </c>
      <c r="F141" s="262" t="s">
        <v>868</v>
      </c>
      <c r="G141" s="263" t="s">
        <v>240</v>
      </c>
      <c r="H141" s="264">
        <v>69.433000000000007</v>
      </c>
      <c r="I141" s="265"/>
      <c r="J141" s="266">
        <f>ROUND(I141*H141,1)</f>
        <v>0</v>
      </c>
      <c r="K141" s="262" t="s">
        <v>215</v>
      </c>
      <c r="L141" s="267"/>
      <c r="M141" s="268" t="s">
        <v>23</v>
      </c>
      <c r="N141" s="269" t="s">
        <v>44</v>
      </c>
      <c r="O141" s="43"/>
      <c r="P141" s="213">
        <f>O141*H141</f>
        <v>0</v>
      </c>
      <c r="Q141" s="213">
        <v>0</v>
      </c>
      <c r="R141" s="213">
        <f>Q141*H141</f>
        <v>0</v>
      </c>
      <c r="S141" s="213">
        <v>0</v>
      </c>
      <c r="T141" s="214">
        <f>S141*H141</f>
        <v>0</v>
      </c>
      <c r="AR141" s="25" t="s">
        <v>262</v>
      </c>
      <c r="AT141" s="25" t="s">
        <v>314</v>
      </c>
      <c r="AU141" s="25" t="s">
        <v>82</v>
      </c>
      <c r="AY141" s="25" t="s">
        <v>207</v>
      </c>
      <c r="BE141" s="215">
        <f>IF(N141="základní",J141,0)</f>
        <v>0</v>
      </c>
      <c r="BF141" s="215">
        <f>IF(N141="snížená",J141,0)</f>
        <v>0</v>
      </c>
      <c r="BG141" s="215">
        <f>IF(N141="zákl. přenesená",J141,0)</f>
        <v>0</v>
      </c>
      <c r="BH141" s="215">
        <f>IF(N141="sníž. přenesená",J141,0)</f>
        <v>0</v>
      </c>
      <c r="BI141" s="215">
        <f>IF(N141="nulová",J141,0)</f>
        <v>0</v>
      </c>
      <c r="BJ141" s="25" t="s">
        <v>80</v>
      </c>
      <c r="BK141" s="215">
        <f>ROUND(I141*H141,1)</f>
        <v>0</v>
      </c>
      <c r="BL141" s="25" t="s">
        <v>216</v>
      </c>
      <c r="BM141" s="25" t="s">
        <v>993</v>
      </c>
    </row>
    <row r="142" spans="2:65" s="12" customFormat="1" ht="12">
      <c r="B142" s="216"/>
      <c r="C142" s="217"/>
      <c r="D142" s="218" t="s">
        <v>218</v>
      </c>
      <c r="E142" s="219" t="s">
        <v>23</v>
      </c>
      <c r="F142" s="220" t="s">
        <v>994</v>
      </c>
      <c r="G142" s="217"/>
      <c r="H142" s="221">
        <v>69.433000000000007</v>
      </c>
      <c r="I142" s="222"/>
      <c r="J142" s="217"/>
      <c r="K142" s="217"/>
      <c r="L142" s="223"/>
      <c r="M142" s="224"/>
      <c r="N142" s="225"/>
      <c r="O142" s="225"/>
      <c r="P142" s="225"/>
      <c r="Q142" s="225"/>
      <c r="R142" s="225"/>
      <c r="S142" s="225"/>
      <c r="T142" s="226"/>
      <c r="AT142" s="227" t="s">
        <v>218</v>
      </c>
      <c r="AU142" s="227" t="s">
        <v>82</v>
      </c>
      <c r="AV142" s="12" t="s">
        <v>82</v>
      </c>
      <c r="AW142" s="12" t="s">
        <v>36</v>
      </c>
      <c r="AX142" s="12" t="s">
        <v>80</v>
      </c>
      <c r="AY142" s="227" t="s">
        <v>207</v>
      </c>
    </row>
    <row r="143" spans="2:65" s="1" customFormat="1" ht="45.6" customHeight="1">
      <c r="B143" s="42"/>
      <c r="C143" s="204" t="s">
        <v>272</v>
      </c>
      <c r="D143" s="204" t="s">
        <v>211</v>
      </c>
      <c r="E143" s="205" t="s">
        <v>871</v>
      </c>
      <c r="F143" s="206" t="s">
        <v>872</v>
      </c>
      <c r="G143" s="207" t="s">
        <v>214</v>
      </c>
      <c r="H143" s="208">
        <v>14.746</v>
      </c>
      <c r="I143" s="209"/>
      <c r="J143" s="210">
        <f>ROUND(I143*H143,1)</f>
        <v>0</v>
      </c>
      <c r="K143" s="206" t="s">
        <v>215</v>
      </c>
      <c r="L143" s="62"/>
      <c r="M143" s="211" t="s">
        <v>23</v>
      </c>
      <c r="N143" s="212" t="s">
        <v>44</v>
      </c>
      <c r="O143" s="43"/>
      <c r="P143" s="213">
        <f>O143*H143</f>
        <v>0</v>
      </c>
      <c r="Q143" s="213">
        <v>0</v>
      </c>
      <c r="R143" s="213">
        <f>Q143*H143</f>
        <v>0</v>
      </c>
      <c r="S143" s="213">
        <v>0</v>
      </c>
      <c r="T143" s="214">
        <f>S143*H143</f>
        <v>0</v>
      </c>
      <c r="AR143" s="25" t="s">
        <v>216</v>
      </c>
      <c r="AT143" s="25" t="s">
        <v>211</v>
      </c>
      <c r="AU143" s="25" t="s">
        <v>82</v>
      </c>
      <c r="AY143" s="25" t="s">
        <v>207</v>
      </c>
      <c r="BE143" s="215">
        <f>IF(N143="základní",J143,0)</f>
        <v>0</v>
      </c>
      <c r="BF143" s="215">
        <f>IF(N143="snížená",J143,0)</f>
        <v>0</v>
      </c>
      <c r="BG143" s="215">
        <f>IF(N143="zákl. přenesená",J143,0)</f>
        <v>0</v>
      </c>
      <c r="BH143" s="215">
        <f>IF(N143="sníž. přenesená",J143,0)</f>
        <v>0</v>
      </c>
      <c r="BI143" s="215">
        <f>IF(N143="nulová",J143,0)</f>
        <v>0</v>
      </c>
      <c r="BJ143" s="25" t="s">
        <v>80</v>
      </c>
      <c r="BK143" s="215">
        <f>ROUND(I143*H143,1)</f>
        <v>0</v>
      </c>
      <c r="BL143" s="25" t="s">
        <v>216</v>
      </c>
      <c r="BM143" s="25" t="s">
        <v>995</v>
      </c>
    </row>
    <row r="144" spans="2:65" s="15" customFormat="1" ht="12">
      <c r="B144" s="250"/>
      <c r="C144" s="251"/>
      <c r="D144" s="218" t="s">
        <v>218</v>
      </c>
      <c r="E144" s="252" t="s">
        <v>23</v>
      </c>
      <c r="F144" s="253" t="s">
        <v>996</v>
      </c>
      <c r="G144" s="251"/>
      <c r="H144" s="252" t="s">
        <v>23</v>
      </c>
      <c r="I144" s="254"/>
      <c r="J144" s="251"/>
      <c r="K144" s="251"/>
      <c r="L144" s="255"/>
      <c r="M144" s="256"/>
      <c r="N144" s="257"/>
      <c r="O144" s="257"/>
      <c r="P144" s="257"/>
      <c r="Q144" s="257"/>
      <c r="R144" s="257"/>
      <c r="S144" s="257"/>
      <c r="T144" s="258"/>
      <c r="AT144" s="259" t="s">
        <v>218</v>
      </c>
      <c r="AU144" s="259" t="s">
        <v>82</v>
      </c>
      <c r="AV144" s="15" t="s">
        <v>80</v>
      </c>
      <c r="AW144" s="15" t="s">
        <v>36</v>
      </c>
      <c r="AX144" s="15" t="s">
        <v>73</v>
      </c>
      <c r="AY144" s="259" t="s">
        <v>207</v>
      </c>
    </row>
    <row r="145" spans="2:65" s="12" customFormat="1" ht="12">
      <c r="B145" s="216"/>
      <c r="C145" s="217"/>
      <c r="D145" s="218" t="s">
        <v>218</v>
      </c>
      <c r="E145" s="219" t="s">
        <v>23</v>
      </c>
      <c r="F145" s="220" t="s">
        <v>966</v>
      </c>
      <c r="G145" s="217"/>
      <c r="H145" s="221">
        <v>14.746</v>
      </c>
      <c r="I145" s="222"/>
      <c r="J145" s="217"/>
      <c r="K145" s="217"/>
      <c r="L145" s="223"/>
      <c r="M145" s="224"/>
      <c r="N145" s="225"/>
      <c r="O145" s="225"/>
      <c r="P145" s="225"/>
      <c r="Q145" s="225"/>
      <c r="R145" s="225"/>
      <c r="S145" s="225"/>
      <c r="T145" s="226"/>
      <c r="AT145" s="227" t="s">
        <v>218</v>
      </c>
      <c r="AU145" s="227" t="s">
        <v>82</v>
      </c>
      <c r="AV145" s="12" t="s">
        <v>82</v>
      </c>
      <c r="AW145" s="12" t="s">
        <v>36</v>
      </c>
      <c r="AX145" s="12" t="s">
        <v>80</v>
      </c>
      <c r="AY145" s="227" t="s">
        <v>207</v>
      </c>
    </row>
    <row r="146" spans="2:65" s="1" customFormat="1" ht="14.4" customHeight="1">
      <c r="B146" s="42"/>
      <c r="C146" s="260" t="s">
        <v>277</v>
      </c>
      <c r="D146" s="260" t="s">
        <v>314</v>
      </c>
      <c r="E146" s="261" t="s">
        <v>877</v>
      </c>
      <c r="F146" s="262" t="s">
        <v>878</v>
      </c>
      <c r="G146" s="263" t="s">
        <v>240</v>
      </c>
      <c r="H146" s="264">
        <v>27.87</v>
      </c>
      <c r="I146" s="265"/>
      <c r="J146" s="266">
        <f>ROUND(I146*H146,1)</f>
        <v>0</v>
      </c>
      <c r="K146" s="262" t="s">
        <v>215</v>
      </c>
      <c r="L146" s="267"/>
      <c r="M146" s="268" t="s">
        <v>23</v>
      </c>
      <c r="N146" s="269" t="s">
        <v>44</v>
      </c>
      <c r="O146" s="43"/>
      <c r="P146" s="213">
        <f>O146*H146</f>
        <v>0</v>
      </c>
      <c r="Q146" s="213">
        <v>0</v>
      </c>
      <c r="R146" s="213">
        <f>Q146*H146</f>
        <v>0</v>
      </c>
      <c r="S146" s="213">
        <v>0</v>
      </c>
      <c r="T146" s="214">
        <f>S146*H146</f>
        <v>0</v>
      </c>
      <c r="AR146" s="25" t="s">
        <v>262</v>
      </c>
      <c r="AT146" s="25" t="s">
        <v>314</v>
      </c>
      <c r="AU146" s="25" t="s">
        <v>82</v>
      </c>
      <c r="AY146" s="25" t="s">
        <v>207</v>
      </c>
      <c r="BE146" s="215">
        <f>IF(N146="základní",J146,0)</f>
        <v>0</v>
      </c>
      <c r="BF146" s="215">
        <f>IF(N146="snížená",J146,0)</f>
        <v>0</v>
      </c>
      <c r="BG146" s="215">
        <f>IF(N146="zákl. přenesená",J146,0)</f>
        <v>0</v>
      </c>
      <c r="BH146" s="215">
        <f>IF(N146="sníž. přenesená",J146,0)</f>
        <v>0</v>
      </c>
      <c r="BI146" s="215">
        <f>IF(N146="nulová",J146,0)</f>
        <v>0</v>
      </c>
      <c r="BJ146" s="25" t="s">
        <v>80</v>
      </c>
      <c r="BK146" s="215">
        <f>ROUND(I146*H146,1)</f>
        <v>0</v>
      </c>
      <c r="BL146" s="25" t="s">
        <v>216</v>
      </c>
      <c r="BM146" s="25" t="s">
        <v>997</v>
      </c>
    </row>
    <row r="147" spans="2:65" s="12" customFormat="1" ht="12">
      <c r="B147" s="216"/>
      <c r="C147" s="217"/>
      <c r="D147" s="218" t="s">
        <v>218</v>
      </c>
      <c r="E147" s="219" t="s">
        <v>23</v>
      </c>
      <c r="F147" s="220" t="s">
        <v>998</v>
      </c>
      <c r="G147" s="217"/>
      <c r="H147" s="221">
        <v>27.87</v>
      </c>
      <c r="I147" s="222"/>
      <c r="J147" s="217"/>
      <c r="K147" s="217"/>
      <c r="L147" s="223"/>
      <c r="M147" s="224"/>
      <c r="N147" s="225"/>
      <c r="O147" s="225"/>
      <c r="P147" s="225"/>
      <c r="Q147" s="225"/>
      <c r="R147" s="225"/>
      <c r="S147" s="225"/>
      <c r="T147" s="226"/>
      <c r="AT147" s="227" t="s">
        <v>218</v>
      </c>
      <c r="AU147" s="227" t="s">
        <v>82</v>
      </c>
      <c r="AV147" s="12" t="s">
        <v>82</v>
      </c>
      <c r="AW147" s="12" t="s">
        <v>36</v>
      </c>
      <c r="AX147" s="12" t="s">
        <v>80</v>
      </c>
      <c r="AY147" s="227" t="s">
        <v>207</v>
      </c>
    </row>
    <row r="148" spans="2:65" s="11" customFormat="1" ht="29.85" customHeight="1">
      <c r="B148" s="188"/>
      <c r="C148" s="189"/>
      <c r="D148" s="190" t="s">
        <v>72</v>
      </c>
      <c r="E148" s="202" t="s">
        <v>436</v>
      </c>
      <c r="F148" s="202" t="s">
        <v>882</v>
      </c>
      <c r="G148" s="189"/>
      <c r="H148" s="189"/>
      <c r="I148" s="192"/>
      <c r="J148" s="203">
        <f>BK148</f>
        <v>0</v>
      </c>
      <c r="K148" s="189"/>
      <c r="L148" s="194"/>
      <c r="M148" s="195"/>
      <c r="N148" s="196"/>
      <c r="O148" s="196"/>
      <c r="P148" s="197">
        <f>SUM(P149:P154)</f>
        <v>0</v>
      </c>
      <c r="Q148" s="196"/>
      <c r="R148" s="197">
        <f>SUM(R149:R154)</f>
        <v>51.912617719999993</v>
      </c>
      <c r="S148" s="196"/>
      <c r="T148" s="198">
        <f>SUM(T149:T154)</f>
        <v>0</v>
      </c>
      <c r="AR148" s="199" t="s">
        <v>80</v>
      </c>
      <c r="AT148" s="200" t="s">
        <v>72</v>
      </c>
      <c r="AU148" s="200" t="s">
        <v>80</v>
      </c>
      <c r="AY148" s="199" t="s">
        <v>207</v>
      </c>
      <c r="BK148" s="201">
        <f>SUM(BK149:BK154)</f>
        <v>0</v>
      </c>
    </row>
    <row r="149" spans="2:65" s="1" customFormat="1" ht="22.8" customHeight="1">
      <c r="B149" s="42"/>
      <c r="C149" s="204" t="s">
        <v>282</v>
      </c>
      <c r="D149" s="204" t="s">
        <v>211</v>
      </c>
      <c r="E149" s="205" t="s">
        <v>883</v>
      </c>
      <c r="F149" s="206" t="s">
        <v>884</v>
      </c>
      <c r="G149" s="207" t="s">
        <v>214</v>
      </c>
      <c r="H149" s="208">
        <v>0.86399999999999999</v>
      </c>
      <c r="I149" s="209"/>
      <c r="J149" s="210">
        <f>ROUND(I149*H149,1)</f>
        <v>0</v>
      </c>
      <c r="K149" s="206" t="s">
        <v>215</v>
      </c>
      <c r="L149" s="62"/>
      <c r="M149" s="211" t="s">
        <v>23</v>
      </c>
      <c r="N149" s="212" t="s">
        <v>44</v>
      </c>
      <c r="O149" s="43"/>
      <c r="P149" s="213">
        <f>O149*H149</f>
        <v>0</v>
      </c>
      <c r="Q149" s="213">
        <v>1.8907700000000001</v>
      </c>
      <c r="R149" s="213">
        <f>Q149*H149</f>
        <v>1.63362528</v>
      </c>
      <c r="S149" s="213">
        <v>0</v>
      </c>
      <c r="T149" s="214">
        <f>S149*H149</f>
        <v>0</v>
      </c>
      <c r="AR149" s="25" t="s">
        <v>216</v>
      </c>
      <c r="AT149" s="25" t="s">
        <v>211</v>
      </c>
      <c r="AU149" s="25" t="s">
        <v>82</v>
      </c>
      <c r="AY149" s="25" t="s">
        <v>207</v>
      </c>
      <c r="BE149" s="215">
        <f>IF(N149="základní",J149,0)</f>
        <v>0</v>
      </c>
      <c r="BF149" s="215">
        <f>IF(N149="snížená",J149,0)</f>
        <v>0</v>
      </c>
      <c r="BG149" s="215">
        <f>IF(N149="zákl. přenesená",J149,0)</f>
        <v>0</v>
      </c>
      <c r="BH149" s="215">
        <f>IF(N149="sníž. přenesená",J149,0)</f>
        <v>0</v>
      </c>
      <c r="BI149" s="215">
        <f>IF(N149="nulová",J149,0)</f>
        <v>0</v>
      </c>
      <c r="BJ149" s="25" t="s">
        <v>80</v>
      </c>
      <c r="BK149" s="215">
        <f>ROUND(I149*H149,1)</f>
        <v>0</v>
      </c>
      <c r="BL149" s="25" t="s">
        <v>216</v>
      </c>
      <c r="BM149" s="25" t="s">
        <v>999</v>
      </c>
    </row>
    <row r="150" spans="2:65" s="15" customFormat="1" ht="12">
      <c r="B150" s="250"/>
      <c r="C150" s="251"/>
      <c r="D150" s="218" t="s">
        <v>218</v>
      </c>
      <c r="E150" s="252" t="s">
        <v>23</v>
      </c>
      <c r="F150" s="253" t="s">
        <v>996</v>
      </c>
      <c r="G150" s="251"/>
      <c r="H150" s="252" t="s">
        <v>23</v>
      </c>
      <c r="I150" s="254"/>
      <c r="J150" s="251"/>
      <c r="K150" s="251"/>
      <c r="L150" s="255"/>
      <c r="M150" s="256"/>
      <c r="N150" s="257"/>
      <c r="O150" s="257"/>
      <c r="P150" s="257"/>
      <c r="Q150" s="257"/>
      <c r="R150" s="257"/>
      <c r="S150" s="257"/>
      <c r="T150" s="258"/>
      <c r="AT150" s="259" t="s">
        <v>218</v>
      </c>
      <c r="AU150" s="259" t="s">
        <v>82</v>
      </c>
      <c r="AV150" s="15" t="s">
        <v>80</v>
      </c>
      <c r="AW150" s="15" t="s">
        <v>36</v>
      </c>
      <c r="AX150" s="15" t="s">
        <v>73</v>
      </c>
      <c r="AY150" s="259" t="s">
        <v>207</v>
      </c>
    </row>
    <row r="151" spans="2:65" s="12" customFormat="1" ht="12">
      <c r="B151" s="216"/>
      <c r="C151" s="217"/>
      <c r="D151" s="218" t="s">
        <v>218</v>
      </c>
      <c r="E151" s="219" t="s">
        <v>23</v>
      </c>
      <c r="F151" s="220" t="s">
        <v>1000</v>
      </c>
      <c r="G151" s="217"/>
      <c r="H151" s="221">
        <v>0.86399999999999999</v>
      </c>
      <c r="I151" s="222"/>
      <c r="J151" s="217"/>
      <c r="K151" s="217"/>
      <c r="L151" s="223"/>
      <c r="M151" s="224"/>
      <c r="N151" s="225"/>
      <c r="O151" s="225"/>
      <c r="P151" s="225"/>
      <c r="Q151" s="225"/>
      <c r="R151" s="225"/>
      <c r="S151" s="225"/>
      <c r="T151" s="226"/>
      <c r="AT151" s="227" t="s">
        <v>218</v>
      </c>
      <c r="AU151" s="227" t="s">
        <v>82</v>
      </c>
      <c r="AV151" s="12" t="s">
        <v>82</v>
      </c>
      <c r="AW151" s="12" t="s">
        <v>36</v>
      </c>
      <c r="AX151" s="12" t="s">
        <v>80</v>
      </c>
      <c r="AY151" s="227" t="s">
        <v>207</v>
      </c>
    </row>
    <row r="152" spans="2:65" s="1" customFormat="1" ht="34.200000000000003" customHeight="1">
      <c r="B152" s="42"/>
      <c r="C152" s="204" t="s">
        <v>209</v>
      </c>
      <c r="D152" s="204" t="s">
        <v>211</v>
      </c>
      <c r="E152" s="205" t="s">
        <v>1001</v>
      </c>
      <c r="F152" s="206" t="s">
        <v>1002</v>
      </c>
      <c r="G152" s="207" t="s">
        <v>317</v>
      </c>
      <c r="H152" s="208">
        <v>3</v>
      </c>
      <c r="I152" s="209"/>
      <c r="J152" s="210">
        <f>ROUND(I152*H152,1)</f>
        <v>0</v>
      </c>
      <c r="K152" s="206" t="s">
        <v>215</v>
      </c>
      <c r="L152" s="62"/>
      <c r="M152" s="211" t="s">
        <v>23</v>
      </c>
      <c r="N152" s="212" t="s">
        <v>44</v>
      </c>
      <c r="O152" s="43"/>
      <c r="P152" s="213">
        <f>O152*H152</f>
        <v>0</v>
      </c>
      <c r="Q152" s="213">
        <v>8.8319999999999996E-2</v>
      </c>
      <c r="R152" s="213">
        <f>Q152*H152</f>
        <v>0.26495999999999997</v>
      </c>
      <c r="S152" s="213">
        <v>0</v>
      </c>
      <c r="T152" s="214">
        <f>S152*H152</f>
        <v>0</v>
      </c>
      <c r="AR152" s="25" t="s">
        <v>216</v>
      </c>
      <c r="AT152" s="25" t="s">
        <v>211</v>
      </c>
      <c r="AU152" s="25" t="s">
        <v>82</v>
      </c>
      <c r="AY152" s="25" t="s">
        <v>207</v>
      </c>
      <c r="BE152" s="215">
        <f>IF(N152="základní",J152,0)</f>
        <v>0</v>
      </c>
      <c r="BF152" s="215">
        <f>IF(N152="snížená",J152,0)</f>
        <v>0</v>
      </c>
      <c r="BG152" s="215">
        <f>IF(N152="zákl. přenesená",J152,0)</f>
        <v>0</v>
      </c>
      <c r="BH152" s="215">
        <f>IF(N152="sníž. přenesená",J152,0)</f>
        <v>0</v>
      </c>
      <c r="BI152" s="215">
        <f>IF(N152="nulová",J152,0)</f>
        <v>0</v>
      </c>
      <c r="BJ152" s="25" t="s">
        <v>80</v>
      </c>
      <c r="BK152" s="215">
        <f>ROUND(I152*H152,1)</f>
        <v>0</v>
      </c>
      <c r="BL152" s="25" t="s">
        <v>216</v>
      </c>
      <c r="BM152" s="25" t="s">
        <v>1003</v>
      </c>
    </row>
    <row r="153" spans="2:65" s="1" customFormat="1" ht="22.8" customHeight="1">
      <c r="B153" s="42"/>
      <c r="C153" s="204" t="s">
        <v>291</v>
      </c>
      <c r="D153" s="204" t="s">
        <v>211</v>
      </c>
      <c r="E153" s="205" t="s">
        <v>1004</v>
      </c>
      <c r="F153" s="206" t="s">
        <v>1005</v>
      </c>
      <c r="G153" s="207" t="s">
        <v>214</v>
      </c>
      <c r="H153" s="208">
        <v>22.166</v>
      </c>
      <c r="I153" s="209"/>
      <c r="J153" s="210">
        <f>ROUND(I153*H153,1)</f>
        <v>0</v>
      </c>
      <c r="K153" s="206" t="s">
        <v>215</v>
      </c>
      <c r="L153" s="62"/>
      <c r="M153" s="211" t="s">
        <v>23</v>
      </c>
      <c r="N153" s="212" t="s">
        <v>44</v>
      </c>
      <c r="O153" s="43"/>
      <c r="P153" s="213">
        <f>O153*H153</f>
        <v>0</v>
      </c>
      <c r="Q153" s="213">
        <v>2.2563399999999998</v>
      </c>
      <c r="R153" s="213">
        <f>Q153*H153</f>
        <v>50.014032439999994</v>
      </c>
      <c r="S153" s="213">
        <v>0</v>
      </c>
      <c r="T153" s="214">
        <f>S153*H153</f>
        <v>0</v>
      </c>
      <c r="AR153" s="25" t="s">
        <v>216</v>
      </c>
      <c r="AT153" s="25" t="s">
        <v>211</v>
      </c>
      <c r="AU153" s="25" t="s">
        <v>82</v>
      </c>
      <c r="AY153" s="25" t="s">
        <v>207</v>
      </c>
      <c r="BE153" s="215">
        <f>IF(N153="základní",J153,0)</f>
        <v>0</v>
      </c>
      <c r="BF153" s="215">
        <f>IF(N153="snížená",J153,0)</f>
        <v>0</v>
      </c>
      <c r="BG153" s="215">
        <f>IF(N153="zákl. přenesená",J153,0)</f>
        <v>0</v>
      </c>
      <c r="BH153" s="215">
        <f>IF(N153="sníž. přenesená",J153,0)</f>
        <v>0</v>
      </c>
      <c r="BI153" s="215">
        <f>IF(N153="nulová",J153,0)</f>
        <v>0</v>
      </c>
      <c r="BJ153" s="25" t="s">
        <v>80</v>
      </c>
      <c r="BK153" s="215">
        <f>ROUND(I153*H153,1)</f>
        <v>0</v>
      </c>
      <c r="BL153" s="25" t="s">
        <v>216</v>
      </c>
      <c r="BM153" s="25" t="s">
        <v>1006</v>
      </c>
    </row>
    <row r="154" spans="2:65" s="12" customFormat="1" ht="12">
      <c r="B154" s="216"/>
      <c r="C154" s="217"/>
      <c r="D154" s="218" t="s">
        <v>218</v>
      </c>
      <c r="E154" s="219" t="s">
        <v>23</v>
      </c>
      <c r="F154" s="220" t="s">
        <v>1007</v>
      </c>
      <c r="G154" s="217"/>
      <c r="H154" s="221">
        <v>22.166</v>
      </c>
      <c r="I154" s="222"/>
      <c r="J154" s="217"/>
      <c r="K154" s="217"/>
      <c r="L154" s="223"/>
      <c r="M154" s="224"/>
      <c r="N154" s="225"/>
      <c r="O154" s="225"/>
      <c r="P154" s="225"/>
      <c r="Q154" s="225"/>
      <c r="R154" s="225"/>
      <c r="S154" s="225"/>
      <c r="T154" s="226"/>
      <c r="AT154" s="227" t="s">
        <v>218</v>
      </c>
      <c r="AU154" s="227" t="s">
        <v>82</v>
      </c>
      <c r="AV154" s="12" t="s">
        <v>82</v>
      </c>
      <c r="AW154" s="12" t="s">
        <v>36</v>
      </c>
      <c r="AX154" s="12" t="s">
        <v>80</v>
      </c>
      <c r="AY154" s="227" t="s">
        <v>207</v>
      </c>
    </row>
    <row r="155" spans="2:65" s="11" customFormat="1" ht="29.85" customHeight="1">
      <c r="B155" s="188"/>
      <c r="C155" s="189"/>
      <c r="D155" s="190" t="s">
        <v>72</v>
      </c>
      <c r="E155" s="202" t="s">
        <v>262</v>
      </c>
      <c r="F155" s="202" t="s">
        <v>476</v>
      </c>
      <c r="G155" s="189"/>
      <c r="H155" s="189"/>
      <c r="I155" s="192"/>
      <c r="J155" s="203">
        <f>BK155</f>
        <v>0</v>
      </c>
      <c r="K155" s="189"/>
      <c r="L155" s="194"/>
      <c r="M155" s="195"/>
      <c r="N155" s="196"/>
      <c r="O155" s="196"/>
      <c r="P155" s="197">
        <f>P156</f>
        <v>0</v>
      </c>
      <c r="Q155" s="196"/>
      <c r="R155" s="197">
        <f>R156</f>
        <v>16.639552200000001</v>
      </c>
      <c r="S155" s="196"/>
      <c r="T155" s="198">
        <f>T156</f>
        <v>0</v>
      </c>
      <c r="AR155" s="199" t="s">
        <v>80</v>
      </c>
      <c r="AT155" s="200" t="s">
        <v>72</v>
      </c>
      <c r="AU155" s="200" t="s">
        <v>80</v>
      </c>
      <c r="AY155" s="199" t="s">
        <v>207</v>
      </c>
      <c r="BK155" s="201">
        <f>BK156</f>
        <v>0</v>
      </c>
    </row>
    <row r="156" spans="2:65" s="11" customFormat="1" ht="14.85" customHeight="1">
      <c r="B156" s="188"/>
      <c r="C156" s="189"/>
      <c r="D156" s="190" t="s">
        <v>72</v>
      </c>
      <c r="E156" s="202" t="s">
        <v>598</v>
      </c>
      <c r="F156" s="202" t="s">
        <v>1008</v>
      </c>
      <c r="G156" s="189"/>
      <c r="H156" s="189"/>
      <c r="I156" s="192"/>
      <c r="J156" s="203">
        <f>BK156</f>
        <v>0</v>
      </c>
      <c r="K156" s="189"/>
      <c r="L156" s="194"/>
      <c r="M156" s="195"/>
      <c r="N156" s="196"/>
      <c r="O156" s="196"/>
      <c r="P156" s="197">
        <f>SUM(P157:P172)</f>
        <v>0</v>
      </c>
      <c r="Q156" s="196"/>
      <c r="R156" s="197">
        <f>SUM(R157:R172)</f>
        <v>16.639552200000001</v>
      </c>
      <c r="S156" s="196"/>
      <c r="T156" s="198">
        <f>SUM(T157:T172)</f>
        <v>0</v>
      </c>
      <c r="AR156" s="199" t="s">
        <v>80</v>
      </c>
      <c r="AT156" s="200" t="s">
        <v>72</v>
      </c>
      <c r="AU156" s="200" t="s">
        <v>82</v>
      </c>
      <c r="AY156" s="199" t="s">
        <v>207</v>
      </c>
      <c r="BK156" s="201">
        <f>SUM(BK157:BK172)</f>
        <v>0</v>
      </c>
    </row>
    <row r="157" spans="2:65" s="1" customFormat="1" ht="34.200000000000003" customHeight="1">
      <c r="B157" s="42"/>
      <c r="C157" s="204" t="s">
        <v>10</v>
      </c>
      <c r="D157" s="204" t="s">
        <v>211</v>
      </c>
      <c r="E157" s="205" t="s">
        <v>1009</v>
      </c>
      <c r="F157" s="206" t="s">
        <v>1010</v>
      </c>
      <c r="G157" s="207" t="s">
        <v>322</v>
      </c>
      <c r="H157" s="208">
        <v>31.22</v>
      </c>
      <c r="I157" s="209"/>
      <c r="J157" s="210">
        <f>ROUND(I157*H157,1)</f>
        <v>0</v>
      </c>
      <c r="K157" s="206" t="s">
        <v>215</v>
      </c>
      <c r="L157" s="62"/>
      <c r="M157" s="211" t="s">
        <v>23</v>
      </c>
      <c r="N157" s="212" t="s">
        <v>44</v>
      </c>
      <c r="O157" s="43"/>
      <c r="P157" s="213">
        <f>O157*H157</f>
        <v>0</v>
      </c>
      <c r="Q157" s="213">
        <v>1.0000000000000001E-5</v>
      </c>
      <c r="R157" s="213">
        <f>Q157*H157</f>
        <v>3.122E-4</v>
      </c>
      <c r="S157" s="213">
        <v>0</v>
      </c>
      <c r="T157" s="214">
        <f>S157*H157</f>
        <v>0</v>
      </c>
      <c r="AR157" s="25" t="s">
        <v>216</v>
      </c>
      <c r="AT157" s="25" t="s">
        <v>211</v>
      </c>
      <c r="AU157" s="25" t="s">
        <v>90</v>
      </c>
      <c r="AY157" s="25" t="s">
        <v>207</v>
      </c>
      <c r="BE157" s="215">
        <f>IF(N157="základní",J157,0)</f>
        <v>0</v>
      </c>
      <c r="BF157" s="215">
        <f>IF(N157="snížená",J157,0)</f>
        <v>0</v>
      </c>
      <c r="BG157" s="215">
        <f>IF(N157="zákl. přenesená",J157,0)</f>
        <v>0</v>
      </c>
      <c r="BH157" s="215">
        <f>IF(N157="sníž. přenesená",J157,0)</f>
        <v>0</v>
      </c>
      <c r="BI157" s="215">
        <f>IF(N157="nulová",J157,0)</f>
        <v>0</v>
      </c>
      <c r="BJ157" s="25" t="s">
        <v>80</v>
      </c>
      <c r="BK157" s="215">
        <f>ROUND(I157*H157,1)</f>
        <v>0</v>
      </c>
      <c r="BL157" s="25" t="s">
        <v>216</v>
      </c>
      <c r="BM157" s="25" t="s">
        <v>1011</v>
      </c>
    </row>
    <row r="158" spans="2:65" s="1" customFormat="1" ht="22.8" customHeight="1">
      <c r="B158" s="42"/>
      <c r="C158" s="260" t="s">
        <v>226</v>
      </c>
      <c r="D158" s="260" t="s">
        <v>314</v>
      </c>
      <c r="E158" s="261" t="s">
        <v>1012</v>
      </c>
      <c r="F158" s="262" t="s">
        <v>1013</v>
      </c>
      <c r="G158" s="263" t="s">
        <v>317</v>
      </c>
      <c r="H158" s="264">
        <v>13</v>
      </c>
      <c r="I158" s="265"/>
      <c r="J158" s="266">
        <f>ROUND(I158*H158,1)</f>
        <v>0</v>
      </c>
      <c r="K158" s="262" t="s">
        <v>23</v>
      </c>
      <c r="L158" s="267"/>
      <c r="M158" s="268" t="s">
        <v>23</v>
      </c>
      <c r="N158" s="269" t="s">
        <v>44</v>
      </c>
      <c r="O158" s="43"/>
      <c r="P158" s="213">
        <f>O158*H158</f>
        <v>0</v>
      </c>
      <c r="Q158" s="213">
        <v>0.47</v>
      </c>
      <c r="R158" s="213">
        <f>Q158*H158</f>
        <v>6.1099999999999994</v>
      </c>
      <c r="S158" s="213">
        <v>0</v>
      </c>
      <c r="T158" s="214">
        <f>S158*H158</f>
        <v>0</v>
      </c>
      <c r="AR158" s="25" t="s">
        <v>262</v>
      </c>
      <c r="AT158" s="25" t="s">
        <v>314</v>
      </c>
      <c r="AU158" s="25" t="s">
        <v>90</v>
      </c>
      <c r="AY158" s="25" t="s">
        <v>207</v>
      </c>
      <c r="BE158" s="215">
        <f>IF(N158="základní",J158,0)</f>
        <v>0</v>
      </c>
      <c r="BF158" s="215">
        <f>IF(N158="snížená",J158,0)</f>
        <v>0</v>
      </c>
      <c r="BG158" s="215">
        <f>IF(N158="zákl. přenesená",J158,0)</f>
        <v>0</v>
      </c>
      <c r="BH158" s="215">
        <f>IF(N158="sníž. přenesená",J158,0)</f>
        <v>0</v>
      </c>
      <c r="BI158" s="215">
        <f>IF(N158="nulová",J158,0)</f>
        <v>0</v>
      </c>
      <c r="BJ158" s="25" t="s">
        <v>80</v>
      </c>
      <c r="BK158" s="215">
        <f>ROUND(I158*H158,1)</f>
        <v>0</v>
      </c>
      <c r="BL158" s="25" t="s">
        <v>216</v>
      </c>
      <c r="BM158" s="25" t="s">
        <v>1014</v>
      </c>
    </row>
    <row r="159" spans="2:65" s="12" customFormat="1" ht="12">
      <c r="B159" s="216"/>
      <c r="C159" s="217"/>
      <c r="D159" s="218" t="s">
        <v>218</v>
      </c>
      <c r="E159" s="219" t="s">
        <v>23</v>
      </c>
      <c r="F159" s="220" t="s">
        <v>1015</v>
      </c>
      <c r="G159" s="217"/>
      <c r="H159" s="221">
        <v>12.613</v>
      </c>
      <c r="I159" s="222"/>
      <c r="J159" s="217"/>
      <c r="K159" s="217"/>
      <c r="L159" s="223"/>
      <c r="M159" s="224"/>
      <c r="N159" s="225"/>
      <c r="O159" s="225"/>
      <c r="P159" s="225"/>
      <c r="Q159" s="225"/>
      <c r="R159" s="225"/>
      <c r="S159" s="225"/>
      <c r="T159" s="226"/>
      <c r="AT159" s="227" t="s">
        <v>218</v>
      </c>
      <c r="AU159" s="227" t="s">
        <v>90</v>
      </c>
      <c r="AV159" s="12" t="s">
        <v>82</v>
      </c>
      <c r="AW159" s="12" t="s">
        <v>36</v>
      </c>
      <c r="AX159" s="12" t="s">
        <v>73</v>
      </c>
      <c r="AY159" s="227" t="s">
        <v>207</v>
      </c>
    </row>
    <row r="160" spans="2:65" s="14" customFormat="1" ht="12">
      <c r="B160" s="239"/>
      <c r="C160" s="240"/>
      <c r="D160" s="218" t="s">
        <v>218</v>
      </c>
      <c r="E160" s="241" t="s">
        <v>23</v>
      </c>
      <c r="F160" s="242" t="s">
        <v>840</v>
      </c>
      <c r="G160" s="240"/>
      <c r="H160" s="243">
        <v>12.613</v>
      </c>
      <c r="I160" s="244"/>
      <c r="J160" s="240"/>
      <c r="K160" s="240"/>
      <c r="L160" s="245"/>
      <c r="M160" s="246"/>
      <c r="N160" s="247"/>
      <c r="O160" s="247"/>
      <c r="P160" s="247"/>
      <c r="Q160" s="247"/>
      <c r="R160" s="247"/>
      <c r="S160" s="247"/>
      <c r="T160" s="248"/>
      <c r="AT160" s="249" t="s">
        <v>218</v>
      </c>
      <c r="AU160" s="249" t="s">
        <v>90</v>
      </c>
      <c r="AV160" s="14" t="s">
        <v>90</v>
      </c>
      <c r="AW160" s="14" t="s">
        <v>36</v>
      </c>
      <c r="AX160" s="14" t="s">
        <v>73</v>
      </c>
      <c r="AY160" s="249" t="s">
        <v>207</v>
      </c>
    </row>
    <row r="161" spans="2:65" s="12" customFormat="1" ht="12">
      <c r="B161" s="216"/>
      <c r="C161" s="217"/>
      <c r="D161" s="218" t="s">
        <v>218</v>
      </c>
      <c r="E161" s="219" t="s">
        <v>23</v>
      </c>
      <c r="F161" s="220" t="s">
        <v>209</v>
      </c>
      <c r="G161" s="217"/>
      <c r="H161" s="221">
        <v>13</v>
      </c>
      <c r="I161" s="222"/>
      <c r="J161" s="217"/>
      <c r="K161" s="217"/>
      <c r="L161" s="223"/>
      <c r="M161" s="224"/>
      <c r="N161" s="225"/>
      <c r="O161" s="225"/>
      <c r="P161" s="225"/>
      <c r="Q161" s="225"/>
      <c r="R161" s="225"/>
      <c r="S161" s="225"/>
      <c r="T161" s="226"/>
      <c r="AT161" s="227" t="s">
        <v>218</v>
      </c>
      <c r="AU161" s="227" t="s">
        <v>90</v>
      </c>
      <c r="AV161" s="12" t="s">
        <v>82</v>
      </c>
      <c r="AW161" s="12" t="s">
        <v>36</v>
      </c>
      <c r="AX161" s="12" t="s">
        <v>80</v>
      </c>
      <c r="AY161" s="227" t="s">
        <v>207</v>
      </c>
    </row>
    <row r="162" spans="2:65" s="1" customFormat="1" ht="34.200000000000003" customHeight="1">
      <c r="B162" s="42"/>
      <c r="C162" s="204" t="s">
        <v>243</v>
      </c>
      <c r="D162" s="204" t="s">
        <v>211</v>
      </c>
      <c r="E162" s="205" t="s">
        <v>1016</v>
      </c>
      <c r="F162" s="206" t="s">
        <v>1017</v>
      </c>
      <c r="G162" s="207" t="s">
        <v>317</v>
      </c>
      <c r="H162" s="208">
        <v>3</v>
      </c>
      <c r="I162" s="209"/>
      <c r="J162" s="210">
        <f>ROUND(I162*H162,1)</f>
        <v>0</v>
      </c>
      <c r="K162" s="206" t="s">
        <v>215</v>
      </c>
      <c r="L162" s="62"/>
      <c r="M162" s="211" t="s">
        <v>23</v>
      </c>
      <c r="N162" s="212" t="s">
        <v>44</v>
      </c>
      <c r="O162" s="43"/>
      <c r="P162" s="213">
        <f>O162*H162</f>
        <v>0</v>
      </c>
      <c r="Q162" s="213">
        <v>2.2568899999999998</v>
      </c>
      <c r="R162" s="213">
        <f>Q162*H162</f>
        <v>6.7706699999999991</v>
      </c>
      <c r="S162" s="213">
        <v>0</v>
      </c>
      <c r="T162" s="214">
        <f>S162*H162</f>
        <v>0</v>
      </c>
      <c r="AR162" s="25" t="s">
        <v>216</v>
      </c>
      <c r="AT162" s="25" t="s">
        <v>211</v>
      </c>
      <c r="AU162" s="25" t="s">
        <v>90</v>
      </c>
      <c r="AY162" s="25" t="s">
        <v>207</v>
      </c>
      <c r="BE162" s="215">
        <f>IF(N162="základní",J162,0)</f>
        <v>0</v>
      </c>
      <c r="BF162" s="215">
        <f>IF(N162="snížená",J162,0)</f>
        <v>0</v>
      </c>
      <c r="BG162" s="215">
        <f>IF(N162="zákl. přenesená",J162,0)</f>
        <v>0</v>
      </c>
      <c r="BH162" s="215">
        <f>IF(N162="sníž. přenesená",J162,0)</f>
        <v>0</v>
      </c>
      <c r="BI162" s="215">
        <f>IF(N162="nulová",J162,0)</f>
        <v>0</v>
      </c>
      <c r="BJ162" s="25" t="s">
        <v>80</v>
      </c>
      <c r="BK162" s="215">
        <f>ROUND(I162*H162,1)</f>
        <v>0</v>
      </c>
      <c r="BL162" s="25" t="s">
        <v>216</v>
      </c>
      <c r="BM162" s="25" t="s">
        <v>1018</v>
      </c>
    </row>
    <row r="163" spans="2:65" s="1" customFormat="1" ht="14.4" customHeight="1">
      <c r="B163" s="42"/>
      <c r="C163" s="260" t="s">
        <v>308</v>
      </c>
      <c r="D163" s="260" t="s">
        <v>314</v>
      </c>
      <c r="E163" s="261" t="s">
        <v>1019</v>
      </c>
      <c r="F163" s="262" t="s">
        <v>1020</v>
      </c>
      <c r="G163" s="263" t="s">
        <v>317</v>
      </c>
      <c r="H163" s="264">
        <v>3.03</v>
      </c>
      <c r="I163" s="265"/>
      <c r="J163" s="266">
        <f>ROUND(I163*H163,1)</f>
        <v>0</v>
      </c>
      <c r="K163" s="262" t="s">
        <v>215</v>
      </c>
      <c r="L163" s="267"/>
      <c r="M163" s="268" t="s">
        <v>23</v>
      </c>
      <c r="N163" s="269" t="s">
        <v>44</v>
      </c>
      <c r="O163" s="43"/>
      <c r="P163" s="213">
        <f>O163*H163</f>
        <v>0</v>
      </c>
      <c r="Q163" s="213">
        <v>0.26200000000000001</v>
      </c>
      <c r="R163" s="213">
        <f>Q163*H163</f>
        <v>0.79386000000000001</v>
      </c>
      <c r="S163" s="213">
        <v>0</v>
      </c>
      <c r="T163" s="214">
        <f>S163*H163</f>
        <v>0</v>
      </c>
      <c r="AR163" s="25" t="s">
        <v>262</v>
      </c>
      <c r="AT163" s="25" t="s">
        <v>314</v>
      </c>
      <c r="AU163" s="25" t="s">
        <v>90</v>
      </c>
      <c r="AY163" s="25" t="s">
        <v>207</v>
      </c>
      <c r="BE163" s="215">
        <f>IF(N163="základní",J163,0)</f>
        <v>0</v>
      </c>
      <c r="BF163" s="215">
        <f>IF(N163="snížená",J163,0)</f>
        <v>0</v>
      </c>
      <c r="BG163" s="215">
        <f>IF(N163="zákl. přenesená",J163,0)</f>
        <v>0</v>
      </c>
      <c r="BH163" s="215">
        <f>IF(N163="sníž. přenesená",J163,0)</f>
        <v>0</v>
      </c>
      <c r="BI163" s="215">
        <f>IF(N163="nulová",J163,0)</f>
        <v>0</v>
      </c>
      <c r="BJ163" s="25" t="s">
        <v>80</v>
      </c>
      <c r="BK163" s="215">
        <f>ROUND(I163*H163,1)</f>
        <v>0</v>
      </c>
      <c r="BL163" s="25" t="s">
        <v>216</v>
      </c>
      <c r="BM163" s="25" t="s">
        <v>1021</v>
      </c>
    </row>
    <row r="164" spans="2:65" s="12" customFormat="1" ht="12">
      <c r="B164" s="216"/>
      <c r="C164" s="217"/>
      <c r="D164" s="218" t="s">
        <v>218</v>
      </c>
      <c r="E164" s="219" t="s">
        <v>23</v>
      </c>
      <c r="F164" s="220" t="s">
        <v>1022</v>
      </c>
      <c r="G164" s="217"/>
      <c r="H164" s="221">
        <v>3.03</v>
      </c>
      <c r="I164" s="222"/>
      <c r="J164" s="217"/>
      <c r="K164" s="217"/>
      <c r="L164" s="223"/>
      <c r="M164" s="224"/>
      <c r="N164" s="225"/>
      <c r="O164" s="225"/>
      <c r="P164" s="225"/>
      <c r="Q164" s="225"/>
      <c r="R164" s="225"/>
      <c r="S164" s="225"/>
      <c r="T164" s="226"/>
      <c r="AT164" s="227" t="s">
        <v>218</v>
      </c>
      <c r="AU164" s="227" t="s">
        <v>90</v>
      </c>
      <c r="AV164" s="12" t="s">
        <v>82</v>
      </c>
      <c r="AW164" s="12" t="s">
        <v>36</v>
      </c>
      <c r="AX164" s="12" t="s">
        <v>80</v>
      </c>
      <c r="AY164" s="227" t="s">
        <v>207</v>
      </c>
    </row>
    <row r="165" spans="2:65" s="1" customFormat="1" ht="22.8" customHeight="1">
      <c r="B165" s="42"/>
      <c r="C165" s="260" t="s">
        <v>313</v>
      </c>
      <c r="D165" s="260" t="s">
        <v>314</v>
      </c>
      <c r="E165" s="261" t="s">
        <v>1023</v>
      </c>
      <c r="F165" s="262" t="s">
        <v>1024</v>
      </c>
      <c r="G165" s="263" t="s">
        <v>317</v>
      </c>
      <c r="H165" s="264">
        <v>3.03</v>
      </c>
      <c r="I165" s="265"/>
      <c r="J165" s="266">
        <f>ROUND(I165*H165,1)</f>
        <v>0</v>
      </c>
      <c r="K165" s="262" t="s">
        <v>215</v>
      </c>
      <c r="L165" s="267"/>
      <c r="M165" s="268" t="s">
        <v>23</v>
      </c>
      <c r="N165" s="269" t="s">
        <v>44</v>
      </c>
      <c r="O165" s="43"/>
      <c r="P165" s="213">
        <f>O165*H165</f>
        <v>0</v>
      </c>
      <c r="Q165" s="213">
        <v>0.54800000000000004</v>
      </c>
      <c r="R165" s="213">
        <f>Q165*H165</f>
        <v>1.6604399999999999</v>
      </c>
      <c r="S165" s="213">
        <v>0</v>
      </c>
      <c r="T165" s="214">
        <f>S165*H165</f>
        <v>0</v>
      </c>
      <c r="AR165" s="25" t="s">
        <v>262</v>
      </c>
      <c r="AT165" s="25" t="s">
        <v>314</v>
      </c>
      <c r="AU165" s="25" t="s">
        <v>90</v>
      </c>
      <c r="AY165" s="25" t="s">
        <v>207</v>
      </c>
      <c r="BE165" s="215">
        <f>IF(N165="základní",J165,0)</f>
        <v>0</v>
      </c>
      <c r="BF165" s="215">
        <f>IF(N165="snížená",J165,0)</f>
        <v>0</v>
      </c>
      <c r="BG165" s="215">
        <f>IF(N165="zákl. přenesená",J165,0)</f>
        <v>0</v>
      </c>
      <c r="BH165" s="215">
        <f>IF(N165="sníž. přenesená",J165,0)</f>
        <v>0</v>
      </c>
      <c r="BI165" s="215">
        <f>IF(N165="nulová",J165,0)</f>
        <v>0</v>
      </c>
      <c r="BJ165" s="25" t="s">
        <v>80</v>
      </c>
      <c r="BK165" s="215">
        <f>ROUND(I165*H165,1)</f>
        <v>0</v>
      </c>
      <c r="BL165" s="25" t="s">
        <v>216</v>
      </c>
      <c r="BM165" s="25" t="s">
        <v>1025</v>
      </c>
    </row>
    <row r="166" spans="2:65" s="12" customFormat="1" ht="12">
      <c r="B166" s="216"/>
      <c r="C166" s="217"/>
      <c r="D166" s="218" t="s">
        <v>218</v>
      </c>
      <c r="E166" s="219" t="s">
        <v>23</v>
      </c>
      <c r="F166" s="220" t="s">
        <v>1022</v>
      </c>
      <c r="G166" s="217"/>
      <c r="H166" s="221">
        <v>3.03</v>
      </c>
      <c r="I166" s="222"/>
      <c r="J166" s="217"/>
      <c r="K166" s="217"/>
      <c r="L166" s="223"/>
      <c r="M166" s="224"/>
      <c r="N166" s="225"/>
      <c r="O166" s="225"/>
      <c r="P166" s="225"/>
      <c r="Q166" s="225"/>
      <c r="R166" s="225"/>
      <c r="S166" s="225"/>
      <c r="T166" s="226"/>
      <c r="AT166" s="227" t="s">
        <v>218</v>
      </c>
      <c r="AU166" s="227" t="s">
        <v>90</v>
      </c>
      <c r="AV166" s="12" t="s">
        <v>82</v>
      </c>
      <c r="AW166" s="12" t="s">
        <v>36</v>
      </c>
      <c r="AX166" s="12" t="s">
        <v>80</v>
      </c>
      <c r="AY166" s="227" t="s">
        <v>207</v>
      </c>
    </row>
    <row r="167" spans="2:65" s="1" customFormat="1" ht="22.8" customHeight="1">
      <c r="B167" s="42"/>
      <c r="C167" s="260" t="s">
        <v>319</v>
      </c>
      <c r="D167" s="260" t="s">
        <v>314</v>
      </c>
      <c r="E167" s="261" t="s">
        <v>1026</v>
      </c>
      <c r="F167" s="262" t="s">
        <v>1027</v>
      </c>
      <c r="G167" s="263" t="s">
        <v>317</v>
      </c>
      <c r="H167" s="264">
        <v>3.03</v>
      </c>
      <c r="I167" s="265"/>
      <c r="J167" s="266">
        <f>ROUND(I167*H167,1)</f>
        <v>0</v>
      </c>
      <c r="K167" s="262" t="s">
        <v>215</v>
      </c>
      <c r="L167" s="267"/>
      <c r="M167" s="268" t="s">
        <v>23</v>
      </c>
      <c r="N167" s="269" t="s">
        <v>44</v>
      </c>
      <c r="O167" s="43"/>
      <c r="P167" s="213">
        <f>O167*H167</f>
        <v>0</v>
      </c>
      <c r="Q167" s="213">
        <v>2.1000000000000001E-2</v>
      </c>
      <c r="R167" s="213">
        <f>Q167*H167</f>
        <v>6.3630000000000006E-2</v>
      </c>
      <c r="S167" s="213">
        <v>0</v>
      </c>
      <c r="T167" s="214">
        <f>S167*H167</f>
        <v>0</v>
      </c>
      <c r="AR167" s="25" t="s">
        <v>262</v>
      </c>
      <c r="AT167" s="25" t="s">
        <v>314</v>
      </c>
      <c r="AU167" s="25" t="s">
        <v>90</v>
      </c>
      <c r="AY167" s="25" t="s">
        <v>207</v>
      </c>
      <c r="BE167" s="215">
        <f>IF(N167="základní",J167,0)</f>
        <v>0</v>
      </c>
      <c r="BF167" s="215">
        <f>IF(N167="snížená",J167,0)</f>
        <v>0</v>
      </c>
      <c r="BG167" s="215">
        <f>IF(N167="zákl. přenesená",J167,0)</f>
        <v>0</v>
      </c>
      <c r="BH167" s="215">
        <f>IF(N167="sníž. přenesená",J167,0)</f>
        <v>0</v>
      </c>
      <c r="BI167" s="215">
        <f>IF(N167="nulová",J167,0)</f>
        <v>0</v>
      </c>
      <c r="BJ167" s="25" t="s">
        <v>80</v>
      </c>
      <c r="BK167" s="215">
        <f>ROUND(I167*H167,1)</f>
        <v>0</v>
      </c>
      <c r="BL167" s="25" t="s">
        <v>216</v>
      </c>
      <c r="BM167" s="25" t="s">
        <v>1028</v>
      </c>
    </row>
    <row r="168" spans="2:65" s="12" customFormat="1" ht="12">
      <c r="B168" s="216"/>
      <c r="C168" s="217"/>
      <c r="D168" s="218" t="s">
        <v>218</v>
      </c>
      <c r="E168" s="219" t="s">
        <v>23</v>
      </c>
      <c r="F168" s="220" t="s">
        <v>1022</v>
      </c>
      <c r="G168" s="217"/>
      <c r="H168" s="221">
        <v>3.03</v>
      </c>
      <c r="I168" s="222"/>
      <c r="J168" s="217"/>
      <c r="K168" s="217"/>
      <c r="L168" s="223"/>
      <c r="M168" s="224"/>
      <c r="N168" s="225"/>
      <c r="O168" s="225"/>
      <c r="P168" s="225"/>
      <c r="Q168" s="225"/>
      <c r="R168" s="225"/>
      <c r="S168" s="225"/>
      <c r="T168" s="226"/>
      <c r="AT168" s="227" t="s">
        <v>218</v>
      </c>
      <c r="AU168" s="227" t="s">
        <v>90</v>
      </c>
      <c r="AV168" s="12" t="s">
        <v>82</v>
      </c>
      <c r="AW168" s="12" t="s">
        <v>36</v>
      </c>
      <c r="AX168" s="12" t="s">
        <v>80</v>
      </c>
      <c r="AY168" s="227" t="s">
        <v>207</v>
      </c>
    </row>
    <row r="169" spans="2:65" s="1" customFormat="1" ht="22.8" customHeight="1">
      <c r="B169" s="42"/>
      <c r="C169" s="204" t="s">
        <v>9</v>
      </c>
      <c r="D169" s="204" t="s">
        <v>211</v>
      </c>
      <c r="E169" s="205" t="s">
        <v>1029</v>
      </c>
      <c r="F169" s="206" t="s">
        <v>1030</v>
      </c>
      <c r="G169" s="207" t="s">
        <v>317</v>
      </c>
      <c r="H169" s="208">
        <v>3</v>
      </c>
      <c r="I169" s="209"/>
      <c r="J169" s="210">
        <f>ROUND(I169*H169,1)</f>
        <v>0</v>
      </c>
      <c r="K169" s="206" t="s">
        <v>215</v>
      </c>
      <c r="L169" s="62"/>
      <c r="M169" s="211" t="s">
        <v>23</v>
      </c>
      <c r="N169" s="212" t="s">
        <v>44</v>
      </c>
      <c r="O169" s="43"/>
      <c r="P169" s="213">
        <f>O169*H169</f>
        <v>0</v>
      </c>
      <c r="Q169" s="213">
        <v>0.21734000000000001</v>
      </c>
      <c r="R169" s="213">
        <f>Q169*H169</f>
        <v>0.65202000000000004</v>
      </c>
      <c r="S169" s="213">
        <v>0</v>
      </c>
      <c r="T169" s="214">
        <f>S169*H169</f>
        <v>0</v>
      </c>
      <c r="AR169" s="25" t="s">
        <v>216</v>
      </c>
      <c r="AT169" s="25" t="s">
        <v>211</v>
      </c>
      <c r="AU169" s="25" t="s">
        <v>90</v>
      </c>
      <c r="AY169" s="25" t="s">
        <v>207</v>
      </c>
      <c r="BE169" s="215">
        <f>IF(N169="základní",J169,0)</f>
        <v>0</v>
      </c>
      <c r="BF169" s="215">
        <f>IF(N169="snížená",J169,0)</f>
        <v>0</v>
      </c>
      <c r="BG169" s="215">
        <f>IF(N169="zákl. přenesená",J169,0)</f>
        <v>0</v>
      </c>
      <c r="BH169" s="215">
        <f>IF(N169="sníž. přenesená",J169,0)</f>
        <v>0</v>
      </c>
      <c r="BI169" s="215">
        <f>IF(N169="nulová",J169,0)</f>
        <v>0</v>
      </c>
      <c r="BJ169" s="25" t="s">
        <v>80</v>
      </c>
      <c r="BK169" s="215">
        <f>ROUND(I169*H169,1)</f>
        <v>0</v>
      </c>
      <c r="BL169" s="25" t="s">
        <v>216</v>
      </c>
      <c r="BM169" s="25" t="s">
        <v>1031</v>
      </c>
    </row>
    <row r="170" spans="2:65" s="1" customFormat="1" ht="22.8" customHeight="1">
      <c r="B170" s="42"/>
      <c r="C170" s="260" t="s">
        <v>329</v>
      </c>
      <c r="D170" s="260" t="s">
        <v>314</v>
      </c>
      <c r="E170" s="261" t="s">
        <v>1032</v>
      </c>
      <c r="F170" s="262" t="s">
        <v>1033</v>
      </c>
      <c r="G170" s="263" t="s">
        <v>317</v>
      </c>
      <c r="H170" s="264">
        <v>3</v>
      </c>
      <c r="I170" s="265"/>
      <c r="J170" s="266">
        <f>ROUND(I170*H170,1)</f>
        <v>0</v>
      </c>
      <c r="K170" s="262" t="s">
        <v>215</v>
      </c>
      <c r="L170" s="267"/>
      <c r="M170" s="268" t="s">
        <v>23</v>
      </c>
      <c r="N170" s="269" t="s">
        <v>44</v>
      </c>
      <c r="O170" s="43"/>
      <c r="P170" s="213">
        <f>O170*H170</f>
        <v>0</v>
      </c>
      <c r="Q170" s="213">
        <v>0.19600000000000001</v>
      </c>
      <c r="R170" s="213">
        <f>Q170*H170</f>
        <v>0.58800000000000008</v>
      </c>
      <c r="S170" s="213">
        <v>0</v>
      </c>
      <c r="T170" s="214">
        <f>S170*H170</f>
        <v>0</v>
      </c>
      <c r="AR170" s="25" t="s">
        <v>262</v>
      </c>
      <c r="AT170" s="25" t="s">
        <v>314</v>
      </c>
      <c r="AU170" s="25" t="s">
        <v>90</v>
      </c>
      <c r="AY170" s="25" t="s">
        <v>207</v>
      </c>
      <c r="BE170" s="215">
        <f>IF(N170="základní",J170,0)</f>
        <v>0</v>
      </c>
      <c r="BF170" s="215">
        <f>IF(N170="snížená",J170,0)</f>
        <v>0</v>
      </c>
      <c r="BG170" s="215">
        <f>IF(N170="zákl. přenesená",J170,0)</f>
        <v>0</v>
      </c>
      <c r="BH170" s="215">
        <f>IF(N170="sníž. přenesená",J170,0)</f>
        <v>0</v>
      </c>
      <c r="BI170" s="215">
        <f>IF(N170="nulová",J170,0)</f>
        <v>0</v>
      </c>
      <c r="BJ170" s="25" t="s">
        <v>80</v>
      </c>
      <c r="BK170" s="215">
        <f>ROUND(I170*H170,1)</f>
        <v>0</v>
      </c>
      <c r="BL170" s="25" t="s">
        <v>216</v>
      </c>
      <c r="BM170" s="25" t="s">
        <v>1034</v>
      </c>
    </row>
    <row r="171" spans="2:65" s="1" customFormat="1" ht="22.8" customHeight="1">
      <c r="B171" s="42"/>
      <c r="C171" s="204" t="s">
        <v>335</v>
      </c>
      <c r="D171" s="204" t="s">
        <v>211</v>
      </c>
      <c r="E171" s="205" t="s">
        <v>1035</v>
      </c>
      <c r="F171" s="206" t="s">
        <v>1036</v>
      </c>
      <c r="G171" s="207" t="s">
        <v>1037</v>
      </c>
      <c r="H171" s="208">
        <v>2</v>
      </c>
      <c r="I171" s="209"/>
      <c r="J171" s="210">
        <f>ROUND(I171*H171,1)</f>
        <v>0</v>
      </c>
      <c r="K171" s="206" t="s">
        <v>215</v>
      </c>
      <c r="L171" s="62"/>
      <c r="M171" s="211" t="s">
        <v>23</v>
      </c>
      <c r="N171" s="212" t="s">
        <v>44</v>
      </c>
      <c r="O171" s="43"/>
      <c r="P171" s="213">
        <f>O171*H171</f>
        <v>0</v>
      </c>
      <c r="Q171" s="213">
        <v>3.1E-4</v>
      </c>
      <c r="R171" s="213">
        <f>Q171*H171</f>
        <v>6.2E-4</v>
      </c>
      <c r="S171" s="213">
        <v>0</v>
      </c>
      <c r="T171" s="214">
        <f>S171*H171</f>
        <v>0</v>
      </c>
      <c r="AR171" s="25" t="s">
        <v>216</v>
      </c>
      <c r="AT171" s="25" t="s">
        <v>211</v>
      </c>
      <c r="AU171" s="25" t="s">
        <v>90</v>
      </c>
      <c r="AY171" s="25" t="s">
        <v>207</v>
      </c>
      <c r="BE171" s="215">
        <f>IF(N171="základní",J171,0)</f>
        <v>0</v>
      </c>
      <c r="BF171" s="215">
        <f>IF(N171="snížená",J171,0)</f>
        <v>0</v>
      </c>
      <c r="BG171" s="215">
        <f>IF(N171="zákl. přenesená",J171,0)</f>
        <v>0</v>
      </c>
      <c r="BH171" s="215">
        <f>IF(N171="sníž. přenesená",J171,0)</f>
        <v>0</v>
      </c>
      <c r="BI171" s="215">
        <f>IF(N171="nulová",J171,0)</f>
        <v>0</v>
      </c>
      <c r="BJ171" s="25" t="s">
        <v>80</v>
      </c>
      <c r="BK171" s="215">
        <f>ROUND(I171*H171,1)</f>
        <v>0</v>
      </c>
      <c r="BL171" s="25" t="s">
        <v>216</v>
      </c>
      <c r="BM171" s="25" t="s">
        <v>1038</v>
      </c>
    </row>
    <row r="172" spans="2:65" s="1" customFormat="1" ht="14.4" customHeight="1">
      <c r="B172" s="42"/>
      <c r="C172" s="204" t="s">
        <v>342</v>
      </c>
      <c r="D172" s="204" t="s">
        <v>211</v>
      </c>
      <c r="E172" s="205" t="s">
        <v>1039</v>
      </c>
      <c r="F172" s="206" t="s">
        <v>905</v>
      </c>
      <c r="G172" s="207" t="s">
        <v>317</v>
      </c>
      <c r="H172" s="208">
        <v>3</v>
      </c>
      <c r="I172" s="209"/>
      <c r="J172" s="210">
        <f>ROUND(I172*H172,1)</f>
        <v>0</v>
      </c>
      <c r="K172" s="206" t="s">
        <v>23</v>
      </c>
      <c r="L172" s="62"/>
      <c r="M172" s="211" t="s">
        <v>23</v>
      </c>
      <c r="N172" s="212" t="s">
        <v>44</v>
      </c>
      <c r="O172" s="43"/>
      <c r="P172" s="213">
        <f>O172*H172</f>
        <v>0</v>
      </c>
      <c r="Q172" s="213">
        <v>0</v>
      </c>
      <c r="R172" s="213">
        <f>Q172*H172</f>
        <v>0</v>
      </c>
      <c r="S172" s="213">
        <v>0</v>
      </c>
      <c r="T172" s="214">
        <f>S172*H172</f>
        <v>0</v>
      </c>
      <c r="AR172" s="25" t="s">
        <v>216</v>
      </c>
      <c r="AT172" s="25" t="s">
        <v>211</v>
      </c>
      <c r="AU172" s="25" t="s">
        <v>90</v>
      </c>
      <c r="AY172" s="25" t="s">
        <v>207</v>
      </c>
      <c r="BE172" s="215">
        <f>IF(N172="základní",J172,0)</f>
        <v>0</v>
      </c>
      <c r="BF172" s="215">
        <f>IF(N172="snížená",J172,0)</f>
        <v>0</v>
      </c>
      <c r="BG172" s="215">
        <f>IF(N172="zákl. přenesená",J172,0)</f>
        <v>0</v>
      </c>
      <c r="BH172" s="215">
        <f>IF(N172="sníž. přenesená",J172,0)</f>
        <v>0</v>
      </c>
      <c r="BI172" s="215">
        <f>IF(N172="nulová",J172,0)</f>
        <v>0</v>
      </c>
      <c r="BJ172" s="25" t="s">
        <v>80</v>
      </c>
      <c r="BK172" s="215">
        <f>ROUND(I172*H172,1)</f>
        <v>0</v>
      </c>
      <c r="BL172" s="25" t="s">
        <v>216</v>
      </c>
      <c r="BM172" s="25" t="s">
        <v>1040</v>
      </c>
    </row>
    <row r="173" spans="2:65" s="11" customFormat="1" ht="29.85" customHeight="1">
      <c r="B173" s="188"/>
      <c r="C173" s="189"/>
      <c r="D173" s="190" t="s">
        <v>72</v>
      </c>
      <c r="E173" s="202" t="s">
        <v>588</v>
      </c>
      <c r="F173" s="202" t="s">
        <v>589</v>
      </c>
      <c r="G173" s="189"/>
      <c r="H173" s="189"/>
      <c r="I173" s="192"/>
      <c r="J173" s="203">
        <f>BK173</f>
        <v>0</v>
      </c>
      <c r="K173" s="189"/>
      <c r="L173" s="194"/>
      <c r="M173" s="195"/>
      <c r="N173" s="196"/>
      <c r="O173" s="196"/>
      <c r="P173" s="197">
        <f>P174</f>
        <v>0</v>
      </c>
      <c r="Q173" s="196"/>
      <c r="R173" s="197">
        <f>R174</f>
        <v>0</v>
      </c>
      <c r="S173" s="196"/>
      <c r="T173" s="198">
        <f>T174</f>
        <v>0</v>
      </c>
      <c r="AR173" s="199" t="s">
        <v>80</v>
      </c>
      <c r="AT173" s="200" t="s">
        <v>72</v>
      </c>
      <c r="AU173" s="200" t="s">
        <v>80</v>
      </c>
      <c r="AY173" s="199" t="s">
        <v>207</v>
      </c>
      <c r="BK173" s="201">
        <f>BK174</f>
        <v>0</v>
      </c>
    </row>
    <row r="174" spans="2:65" s="1" customFormat="1" ht="34.200000000000003" customHeight="1">
      <c r="B174" s="42"/>
      <c r="C174" s="204" t="s">
        <v>348</v>
      </c>
      <c r="D174" s="204" t="s">
        <v>211</v>
      </c>
      <c r="E174" s="205" t="s">
        <v>1041</v>
      </c>
      <c r="F174" s="206" t="s">
        <v>1042</v>
      </c>
      <c r="G174" s="207" t="s">
        <v>240</v>
      </c>
      <c r="H174" s="208">
        <v>68.662999999999997</v>
      </c>
      <c r="I174" s="209"/>
      <c r="J174" s="210">
        <f>ROUND(I174*H174,1)</f>
        <v>0</v>
      </c>
      <c r="K174" s="206" t="s">
        <v>215</v>
      </c>
      <c r="L174" s="62"/>
      <c r="M174" s="211" t="s">
        <v>23</v>
      </c>
      <c r="N174" s="271" t="s">
        <v>44</v>
      </c>
      <c r="O174" s="272"/>
      <c r="P174" s="273">
        <f>O174*H174</f>
        <v>0</v>
      </c>
      <c r="Q174" s="273">
        <v>0</v>
      </c>
      <c r="R174" s="273">
        <f>Q174*H174</f>
        <v>0</v>
      </c>
      <c r="S174" s="273">
        <v>0</v>
      </c>
      <c r="T174" s="274">
        <f>S174*H174</f>
        <v>0</v>
      </c>
      <c r="AR174" s="25" t="s">
        <v>216</v>
      </c>
      <c r="AT174" s="25" t="s">
        <v>211</v>
      </c>
      <c r="AU174" s="25" t="s">
        <v>82</v>
      </c>
      <c r="AY174" s="25" t="s">
        <v>207</v>
      </c>
      <c r="BE174" s="215">
        <f>IF(N174="základní",J174,0)</f>
        <v>0</v>
      </c>
      <c r="BF174" s="215">
        <f>IF(N174="snížená",J174,0)</f>
        <v>0</v>
      </c>
      <c r="BG174" s="215">
        <f>IF(N174="zákl. přenesená",J174,0)</f>
        <v>0</v>
      </c>
      <c r="BH174" s="215">
        <f>IF(N174="sníž. přenesená",J174,0)</f>
        <v>0</v>
      </c>
      <c r="BI174" s="215">
        <f>IF(N174="nulová",J174,0)</f>
        <v>0</v>
      </c>
      <c r="BJ174" s="25" t="s">
        <v>80</v>
      </c>
      <c r="BK174" s="215">
        <f>ROUND(I174*H174,1)</f>
        <v>0</v>
      </c>
      <c r="BL174" s="25" t="s">
        <v>216</v>
      </c>
      <c r="BM174" s="25" t="s">
        <v>1043</v>
      </c>
    </row>
    <row r="175" spans="2:65" s="1" customFormat="1" ht="6.9" customHeight="1">
      <c r="B175" s="57"/>
      <c r="C175" s="58"/>
      <c r="D175" s="58"/>
      <c r="E175" s="58"/>
      <c r="F175" s="58"/>
      <c r="G175" s="58"/>
      <c r="H175" s="58"/>
      <c r="I175" s="149"/>
      <c r="J175" s="58"/>
      <c r="K175" s="58"/>
      <c r="L175" s="62"/>
    </row>
  </sheetData>
  <sheetProtection algorithmName="SHA-512" hashValue="CIHwS636NwTqsyl1BzWcOAHJ7mhXws8jtXnviNaXiGi3RFHFYhIrMAqpeEwDwoTRLvKBVTotRsQs7yoeyWWQmg==" saltValue="pM251ciz84Fue2OEw37ASoZqVIQ+mk0mGTBF1UFYskG5mw1bEoypD9OR3YYGgVGT92u72C9y2onbrwpc/+7Kyg==" spinCount="100000" sheet="1" objects="1" scenarios="1" formatColumns="0" formatRows="0" autoFilter="0"/>
  <autoFilter ref="C93:K174"/>
  <mergeCells count="16">
    <mergeCell ref="L2:V2"/>
    <mergeCell ref="E80:H80"/>
    <mergeCell ref="E84:H84"/>
    <mergeCell ref="E82:H82"/>
    <mergeCell ref="E86:H86"/>
    <mergeCell ref="G1:H1"/>
    <mergeCell ref="E49:H49"/>
    <mergeCell ref="E53:H53"/>
    <mergeCell ref="E51:H51"/>
    <mergeCell ref="E55:H55"/>
    <mergeCell ref="J59:J60"/>
    <mergeCell ref="E7:H7"/>
    <mergeCell ref="E11:H11"/>
    <mergeCell ref="E9:H9"/>
    <mergeCell ref="E13:H13"/>
    <mergeCell ref="E28:H28"/>
  </mergeCells>
  <hyperlinks>
    <hyperlink ref="F1:G1" location="C2" display="1) Krycí list soupisu"/>
    <hyperlink ref="G1:H1" location="C62" display="2) Rekapitulace"/>
    <hyperlink ref="J1" location="C93" display="3) Soupis prací"/>
    <hyperlink ref="L1:V1" location="'Rekapitulace stavby'!C2" display="Rekapitulace stavby"/>
  </hyperlinks>
  <pageMargins left="0.59055118110236227" right="0.59055118110236227" top="0.59055118110236227" bottom="0.59055118110236227" header="0" footer="0"/>
  <pageSetup paperSize="9" fitToHeight="100" orientation="landscape" r:id="rId1"/>
  <headerFooter>
    <oddFooter>&amp;CStrana &amp;P z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355"/>
  <sheetViews>
    <sheetView showGridLines="0" workbookViewId="0">
      <pane ySplit="1" topLeftCell="A108" activePane="bottomLeft" state="frozen"/>
      <selection pane="bottomLeft" activeCell="F124" sqref="F124"/>
    </sheetView>
  </sheetViews>
  <sheetFormatPr defaultRowHeight="14.4"/>
  <cols>
    <col min="1" max="1" width="7.140625" customWidth="1"/>
    <col min="2" max="2" width="1.42578125" customWidth="1"/>
    <col min="3" max="3" width="3.5703125" customWidth="1"/>
    <col min="4" max="4" width="3.7109375" customWidth="1"/>
    <col min="5" max="5" width="14.7109375" customWidth="1"/>
    <col min="6" max="6" width="92.42578125" customWidth="1"/>
    <col min="7" max="7" width="7.42578125" customWidth="1"/>
    <col min="8" max="8" width="12.140625" customWidth="1"/>
    <col min="9" max="9" width="10.85546875" style="121" customWidth="1"/>
    <col min="10" max="10" width="20.140625" customWidth="1"/>
    <col min="11" max="11" width="15.5703125" customWidth="1"/>
    <col min="13" max="18" width="9.140625" hidden="1"/>
    <col min="19" max="19" width="7" hidden="1" customWidth="1"/>
    <col min="20" max="20" width="25.42578125" hidden="1" customWidth="1"/>
    <col min="21" max="21" width="14" hidden="1" customWidth="1"/>
    <col min="22" max="22" width="10.5703125" customWidth="1"/>
    <col min="23" max="23" width="14" customWidth="1"/>
    <col min="24" max="24" width="10.5703125" customWidth="1"/>
    <col min="25" max="25" width="12.85546875" customWidth="1"/>
    <col min="26" max="26" width="9.42578125" customWidth="1"/>
    <col min="27" max="27" width="12.85546875" customWidth="1"/>
    <col min="28" max="28" width="14" customWidth="1"/>
    <col min="29" max="29" width="9.42578125" customWidth="1"/>
    <col min="30" max="30" width="12.85546875" customWidth="1"/>
    <col min="31" max="31" width="14" customWidth="1"/>
    <col min="44" max="65" width="9.140625" hidden="1"/>
  </cols>
  <sheetData>
    <row r="1" spans="1:70" ht="21.75" customHeight="1">
      <c r="A1" s="22"/>
      <c r="B1" s="122"/>
      <c r="C1" s="122"/>
      <c r="D1" s="123" t="s">
        <v>1</v>
      </c>
      <c r="E1" s="122"/>
      <c r="F1" s="124" t="s">
        <v>154</v>
      </c>
      <c r="G1" s="410" t="s">
        <v>155</v>
      </c>
      <c r="H1" s="410"/>
      <c r="I1" s="125"/>
      <c r="J1" s="124" t="s">
        <v>156</v>
      </c>
      <c r="K1" s="123" t="s">
        <v>157</v>
      </c>
      <c r="L1" s="124" t="s">
        <v>158</v>
      </c>
      <c r="M1" s="124"/>
      <c r="N1" s="124"/>
      <c r="O1" s="124"/>
      <c r="P1" s="124"/>
      <c r="Q1" s="124"/>
      <c r="R1" s="124"/>
      <c r="S1" s="124"/>
      <c r="T1" s="124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spans="1:70" ht="36.9" customHeight="1"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AT2" s="25" t="s">
        <v>109</v>
      </c>
    </row>
    <row r="3" spans="1:70" ht="6.9" customHeight="1">
      <c r="B3" s="26"/>
      <c r="C3" s="27"/>
      <c r="D3" s="27"/>
      <c r="E3" s="27"/>
      <c r="F3" s="27"/>
      <c r="G3" s="27"/>
      <c r="H3" s="27"/>
      <c r="I3" s="126"/>
      <c r="J3" s="27"/>
      <c r="K3" s="28"/>
      <c r="AT3" s="25" t="s">
        <v>82</v>
      </c>
    </row>
    <row r="4" spans="1:70" ht="36.9" customHeight="1">
      <c r="B4" s="29"/>
      <c r="C4" s="30"/>
      <c r="D4" s="31" t="s">
        <v>159</v>
      </c>
      <c r="E4" s="30"/>
      <c r="F4" s="30"/>
      <c r="G4" s="30"/>
      <c r="H4" s="30"/>
      <c r="I4" s="127"/>
      <c r="J4" s="30"/>
      <c r="K4" s="32"/>
      <c r="M4" s="33" t="s">
        <v>12</v>
      </c>
      <c r="AT4" s="25" t="s">
        <v>6</v>
      </c>
    </row>
    <row r="5" spans="1:70" ht="6.9" customHeight="1">
      <c r="B5" s="29"/>
      <c r="C5" s="30"/>
      <c r="D5" s="30"/>
      <c r="E5" s="30"/>
      <c r="F5" s="30"/>
      <c r="G5" s="30"/>
      <c r="H5" s="30"/>
      <c r="I5" s="127"/>
      <c r="J5" s="30"/>
      <c r="K5" s="32"/>
    </row>
    <row r="6" spans="1:70" ht="13.2">
      <c r="B6" s="29"/>
      <c r="C6" s="30"/>
      <c r="D6" s="38" t="s">
        <v>18</v>
      </c>
      <c r="E6" s="30"/>
      <c r="F6" s="30"/>
      <c r="G6" s="30"/>
      <c r="H6" s="30"/>
      <c r="I6" s="127"/>
      <c r="J6" s="30"/>
      <c r="K6" s="32"/>
    </row>
    <row r="7" spans="1:70" ht="14.4" customHeight="1">
      <c r="B7" s="29"/>
      <c r="C7" s="30"/>
      <c r="D7" s="30"/>
      <c r="E7" s="400" t="str">
        <f>'Rekapitulace stavby'!K6</f>
        <v>Revitalizace návsi v obci Malšovice</v>
      </c>
      <c r="F7" s="401"/>
      <c r="G7" s="401"/>
      <c r="H7" s="401"/>
      <c r="I7" s="127"/>
      <c r="J7" s="30"/>
      <c r="K7" s="32"/>
    </row>
    <row r="8" spans="1:70" ht="13.2">
      <c r="B8" s="29"/>
      <c r="C8" s="30"/>
      <c r="D8" s="38" t="s">
        <v>160</v>
      </c>
      <c r="E8" s="30"/>
      <c r="F8" s="30"/>
      <c r="G8" s="30"/>
      <c r="H8" s="30"/>
      <c r="I8" s="127"/>
      <c r="J8" s="30"/>
      <c r="K8" s="32"/>
    </row>
    <row r="9" spans="1:70" ht="25.2" customHeight="1">
      <c r="B9" s="29"/>
      <c r="C9" s="30"/>
      <c r="D9" s="30"/>
      <c r="E9" s="400" t="s">
        <v>161</v>
      </c>
      <c r="F9" s="360"/>
      <c r="G9" s="360"/>
      <c r="H9" s="360"/>
      <c r="I9" s="127"/>
      <c r="J9" s="30"/>
      <c r="K9" s="32"/>
    </row>
    <row r="10" spans="1:70" ht="13.2">
      <c r="B10" s="29"/>
      <c r="C10" s="30"/>
      <c r="D10" s="38" t="s">
        <v>162</v>
      </c>
      <c r="E10" s="30"/>
      <c r="F10" s="30"/>
      <c r="G10" s="30"/>
      <c r="H10" s="30"/>
      <c r="I10" s="127"/>
      <c r="J10" s="30"/>
      <c r="K10" s="32"/>
    </row>
    <row r="11" spans="1:70" s="1" customFormat="1" ht="14.4" customHeight="1">
      <c r="B11" s="42"/>
      <c r="C11" s="43"/>
      <c r="D11" s="43"/>
      <c r="E11" s="384" t="s">
        <v>1044</v>
      </c>
      <c r="F11" s="402"/>
      <c r="G11" s="402"/>
      <c r="H11" s="402"/>
      <c r="I11" s="128"/>
      <c r="J11" s="43"/>
      <c r="K11" s="46"/>
    </row>
    <row r="12" spans="1:70" s="1" customFormat="1" ht="13.2">
      <c r="B12" s="42"/>
      <c r="C12" s="43"/>
      <c r="D12" s="38" t="s">
        <v>164</v>
      </c>
      <c r="E12" s="43"/>
      <c r="F12" s="43"/>
      <c r="G12" s="43"/>
      <c r="H12" s="43"/>
      <c r="I12" s="128"/>
      <c r="J12" s="43"/>
      <c r="K12" s="46"/>
    </row>
    <row r="13" spans="1:70" s="1" customFormat="1" ht="36.9" customHeight="1">
      <c r="B13" s="42"/>
      <c r="C13" s="43"/>
      <c r="D13" s="43"/>
      <c r="E13" s="403" t="s">
        <v>1045</v>
      </c>
      <c r="F13" s="402"/>
      <c r="G13" s="402"/>
      <c r="H13" s="402"/>
      <c r="I13" s="128"/>
      <c r="J13" s="43"/>
      <c r="K13" s="46"/>
    </row>
    <row r="14" spans="1:70" s="1" customFormat="1" ht="12">
      <c r="B14" s="42"/>
      <c r="C14" s="43"/>
      <c r="D14" s="43"/>
      <c r="E14" s="43"/>
      <c r="F14" s="43"/>
      <c r="G14" s="43"/>
      <c r="H14" s="43"/>
      <c r="I14" s="128"/>
      <c r="J14" s="43"/>
      <c r="K14" s="46"/>
    </row>
    <row r="15" spans="1:70" s="1" customFormat="1" ht="14.4" customHeight="1">
      <c r="B15" s="42"/>
      <c r="C15" s="43"/>
      <c r="D15" s="38" t="s">
        <v>20</v>
      </c>
      <c r="E15" s="43"/>
      <c r="F15" s="36" t="s">
        <v>21</v>
      </c>
      <c r="G15" s="43"/>
      <c r="H15" s="43"/>
      <c r="I15" s="129" t="s">
        <v>22</v>
      </c>
      <c r="J15" s="36" t="s">
        <v>23</v>
      </c>
      <c r="K15" s="46"/>
    </row>
    <row r="16" spans="1:70" s="1" customFormat="1" ht="14.4" customHeight="1">
      <c r="B16" s="42"/>
      <c r="C16" s="43"/>
      <c r="D16" s="38" t="s">
        <v>24</v>
      </c>
      <c r="E16" s="43"/>
      <c r="F16" s="36" t="s">
        <v>25</v>
      </c>
      <c r="G16" s="43"/>
      <c r="H16" s="43"/>
      <c r="I16" s="129" t="s">
        <v>26</v>
      </c>
      <c r="J16" s="130" t="str">
        <f>'Rekapitulace stavby'!AN8</f>
        <v>10. 5. 2018</v>
      </c>
      <c r="K16" s="46"/>
    </row>
    <row r="17" spans="2:11" s="1" customFormat="1" ht="10.8" customHeight="1">
      <c r="B17" s="42"/>
      <c r="C17" s="43"/>
      <c r="D17" s="43"/>
      <c r="E17" s="43"/>
      <c r="F17" s="43"/>
      <c r="G17" s="43"/>
      <c r="H17" s="43"/>
      <c r="I17" s="128"/>
      <c r="J17" s="43"/>
      <c r="K17" s="46"/>
    </row>
    <row r="18" spans="2:11" s="1" customFormat="1" ht="14.4" customHeight="1">
      <c r="B18" s="42"/>
      <c r="C18" s="43"/>
      <c r="D18" s="38" t="s">
        <v>28</v>
      </c>
      <c r="E18" s="43"/>
      <c r="F18" s="43"/>
      <c r="G18" s="43"/>
      <c r="H18" s="43"/>
      <c r="I18" s="129" t="s">
        <v>29</v>
      </c>
      <c r="J18" s="36" t="s">
        <v>23</v>
      </c>
      <c r="K18" s="46"/>
    </row>
    <row r="19" spans="2:11" s="1" customFormat="1" ht="18" customHeight="1">
      <c r="B19" s="42"/>
      <c r="C19" s="43"/>
      <c r="D19" s="43"/>
      <c r="E19" s="36" t="s">
        <v>30</v>
      </c>
      <c r="F19" s="43"/>
      <c r="G19" s="43"/>
      <c r="H19" s="43"/>
      <c r="I19" s="129" t="s">
        <v>31</v>
      </c>
      <c r="J19" s="36" t="s">
        <v>23</v>
      </c>
      <c r="K19" s="46"/>
    </row>
    <row r="20" spans="2:11" s="1" customFormat="1" ht="6.9" customHeight="1">
      <c r="B20" s="42"/>
      <c r="C20" s="43"/>
      <c r="D20" s="43"/>
      <c r="E20" s="43"/>
      <c r="F20" s="43"/>
      <c r="G20" s="43"/>
      <c r="H20" s="43"/>
      <c r="I20" s="128"/>
      <c r="J20" s="43"/>
      <c r="K20" s="46"/>
    </row>
    <row r="21" spans="2:11" s="1" customFormat="1" ht="14.4" customHeight="1">
      <c r="B21" s="42"/>
      <c r="C21" s="43"/>
      <c r="D21" s="38" t="s">
        <v>32</v>
      </c>
      <c r="E21" s="43"/>
      <c r="F21" s="43"/>
      <c r="G21" s="43"/>
      <c r="H21" s="43"/>
      <c r="I21" s="129" t="s">
        <v>29</v>
      </c>
      <c r="J21" s="36" t="str">
        <f>IF('Rekapitulace stavby'!AN13="Vyplň údaj","",IF('Rekapitulace stavby'!AN13="","",'Rekapitulace stavby'!AN13))</f>
        <v/>
      </c>
      <c r="K21" s="46"/>
    </row>
    <row r="22" spans="2:11" s="1" customFormat="1" ht="18" customHeight="1">
      <c r="B22" s="42"/>
      <c r="C22" s="43"/>
      <c r="D22" s="43"/>
      <c r="E22" s="36" t="str">
        <f>IF('Rekapitulace stavby'!E14="Vyplň údaj","",IF('Rekapitulace stavby'!E14="","",'Rekapitulace stavby'!E14))</f>
        <v/>
      </c>
      <c r="F22" s="43"/>
      <c r="G22" s="43"/>
      <c r="H22" s="43"/>
      <c r="I22" s="129" t="s">
        <v>31</v>
      </c>
      <c r="J22" s="36" t="str">
        <f>IF('Rekapitulace stavby'!AN14="Vyplň údaj","",IF('Rekapitulace stavby'!AN14="","",'Rekapitulace stavby'!AN14))</f>
        <v/>
      </c>
      <c r="K22" s="46"/>
    </row>
    <row r="23" spans="2:11" s="1" customFormat="1" ht="6.9" customHeight="1">
      <c r="B23" s="42"/>
      <c r="C23" s="43"/>
      <c r="D23" s="43"/>
      <c r="E23" s="43"/>
      <c r="F23" s="43"/>
      <c r="G23" s="43"/>
      <c r="H23" s="43"/>
      <c r="I23" s="128"/>
      <c r="J23" s="43"/>
      <c r="K23" s="46"/>
    </row>
    <row r="24" spans="2:11" s="1" customFormat="1" ht="14.4" customHeight="1">
      <c r="B24" s="42"/>
      <c r="C24" s="43"/>
      <c r="D24" s="38" t="s">
        <v>34</v>
      </c>
      <c r="E24" s="43"/>
      <c r="F24" s="43"/>
      <c r="G24" s="43"/>
      <c r="H24" s="43"/>
      <c r="I24" s="129" t="s">
        <v>29</v>
      </c>
      <c r="J24" s="36" t="s">
        <v>23</v>
      </c>
      <c r="K24" s="46"/>
    </row>
    <row r="25" spans="2:11" s="1" customFormat="1" ht="18" customHeight="1">
      <c r="B25" s="42"/>
      <c r="C25" s="43"/>
      <c r="D25" s="43"/>
      <c r="E25" s="36" t="s">
        <v>35</v>
      </c>
      <c r="F25" s="43"/>
      <c r="G25" s="43"/>
      <c r="H25" s="43"/>
      <c r="I25" s="129" t="s">
        <v>31</v>
      </c>
      <c r="J25" s="36" t="s">
        <v>23</v>
      </c>
      <c r="K25" s="46"/>
    </row>
    <row r="26" spans="2:11" s="1" customFormat="1" ht="6.9" customHeight="1">
      <c r="B26" s="42"/>
      <c r="C26" s="43"/>
      <c r="D26" s="43"/>
      <c r="E26" s="43"/>
      <c r="F26" s="43"/>
      <c r="G26" s="43"/>
      <c r="H26" s="43"/>
      <c r="I26" s="128"/>
      <c r="J26" s="43"/>
      <c r="K26" s="46"/>
    </row>
    <row r="27" spans="2:11" s="1" customFormat="1" ht="14.4" customHeight="1">
      <c r="B27" s="42"/>
      <c r="C27" s="43"/>
      <c r="D27" s="38" t="s">
        <v>37</v>
      </c>
      <c r="E27" s="43"/>
      <c r="F27" s="43"/>
      <c r="G27" s="43"/>
      <c r="H27" s="43"/>
      <c r="I27" s="128"/>
      <c r="J27" s="43"/>
      <c r="K27" s="46"/>
    </row>
    <row r="28" spans="2:11" s="7" customFormat="1" ht="75.599999999999994" customHeight="1">
      <c r="B28" s="131"/>
      <c r="C28" s="132"/>
      <c r="D28" s="132"/>
      <c r="E28" s="364" t="s">
        <v>38</v>
      </c>
      <c r="F28" s="364"/>
      <c r="G28" s="364"/>
      <c r="H28" s="364"/>
      <c r="I28" s="133"/>
      <c r="J28" s="132"/>
      <c r="K28" s="134"/>
    </row>
    <row r="29" spans="2:11" s="1" customFormat="1" ht="6.9" customHeight="1">
      <c r="B29" s="42"/>
      <c r="C29" s="43"/>
      <c r="D29" s="43"/>
      <c r="E29" s="43"/>
      <c r="F29" s="43"/>
      <c r="G29" s="43"/>
      <c r="H29" s="43"/>
      <c r="I29" s="128"/>
      <c r="J29" s="43"/>
      <c r="K29" s="46"/>
    </row>
    <row r="30" spans="2:11" s="1" customFormat="1" ht="6.9" customHeight="1">
      <c r="B30" s="42"/>
      <c r="C30" s="43"/>
      <c r="D30" s="86"/>
      <c r="E30" s="86"/>
      <c r="F30" s="86"/>
      <c r="G30" s="86"/>
      <c r="H30" s="86"/>
      <c r="I30" s="135"/>
      <c r="J30" s="86"/>
      <c r="K30" s="136"/>
    </row>
    <row r="31" spans="2:11" s="1" customFormat="1" ht="25.35" customHeight="1">
      <c r="B31" s="42"/>
      <c r="C31" s="43"/>
      <c r="D31" s="137" t="s">
        <v>39</v>
      </c>
      <c r="E31" s="43"/>
      <c r="F31" s="43"/>
      <c r="G31" s="43"/>
      <c r="H31" s="43"/>
      <c r="I31" s="128"/>
      <c r="J31" s="138">
        <f>ROUND(J105,1)</f>
        <v>0</v>
      </c>
      <c r="K31" s="46"/>
    </row>
    <row r="32" spans="2:11" s="1" customFormat="1" ht="6.9" customHeight="1">
      <c r="B32" s="42"/>
      <c r="C32" s="43"/>
      <c r="D32" s="86"/>
      <c r="E32" s="86"/>
      <c r="F32" s="86"/>
      <c r="G32" s="86"/>
      <c r="H32" s="86"/>
      <c r="I32" s="135"/>
      <c r="J32" s="86"/>
      <c r="K32" s="136"/>
    </row>
    <row r="33" spans="2:11" s="1" customFormat="1" ht="14.4" customHeight="1">
      <c r="B33" s="42"/>
      <c r="C33" s="43"/>
      <c r="D33" s="43"/>
      <c r="E33" s="43"/>
      <c r="F33" s="47" t="s">
        <v>41</v>
      </c>
      <c r="G33" s="43"/>
      <c r="H33" s="43"/>
      <c r="I33" s="139" t="s">
        <v>40</v>
      </c>
      <c r="J33" s="47" t="s">
        <v>42</v>
      </c>
      <c r="K33" s="46"/>
    </row>
    <row r="34" spans="2:11" s="1" customFormat="1" ht="14.4" customHeight="1">
      <c r="B34" s="42"/>
      <c r="C34" s="43"/>
      <c r="D34" s="50" t="s">
        <v>43</v>
      </c>
      <c r="E34" s="50" t="s">
        <v>44</v>
      </c>
      <c r="F34" s="140">
        <f>ROUND(SUM(BE105:BE354), 1)</f>
        <v>0</v>
      </c>
      <c r="G34" s="43"/>
      <c r="H34" s="43"/>
      <c r="I34" s="141">
        <v>0.21</v>
      </c>
      <c r="J34" s="140">
        <f>ROUND(ROUND((SUM(BE105:BE354)), 1)*I34, 1)</f>
        <v>0</v>
      </c>
      <c r="K34" s="46"/>
    </row>
    <row r="35" spans="2:11" s="1" customFormat="1" ht="14.4" customHeight="1">
      <c r="B35" s="42"/>
      <c r="C35" s="43"/>
      <c r="D35" s="43"/>
      <c r="E35" s="50" t="s">
        <v>45</v>
      </c>
      <c r="F35" s="140">
        <f>ROUND(SUM(BF105:BF354), 1)</f>
        <v>0</v>
      </c>
      <c r="G35" s="43"/>
      <c r="H35" s="43"/>
      <c r="I35" s="141">
        <v>0.15</v>
      </c>
      <c r="J35" s="140">
        <f>ROUND(ROUND((SUM(BF105:BF354)), 1)*I35, 1)</f>
        <v>0</v>
      </c>
      <c r="K35" s="46"/>
    </row>
    <row r="36" spans="2:11" s="1" customFormat="1" ht="14.4" hidden="1" customHeight="1">
      <c r="B36" s="42"/>
      <c r="C36" s="43"/>
      <c r="D36" s="43"/>
      <c r="E36" s="50" t="s">
        <v>46</v>
      </c>
      <c r="F36" s="140">
        <f>ROUND(SUM(BG105:BG354), 1)</f>
        <v>0</v>
      </c>
      <c r="G36" s="43"/>
      <c r="H36" s="43"/>
      <c r="I36" s="141">
        <v>0.21</v>
      </c>
      <c r="J36" s="140">
        <v>0</v>
      </c>
      <c r="K36" s="46"/>
    </row>
    <row r="37" spans="2:11" s="1" customFormat="1" ht="14.4" hidden="1" customHeight="1">
      <c r="B37" s="42"/>
      <c r="C37" s="43"/>
      <c r="D37" s="43"/>
      <c r="E37" s="50" t="s">
        <v>47</v>
      </c>
      <c r="F37" s="140">
        <f>ROUND(SUM(BH105:BH354), 1)</f>
        <v>0</v>
      </c>
      <c r="G37" s="43"/>
      <c r="H37" s="43"/>
      <c r="I37" s="141">
        <v>0.15</v>
      </c>
      <c r="J37" s="140">
        <v>0</v>
      </c>
      <c r="K37" s="46"/>
    </row>
    <row r="38" spans="2:11" s="1" customFormat="1" ht="14.4" hidden="1" customHeight="1">
      <c r="B38" s="42"/>
      <c r="C38" s="43"/>
      <c r="D38" s="43"/>
      <c r="E38" s="50" t="s">
        <v>48</v>
      </c>
      <c r="F38" s="140">
        <f>ROUND(SUM(BI105:BI354), 1)</f>
        <v>0</v>
      </c>
      <c r="G38" s="43"/>
      <c r="H38" s="43"/>
      <c r="I38" s="141">
        <v>0</v>
      </c>
      <c r="J38" s="140">
        <v>0</v>
      </c>
      <c r="K38" s="46"/>
    </row>
    <row r="39" spans="2:11" s="1" customFormat="1" ht="6.9" customHeight="1">
      <c r="B39" s="42"/>
      <c r="C39" s="43"/>
      <c r="D39" s="43"/>
      <c r="E39" s="43"/>
      <c r="F39" s="43"/>
      <c r="G39" s="43"/>
      <c r="H39" s="43"/>
      <c r="I39" s="128"/>
      <c r="J39" s="43"/>
      <c r="K39" s="46"/>
    </row>
    <row r="40" spans="2:11" s="1" customFormat="1" ht="25.35" customHeight="1">
      <c r="B40" s="42"/>
      <c r="C40" s="142"/>
      <c r="D40" s="143" t="s">
        <v>49</v>
      </c>
      <c r="E40" s="80"/>
      <c r="F40" s="80"/>
      <c r="G40" s="144" t="s">
        <v>50</v>
      </c>
      <c r="H40" s="145" t="s">
        <v>51</v>
      </c>
      <c r="I40" s="146"/>
      <c r="J40" s="147">
        <f>SUM(J31:J38)</f>
        <v>0</v>
      </c>
      <c r="K40" s="148"/>
    </row>
    <row r="41" spans="2:11" s="1" customFormat="1" ht="14.4" customHeight="1">
      <c r="B41" s="57"/>
      <c r="C41" s="58"/>
      <c r="D41" s="58"/>
      <c r="E41" s="58"/>
      <c r="F41" s="58"/>
      <c r="G41" s="58"/>
      <c r="H41" s="58"/>
      <c r="I41" s="149"/>
      <c r="J41" s="58"/>
      <c r="K41" s="59"/>
    </row>
    <row r="45" spans="2:11" s="1" customFormat="1" ht="6.9" customHeight="1">
      <c r="B45" s="150"/>
      <c r="C45" s="151"/>
      <c r="D45" s="151"/>
      <c r="E45" s="151"/>
      <c r="F45" s="151"/>
      <c r="G45" s="151"/>
      <c r="H45" s="151"/>
      <c r="I45" s="152"/>
      <c r="J45" s="151"/>
      <c r="K45" s="153"/>
    </row>
    <row r="46" spans="2:11" s="1" customFormat="1" ht="36.9" customHeight="1">
      <c r="B46" s="42"/>
      <c r="C46" s="31" t="s">
        <v>166</v>
      </c>
      <c r="D46" s="43"/>
      <c r="E46" s="43"/>
      <c r="F46" s="43"/>
      <c r="G46" s="43"/>
      <c r="H46" s="43"/>
      <c r="I46" s="128"/>
      <c r="J46" s="43"/>
      <c r="K46" s="46"/>
    </row>
    <row r="47" spans="2:11" s="1" customFormat="1" ht="6.9" customHeight="1">
      <c r="B47" s="42"/>
      <c r="C47" s="43"/>
      <c r="D47" s="43"/>
      <c r="E47" s="43"/>
      <c r="F47" s="43"/>
      <c r="G47" s="43"/>
      <c r="H47" s="43"/>
      <c r="I47" s="128"/>
      <c r="J47" s="43"/>
      <c r="K47" s="46"/>
    </row>
    <row r="48" spans="2:11" s="1" customFormat="1" ht="14.4" customHeight="1">
      <c r="B48" s="42"/>
      <c r="C48" s="38" t="s">
        <v>18</v>
      </c>
      <c r="D48" s="43"/>
      <c r="E48" s="43"/>
      <c r="F48" s="43"/>
      <c r="G48" s="43"/>
      <c r="H48" s="43"/>
      <c r="I48" s="128"/>
      <c r="J48" s="43"/>
      <c r="K48" s="46"/>
    </row>
    <row r="49" spans="2:47" s="1" customFormat="1" ht="14.4" customHeight="1">
      <c r="B49" s="42"/>
      <c r="C49" s="43"/>
      <c r="D49" s="43"/>
      <c r="E49" s="400" t="str">
        <f>E7</f>
        <v>Revitalizace návsi v obci Malšovice</v>
      </c>
      <c r="F49" s="401"/>
      <c r="G49" s="401"/>
      <c r="H49" s="401"/>
      <c r="I49" s="128"/>
      <c r="J49" s="43"/>
      <c r="K49" s="46"/>
    </row>
    <row r="50" spans="2:47" ht="13.2">
      <c r="B50" s="29"/>
      <c r="C50" s="38" t="s">
        <v>160</v>
      </c>
      <c r="D50" s="30"/>
      <c r="E50" s="30"/>
      <c r="F50" s="30"/>
      <c r="G50" s="30"/>
      <c r="H50" s="30"/>
      <c r="I50" s="127"/>
      <c r="J50" s="30"/>
      <c r="K50" s="32"/>
    </row>
    <row r="51" spans="2:47" ht="25.2" customHeight="1">
      <c r="B51" s="29"/>
      <c r="C51" s="30"/>
      <c r="D51" s="30"/>
      <c r="E51" s="400" t="s">
        <v>161</v>
      </c>
      <c r="F51" s="360"/>
      <c r="G51" s="360"/>
      <c r="H51" s="360"/>
      <c r="I51" s="127"/>
      <c r="J51" s="30"/>
      <c r="K51" s="32"/>
    </row>
    <row r="52" spans="2:47" ht="13.2">
      <c r="B52" s="29"/>
      <c r="C52" s="38" t="s">
        <v>162</v>
      </c>
      <c r="D52" s="30"/>
      <c r="E52" s="30"/>
      <c r="F52" s="30"/>
      <c r="G52" s="30"/>
      <c r="H52" s="30"/>
      <c r="I52" s="127"/>
      <c r="J52" s="30"/>
      <c r="K52" s="32"/>
    </row>
    <row r="53" spans="2:47" s="1" customFormat="1" ht="14.4" customHeight="1">
      <c r="B53" s="42"/>
      <c r="C53" s="43"/>
      <c r="D53" s="43"/>
      <c r="E53" s="384" t="s">
        <v>1044</v>
      </c>
      <c r="F53" s="402"/>
      <c r="G53" s="402"/>
      <c r="H53" s="402"/>
      <c r="I53" s="128"/>
      <c r="J53" s="43"/>
      <c r="K53" s="46"/>
    </row>
    <row r="54" spans="2:47" s="1" customFormat="1" ht="14.4" customHeight="1">
      <c r="B54" s="42"/>
      <c r="C54" s="38" t="s">
        <v>164</v>
      </c>
      <c r="D54" s="43"/>
      <c r="E54" s="43"/>
      <c r="F54" s="43"/>
      <c r="G54" s="43"/>
      <c r="H54" s="43"/>
      <c r="I54" s="128"/>
      <c r="J54" s="43"/>
      <c r="K54" s="46"/>
    </row>
    <row r="55" spans="2:47" s="1" customFormat="1" ht="16.2" customHeight="1">
      <c r="B55" s="42"/>
      <c r="C55" s="43"/>
      <c r="D55" s="43"/>
      <c r="E55" s="403" t="str">
        <f>E13</f>
        <v>D.1.2.1. - vánoční strom+zídky č. 3.1,3.2,3.3 a schody,BUS-stavebně konstrukční řešení</v>
      </c>
      <c r="F55" s="402"/>
      <c r="G55" s="402"/>
      <c r="H55" s="402"/>
      <c r="I55" s="128"/>
      <c r="J55" s="43"/>
      <c r="K55" s="46"/>
    </row>
    <row r="56" spans="2:47" s="1" customFormat="1" ht="6.9" customHeight="1">
      <c r="B56" s="42"/>
      <c r="C56" s="43"/>
      <c r="D56" s="43"/>
      <c r="E56" s="43"/>
      <c r="F56" s="43"/>
      <c r="G56" s="43"/>
      <c r="H56" s="43"/>
      <c r="I56" s="128"/>
      <c r="J56" s="43"/>
      <c r="K56" s="46"/>
    </row>
    <row r="57" spans="2:47" s="1" customFormat="1" ht="18" customHeight="1">
      <c r="B57" s="42"/>
      <c r="C57" s="38" t="s">
        <v>24</v>
      </c>
      <c r="D57" s="43"/>
      <c r="E57" s="43"/>
      <c r="F57" s="36" t="str">
        <f>F16</f>
        <v xml:space="preserve">MALŠOVICE </v>
      </c>
      <c r="G57" s="43"/>
      <c r="H57" s="43"/>
      <c r="I57" s="129" t="s">
        <v>26</v>
      </c>
      <c r="J57" s="130" t="str">
        <f>IF(J16="","",J16)</f>
        <v>10. 5. 2018</v>
      </c>
      <c r="K57" s="46"/>
    </row>
    <row r="58" spans="2:47" s="1" customFormat="1" ht="6.9" customHeight="1">
      <c r="B58" s="42"/>
      <c r="C58" s="43"/>
      <c r="D58" s="43"/>
      <c r="E58" s="43"/>
      <c r="F58" s="43"/>
      <c r="G58" s="43"/>
      <c r="H58" s="43"/>
      <c r="I58" s="128"/>
      <c r="J58" s="43"/>
      <c r="K58" s="46"/>
    </row>
    <row r="59" spans="2:47" s="1" customFormat="1" ht="13.2">
      <c r="B59" s="42"/>
      <c r="C59" s="38" t="s">
        <v>28</v>
      </c>
      <c r="D59" s="43"/>
      <c r="E59" s="43"/>
      <c r="F59" s="36" t="str">
        <f>E19</f>
        <v>OBEC MALŠOVICE, Malšovice 16</v>
      </c>
      <c r="G59" s="43"/>
      <c r="H59" s="43"/>
      <c r="I59" s="129" t="s">
        <v>34</v>
      </c>
      <c r="J59" s="364" t="str">
        <f>E25</f>
        <v>Ing.arch. Zdeněk Havlík Ústí n.L.</v>
      </c>
      <c r="K59" s="46"/>
    </row>
    <row r="60" spans="2:47" s="1" customFormat="1" ht="14.4" customHeight="1">
      <c r="B60" s="42"/>
      <c r="C60" s="38" t="s">
        <v>32</v>
      </c>
      <c r="D60" s="43"/>
      <c r="E60" s="43"/>
      <c r="F60" s="36" t="str">
        <f>IF(E22="","",E22)</f>
        <v/>
      </c>
      <c r="G60" s="43"/>
      <c r="H60" s="43"/>
      <c r="I60" s="128"/>
      <c r="J60" s="404"/>
      <c r="K60" s="46"/>
    </row>
    <row r="61" spans="2:47" s="1" customFormat="1" ht="10.35" customHeight="1">
      <c r="B61" s="42"/>
      <c r="C61" s="43"/>
      <c r="D61" s="43"/>
      <c r="E61" s="43"/>
      <c r="F61" s="43"/>
      <c r="G61" s="43"/>
      <c r="H61" s="43"/>
      <c r="I61" s="128"/>
      <c r="J61" s="43"/>
      <c r="K61" s="46"/>
    </row>
    <row r="62" spans="2:47" s="1" customFormat="1" ht="29.25" customHeight="1">
      <c r="B62" s="42"/>
      <c r="C62" s="154" t="s">
        <v>167</v>
      </c>
      <c r="D62" s="142"/>
      <c r="E62" s="142"/>
      <c r="F62" s="142"/>
      <c r="G62" s="142"/>
      <c r="H62" s="142"/>
      <c r="I62" s="155"/>
      <c r="J62" s="156" t="s">
        <v>168</v>
      </c>
      <c r="K62" s="157"/>
    </row>
    <row r="63" spans="2:47" s="1" customFormat="1" ht="10.35" customHeight="1">
      <c r="B63" s="42"/>
      <c r="C63" s="43"/>
      <c r="D63" s="43"/>
      <c r="E63" s="43"/>
      <c r="F63" s="43"/>
      <c r="G63" s="43"/>
      <c r="H63" s="43"/>
      <c r="I63" s="128"/>
      <c r="J63" s="43"/>
      <c r="K63" s="46"/>
    </row>
    <row r="64" spans="2:47" s="1" customFormat="1" ht="29.25" customHeight="1">
      <c r="B64" s="42"/>
      <c r="C64" s="158" t="s">
        <v>169</v>
      </c>
      <c r="D64" s="43"/>
      <c r="E64" s="43"/>
      <c r="F64" s="43"/>
      <c r="G64" s="43"/>
      <c r="H64" s="43"/>
      <c r="I64" s="128"/>
      <c r="J64" s="138">
        <f>J105</f>
        <v>0</v>
      </c>
      <c r="K64" s="46"/>
      <c r="AU64" s="25" t="s">
        <v>170</v>
      </c>
    </row>
    <row r="65" spans="2:11" s="8" customFormat="1" ht="24.9" customHeight="1">
      <c r="B65" s="159"/>
      <c r="C65" s="160"/>
      <c r="D65" s="161" t="s">
        <v>171</v>
      </c>
      <c r="E65" s="162"/>
      <c r="F65" s="162"/>
      <c r="G65" s="162"/>
      <c r="H65" s="162"/>
      <c r="I65" s="163"/>
      <c r="J65" s="164">
        <f>J106</f>
        <v>0</v>
      </c>
      <c r="K65" s="165"/>
    </row>
    <row r="66" spans="2:11" s="9" customFormat="1" ht="19.95" customHeight="1">
      <c r="B66" s="166"/>
      <c r="C66" s="167"/>
      <c r="D66" s="168" t="s">
        <v>172</v>
      </c>
      <c r="E66" s="169"/>
      <c r="F66" s="169"/>
      <c r="G66" s="169"/>
      <c r="H66" s="169"/>
      <c r="I66" s="170"/>
      <c r="J66" s="171">
        <f>J107</f>
        <v>0</v>
      </c>
      <c r="K66" s="172"/>
    </row>
    <row r="67" spans="2:11" s="9" customFormat="1" ht="14.85" customHeight="1">
      <c r="B67" s="166"/>
      <c r="C67" s="167"/>
      <c r="D67" s="168" t="s">
        <v>1046</v>
      </c>
      <c r="E67" s="169"/>
      <c r="F67" s="169"/>
      <c r="G67" s="169"/>
      <c r="H67" s="169"/>
      <c r="I67" s="170"/>
      <c r="J67" s="171">
        <f>J108</f>
        <v>0</v>
      </c>
      <c r="K67" s="172"/>
    </row>
    <row r="68" spans="2:11" s="9" customFormat="1" ht="14.85" customHeight="1">
      <c r="B68" s="166"/>
      <c r="C68" s="167"/>
      <c r="D68" s="168" t="s">
        <v>173</v>
      </c>
      <c r="E68" s="169"/>
      <c r="F68" s="169"/>
      <c r="G68" s="169"/>
      <c r="H68" s="169"/>
      <c r="I68" s="170"/>
      <c r="J68" s="171">
        <f>J113</f>
        <v>0</v>
      </c>
      <c r="K68" s="172"/>
    </row>
    <row r="69" spans="2:11" s="9" customFormat="1" ht="14.85" customHeight="1">
      <c r="B69" s="166"/>
      <c r="C69" s="167"/>
      <c r="D69" s="168" t="s">
        <v>174</v>
      </c>
      <c r="E69" s="169"/>
      <c r="F69" s="169"/>
      <c r="G69" s="169"/>
      <c r="H69" s="169"/>
      <c r="I69" s="170"/>
      <c r="J69" s="171">
        <f>J123</f>
        <v>0</v>
      </c>
      <c r="K69" s="172"/>
    </row>
    <row r="70" spans="2:11" s="9" customFormat="1" ht="14.85" customHeight="1">
      <c r="B70" s="166"/>
      <c r="C70" s="167"/>
      <c r="D70" s="168" t="s">
        <v>175</v>
      </c>
      <c r="E70" s="169"/>
      <c r="F70" s="169"/>
      <c r="G70" s="169"/>
      <c r="H70" s="169"/>
      <c r="I70" s="170"/>
      <c r="J70" s="171">
        <f>J128</f>
        <v>0</v>
      </c>
      <c r="K70" s="172"/>
    </row>
    <row r="71" spans="2:11" s="9" customFormat="1" ht="19.95" customHeight="1">
      <c r="B71" s="166"/>
      <c r="C71" s="167"/>
      <c r="D71" s="168" t="s">
        <v>1047</v>
      </c>
      <c r="E71" s="169"/>
      <c r="F71" s="169"/>
      <c r="G71" s="169"/>
      <c r="H71" s="169"/>
      <c r="I71" s="170"/>
      <c r="J71" s="171">
        <f>J137</f>
        <v>0</v>
      </c>
      <c r="K71" s="172"/>
    </row>
    <row r="72" spans="2:11" s="9" customFormat="1" ht="19.95" customHeight="1">
      <c r="B72" s="166"/>
      <c r="C72" s="167"/>
      <c r="D72" s="168" t="s">
        <v>176</v>
      </c>
      <c r="E72" s="169"/>
      <c r="F72" s="169"/>
      <c r="G72" s="169"/>
      <c r="H72" s="169"/>
      <c r="I72" s="170"/>
      <c r="J72" s="171">
        <f>J166</f>
        <v>0</v>
      </c>
      <c r="K72" s="172"/>
    </row>
    <row r="73" spans="2:11" s="9" customFormat="1" ht="14.85" customHeight="1">
      <c r="B73" s="166"/>
      <c r="C73" s="167"/>
      <c r="D73" s="168" t="s">
        <v>1048</v>
      </c>
      <c r="E73" s="169"/>
      <c r="F73" s="169"/>
      <c r="G73" s="169"/>
      <c r="H73" s="169"/>
      <c r="I73" s="170"/>
      <c r="J73" s="171">
        <f>J167</f>
        <v>0</v>
      </c>
      <c r="K73" s="172"/>
    </row>
    <row r="74" spans="2:11" s="9" customFormat="1" ht="14.85" customHeight="1">
      <c r="B74" s="166"/>
      <c r="C74" s="167"/>
      <c r="D74" s="168" t="s">
        <v>1049</v>
      </c>
      <c r="E74" s="169"/>
      <c r="F74" s="169"/>
      <c r="G74" s="169"/>
      <c r="H74" s="169"/>
      <c r="I74" s="170"/>
      <c r="J74" s="171">
        <f>J227</f>
        <v>0</v>
      </c>
      <c r="K74" s="172"/>
    </row>
    <row r="75" spans="2:11" s="9" customFormat="1" ht="19.95" customHeight="1">
      <c r="B75" s="166"/>
      <c r="C75" s="167"/>
      <c r="D75" s="168" t="s">
        <v>830</v>
      </c>
      <c r="E75" s="169"/>
      <c r="F75" s="169"/>
      <c r="G75" s="169"/>
      <c r="H75" s="169"/>
      <c r="I75" s="170"/>
      <c r="J75" s="171">
        <f>J252</f>
        <v>0</v>
      </c>
      <c r="K75" s="172"/>
    </row>
    <row r="76" spans="2:11" s="9" customFormat="1" ht="14.85" customHeight="1">
      <c r="B76" s="166"/>
      <c r="C76" s="167"/>
      <c r="D76" s="168" t="s">
        <v>1050</v>
      </c>
      <c r="E76" s="169"/>
      <c r="F76" s="169"/>
      <c r="G76" s="169"/>
      <c r="H76" s="169"/>
      <c r="I76" s="170"/>
      <c r="J76" s="171">
        <f>J253</f>
        <v>0</v>
      </c>
      <c r="K76" s="172"/>
    </row>
    <row r="77" spans="2:11" s="9" customFormat="1" ht="14.85" customHeight="1">
      <c r="B77" s="166"/>
      <c r="C77" s="167"/>
      <c r="D77" s="168" t="s">
        <v>1051</v>
      </c>
      <c r="E77" s="169"/>
      <c r="F77" s="169"/>
      <c r="G77" s="169"/>
      <c r="H77" s="169"/>
      <c r="I77" s="170"/>
      <c r="J77" s="171">
        <f>J298</f>
        <v>0</v>
      </c>
      <c r="K77" s="172"/>
    </row>
    <row r="78" spans="2:11" s="9" customFormat="1" ht="19.95" customHeight="1">
      <c r="B78" s="166"/>
      <c r="C78" s="167"/>
      <c r="D78" s="168" t="s">
        <v>1052</v>
      </c>
      <c r="E78" s="169"/>
      <c r="F78" s="169"/>
      <c r="G78" s="169"/>
      <c r="H78" s="169"/>
      <c r="I78" s="170"/>
      <c r="J78" s="171">
        <f>J337</f>
        <v>0</v>
      </c>
      <c r="K78" s="172"/>
    </row>
    <row r="79" spans="2:11" s="9" customFormat="1" ht="19.95" customHeight="1">
      <c r="B79" s="166"/>
      <c r="C79" s="167"/>
      <c r="D79" s="168" t="s">
        <v>188</v>
      </c>
      <c r="E79" s="169"/>
      <c r="F79" s="169"/>
      <c r="G79" s="169"/>
      <c r="H79" s="169"/>
      <c r="I79" s="170"/>
      <c r="J79" s="171">
        <f>J339</f>
        <v>0</v>
      </c>
      <c r="K79" s="172"/>
    </row>
    <row r="80" spans="2:11" s="8" customFormat="1" ht="24.9" customHeight="1">
      <c r="B80" s="159"/>
      <c r="C80" s="160"/>
      <c r="D80" s="161" t="s">
        <v>189</v>
      </c>
      <c r="E80" s="162"/>
      <c r="F80" s="162"/>
      <c r="G80" s="162"/>
      <c r="H80" s="162"/>
      <c r="I80" s="163"/>
      <c r="J80" s="164">
        <f>J341</f>
        <v>0</v>
      </c>
      <c r="K80" s="165"/>
    </row>
    <row r="81" spans="2:12" s="9" customFormat="1" ht="19.95" customHeight="1">
      <c r="B81" s="166"/>
      <c r="C81" s="167"/>
      <c r="D81" s="168" t="s">
        <v>1053</v>
      </c>
      <c r="E81" s="169"/>
      <c r="F81" s="169"/>
      <c r="G81" s="169"/>
      <c r="H81" s="169"/>
      <c r="I81" s="170"/>
      <c r="J81" s="171">
        <f>J342</f>
        <v>0</v>
      </c>
      <c r="K81" s="172"/>
    </row>
    <row r="82" spans="2:12" s="1" customFormat="1" ht="21.75" customHeight="1">
      <c r="B82" s="42"/>
      <c r="C82" s="43"/>
      <c r="D82" s="43"/>
      <c r="E82" s="43"/>
      <c r="F82" s="43"/>
      <c r="G82" s="43"/>
      <c r="H82" s="43"/>
      <c r="I82" s="128"/>
      <c r="J82" s="43"/>
      <c r="K82" s="46"/>
    </row>
    <row r="83" spans="2:12" s="1" customFormat="1" ht="6.9" customHeight="1">
      <c r="B83" s="57"/>
      <c r="C83" s="58"/>
      <c r="D83" s="58"/>
      <c r="E83" s="58"/>
      <c r="F83" s="58"/>
      <c r="G83" s="58"/>
      <c r="H83" s="58"/>
      <c r="I83" s="149"/>
      <c r="J83" s="58"/>
      <c r="K83" s="59"/>
    </row>
    <row r="87" spans="2:12" s="1" customFormat="1" ht="6.9" customHeight="1">
      <c r="B87" s="60"/>
      <c r="C87" s="61"/>
      <c r="D87" s="61"/>
      <c r="E87" s="61"/>
      <c r="F87" s="61"/>
      <c r="G87" s="61"/>
      <c r="H87" s="61"/>
      <c r="I87" s="152"/>
      <c r="J87" s="61"/>
      <c r="K87" s="61"/>
      <c r="L87" s="62"/>
    </row>
    <row r="88" spans="2:12" s="1" customFormat="1" ht="36.9" customHeight="1">
      <c r="B88" s="42"/>
      <c r="C88" s="63" t="s">
        <v>191</v>
      </c>
      <c r="D88" s="64"/>
      <c r="E88" s="64"/>
      <c r="F88" s="64"/>
      <c r="G88" s="64"/>
      <c r="H88" s="64"/>
      <c r="I88" s="173"/>
      <c r="J88" s="64"/>
      <c r="K88" s="64"/>
      <c r="L88" s="62"/>
    </row>
    <row r="89" spans="2:12" s="1" customFormat="1" ht="6.9" customHeight="1">
      <c r="B89" s="42"/>
      <c r="C89" s="64"/>
      <c r="D89" s="64"/>
      <c r="E89" s="64"/>
      <c r="F89" s="64"/>
      <c r="G89" s="64"/>
      <c r="H89" s="64"/>
      <c r="I89" s="173"/>
      <c r="J89" s="64"/>
      <c r="K89" s="64"/>
      <c r="L89" s="62"/>
    </row>
    <row r="90" spans="2:12" s="1" customFormat="1" ht="14.4" customHeight="1">
      <c r="B90" s="42"/>
      <c r="C90" s="66" t="s">
        <v>18</v>
      </c>
      <c r="D90" s="64"/>
      <c r="E90" s="64"/>
      <c r="F90" s="64"/>
      <c r="G90" s="64"/>
      <c r="H90" s="64"/>
      <c r="I90" s="173"/>
      <c r="J90" s="64"/>
      <c r="K90" s="64"/>
      <c r="L90" s="62"/>
    </row>
    <row r="91" spans="2:12" s="1" customFormat="1" ht="14.4" customHeight="1">
      <c r="B91" s="42"/>
      <c r="C91" s="64"/>
      <c r="D91" s="64"/>
      <c r="E91" s="405" t="str">
        <f>E7</f>
        <v>Revitalizace návsi v obci Malšovice</v>
      </c>
      <c r="F91" s="406"/>
      <c r="G91" s="406"/>
      <c r="H91" s="406"/>
      <c r="I91" s="173"/>
      <c r="J91" s="64"/>
      <c r="K91" s="64"/>
      <c r="L91" s="62"/>
    </row>
    <row r="92" spans="2:12" ht="13.2">
      <c r="B92" s="29"/>
      <c r="C92" s="66" t="s">
        <v>160</v>
      </c>
      <c r="D92" s="174"/>
      <c r="E92" s="174"/>
      <c r="F92" s="174"/>
      <c r="G92" s="174"/>
      <c r="H92" s="174"/>
      <c r="J92" s="174"/>
      <c r="K92" s="174"/>
      <c r="L92" s="175"/>
    </row>
    <row r="93" spans="2:12" ht="25.2" customHeight="1">
      <c r="B93" s="29"/>
      <c r="C93" s="174"/>
      <c r="D93" s="174"/>
      <c r="E93" s="405" t="s">
        <v>161</v>
      </c>
      <c r="F93" s="409"/>
      <c r="G93" s="409"/>
      <c r="H93" s="409"/>
      <c r="J93" s="174"/>
      <c r="K93" s="174"/>
      <c r="L93" s="175"/>
    </row>
    <row r="94" spans="2:12" ht="13.2">
      <c r="B94" s="29"/>
      <c r="C94" s="66" t="s">
        <v>162</v>
      </c>
      <c r="D94" s="174"/>
      <c r="E94" s="174"/>
      <c r="F94" s="174"/>
      <c r="G94" s="174"/>
      <c r="H94" s="174"/>
      <c r="J94" s="174"/>
      <c r="K94" s="174"/>
      <c r="L94" s="175"/>
    </row>
    <row r="95" spans="2:12" s="1" customFormat="1" ht="14.4" customHeight="1">
      <c r="B95" s="42"/>
      <c r="C95" s="64"/>
      <c r="D95" s="64"/>
      <c r="E95" s="407" t="s">
        <v>1044</v>
      </c>
      <c r="F95" s="408"/>
      <c r="G95" s="408"/>
      <c r="H95" s="408"/>
      <c r="I95" s="173"/>
      <c r="J95" s="64"/>
      <c r="K95" s="64"/>
      <c r="L95" s="62"/>
    </row>
    <row r="96" spans="2:12" s="1" customFormat="1" ht="14.4" customHeight="1">
      <c r="B96" s="42"/>
      <c r="C96" s="66" t="s">
        <v>164</v>
      </c>
      <c r="D96" s="64"/>
      <c r="E96" s="64"/>
      <c r="F96" s="64"/>
      <c r="G96" s="64"/>
      <c r="H96" s="64"/>
      <c r="I96" s="173"/>
      <c r="J96" s="64"/>
      <c r="K96" s="64"/>
      <c r="L96" s="62"/>
    </row>
    <row r="97" spans="2:65" s="1" customFormat="1" ht="16.2" customHeight="1">
      <c r="B97" s="42"/>
      <c r="C97" s="64"/>
      <c r="D97" s="64"/>
      <c r="E97" s="375" t="str">
        <f>E13</f>
        <v>D.1.2.1. - vánoční strom+zídky č. 3.1,3.2,3.3 a schody,BUS-stavebně konstrukční řešení</v>
      </c>
      <c r="F97" s="408"/>
      <c r="G97" s="408"/>
      <c r="H97" s="408"/>
      <c r="I97" s="173"/>
      <c r="J97" s="64"/>
      <c r="K97" s="64"/>
      <c r="L97" s="62"/>
    </row>
    <row r="98" spans="2:65" s="1" customFormat="1" ht="6.9" customHeight="1">
      <c r="B98" s="42"/>
      <c r="C98" s="64"/>
      <c r="D98" s="64"/>
      <c r="E98" s="64"/>
      <c r="F98" s="64"/>
      <c r="G98" s="64"/>
      <c r="H98" s="64"/>
      <c r="I98" s="173"/>
      <c r="J98" s="64"/>
      <c r="K98" s="64"/>
      <c r="L98" s="62"/>
    </row>
    <row r="99" spans="2:65" s="1" customFormat="1" ht="18" customHeight="1">
      <c r="B99" s="42"/>
      <c r="C99" s="66" t="s">
        <v>24</v>
      </c>
      <c r="D99" s="64"/>
      <c r="E99" s="64"/>
      <c r="F99" s="176" t="str">
        <f>F16</f>
        <v xml:space="preserve">MALŠOVICE </v>
      </c>
      <c r="G99" s="64"/>
      <c r="H99" s="64"/>
      <c r="I99" s="177" t="s">
        <v>26</v>
      </c>
      <c r="J99" s="74" t="str">
        <f>IF(J16="","",J16)</f>
        <v>10. 5. 2018</v>
      </c>
      <c r="K99" s="64"/>
      <c r="L99" s="62"/>
    </row>
    <row r="100" spans="2:65" s="1" customFormat="1" ht="6.9" customHeight="1">
      <c r="B100" s="42"/>
      <c r="C100" s="64"/>
      <c r="D100" s="64"/>
      <c r="E100" s="64"/>
      <c r="F100" s="64"/>
      <c r="G100" s="64"/>
      <c r="H100" s="64"/>
      <c r="I100" s="173"/>
      <c r="J100" s="64"/>
      <c r="K100" s="64"/>
      <c r="L100" s="62"/>
    </row>
    <row r="101" spans="2:65" s="1" customFormat="1" ht="13.2">
      <c r="B101" s="42"/>
      <c r="C101" s="66" t="s">
        <v>28</v>
      </c>
      <c r="D101" s="64"/>
      <c r="E101" s="64"/>
      <c r="F101" s="176" t="str">
        <f>E19</f>
        <v>OBEC MALŠOVICE, Malšovice 16</v>
      </c>
      <c r="G101" s="64"/>
      <c r="H101" s="64"/>
      <c r="I101" s="177" t="s">
        <v>34</v>
      </c>
      <c r="J101" s="176" t="str">
        <f>E25</f>
        <v>Ing.arch. Zdeněk Havlík Ústí n.L.</v>
      </c>
      <c r="K101" s="64"/>
      <c r="L101" s="62"/>
    </row>
    <row r="102" spans="2:65" s="1" customFormat="1" ht="14.4" customHeight="1">
      <c r="B102" s="42"/>
      <c r="C102" s="66" t="s">
        <v>32</v>
      </c>
      <c r="D102" s="64"/>
      <c r="E102" s="64"/>
      <c r="F102" s="176" t="str">
        <f>IF(E22="","",E22)</f>
        <v/>
      </c>
      <c r="G102" s="64"/>
      <c r="H102" s="64"/>
      <c r="I102" s="173"/>
      <c r="J102" s="64"/>
      <c r="K102" s="64"/>
      <c r="L102" s="62"/>
    </row>
    <row r="103" spans="2:65" s="1" customFormat="1" ht="10.35" customHeight="1">
      <c r="B103" s="42"/>
      <c r="C103" s="64"/>
      <c r="D103" s="64"/>
      <c r="E103" s="64"/>
      <c r="F103" s="64"/>
      <c r="G103" s="64"/>
      <c r="H103" s="64"/>
      <c r="I103" s="173"/>
      <c r="J103" s="64"/>
      <c r="K103" s="64"/>
      <c r="L103" s="62"/>
    </row>
    <row r="104" spans="2:65" s="10" customFormat="1" ht="29.25" customHeight="1">
      <c r="B104" s="178"/>
      <c r="C104" s="179" t="s">
        <v>192</v>
      </c>
      <c r="D104" s="180" t="s">
        <v>58</v>
      </c>
      <c r="E104" s="180" t="s">
        <v>54</v>
      </c>
      <c r="F104" s="180" t="s">
        <v>193</v>
      </c>
      <c r="G104" s="180" t="s">
        <v>194</v>
      </c>
      <c r="H104" s="180" t="s">
        <v>195</v>
      </c>
      <c r="I104" s="181" t="s">
        <v>196</v>
      </c>
      <c r="J104" s="180" t="s">
        <v>168</v>
      </c>
      <c r="K104" s="182" t="s">
        <v>197</v>
      </c>
      <c r="L104" s="183"/>
      <c r="M104" s="82" t="s">
        <v>198</v>
      </c>
      <c r="N104" s="83" t="s">
        <v>43</v>
      </c>
      <c r="O104" s="83" t="s">
        <v>199</v>
      </c>
      <c r="P104" s="83" t="s">
        <v>200</v>
      </c>
      <c r="Q104" s="83" t="s">
        <v>201</v>
      </c>
      <c r="R104" s="83" t="s">
        <v>202</v>
      </c>
      <c r="S104" s="83" t="s">
        <v>203</v>
      </c>
      <c r="T104" s="84" t="s">
        <v>204</v>
      </c>
    </row>
    <row r="105" spans="2:65" s="1" customFormat="1" ht="29.25" customHeight="1">
      <c r="B105" s="42"/>
      <c r="C105" s="88" t="s">
        <v>169</v>
      </c>
      <c r="D105" s="64"/>
      <c r="E105" s="64"/>
      <c r="F105" s="64"/>
      <c r="G105" s="64"/>
      <c r="H105" s="64"/>
      <c r="I105" s="173"/>
      <c r="J105" s="184">
        <f>BK105</f>
        <v>0</v>
      </c>
      <c r="K105" s="64"/>
      <c r="L105" s="62"/>
      <c r="M105" s="85"/>
      <c r="N105" s="86"/>
      <c r="O105" s="86"/>
      <c r="P105" s="185">
        <f>P106+P341</f>
        <v>0</v>
      </c>
      <c r="Q105" s="86"/>
      <c r="R105" s="185">
        <f>R106+R341</f>
        <v>95.830999695395988</v>
      </c>
      <c r="S105" s="86"/>
      <c r="T105" s="186">
        <f>T106+T341</f>
        <v>0</v>
      </c>
      <c r="AT105" s="25" t="s">
        <v>72</v>
      </c>
      <c r="AU105" s="25" t="s">
        <v>170</v>
      </c>
      <c r="BK105" s="187">
        <f>BK106+BK341</f>
        <v>0</v>
      </c>
    </row>
    <row r="106" spans="2:65" s="11" customFormat="1" ht="37.35" customHeight="1">
      <c r="B106" s="188"/>
      <c r="C106" s="189"/>
      <c r="D106" s="190" t="s">
        <v>72</v>
      </c>
      <c r="E106" s="191" t="s">
        <v>205</v>
      </c>
      <c r="F106" s="191" t="s">
        <v>206</v>
      </c>
      <c r="G106" s="189"/>
      <c r="H106" s="189"/>
      <c r="I106" s="192"/>
      <c r="J106" s="193">
        <f>BK106</f>
        <v>0</v>
      </c>
      <c r="K106" s="189"/>
      <c r="L106" s="194"/>
      <c r="M106" s="195"/>
      <c r="N106" s="196"/>
      <c r="O106" s="196"/>
      <c r="P106" s="197">
        <f>P107+P137+P166+P252+P337+P339</f>
        <v>0</v>
      </c>
      <c r="Q106" s="196"/>
      <c r="R106" s="197">
        <f>R107+R137+R166+R252+R337+R339</f>
        <v>95.609719695395995</v>
      </c>
      <c r="S106" s="196"/>
      <c r="T106" s="198">
        <f>T107+T137+T166+T252+T337+T339</f>
        <v>0</v>
      </c>
      <c r="AR106" s="199" t="s">
        <v>80</v>
      </c>
      <c r="AT106" s="200" t="s">
        <v>72</v>
      </c>
      <c r="AU106" s="200" t="s">
        <v>73</v>
      </c>
      <c r="AY106" s="199" t="s">
        <v>207</v>
      </c>
      <c r="BK106" s="201">
        <f>BK107+BK137+BK166+BK252+BK337+BK339</f>
        <v>0</v>
      </c>
    </row>
    <row r="107" spans="2:65" s="11" customFormat="1" ht="19.95" customHeight="1">
      <c r="B107" s="188"/>
      <c r="C107" s="189"/>
      <c r="D107" s="190" t="s">
        <v>72</v>
      </c>
      <c r="E107" s="202" t="s">
        <v>80</v>
      </c>
      <c r="F107" s="202" t="s">
        <v>208</v>
      </c>
      <c r="G107" s="189"/>
      <c r="H107" s="189"/>
      <c r="I107" s="192"/>
      <c r="J107" s="203">
        <f>BK107</f>
        <v>0</v>
      </c>
      <c r="K107" s="189"/>
      <c r="L107" s="194"/>
      <c r="M107" s="195"/>
      <c r="N107" s="196"/>
      <c r="O107" s="196"/>
      <c r="P107" s="197">
        <f>P108+P113+P123+P128</f>
        <v>0</v>
      </c>
      <c r="Q107" s="196"/>
      <c r="R107" s="197">
        <f>R108+R113+R123+R128</f>
        <v>0</v>
      </c>
      <c r="S107" s="196"/>
      <c r="T107" s="198">
        <f>T108+T113+T123+T128</f>
        <v>0</v>
      </c>
      <c r="AR107" s="199" t="s">
        <v>80</v>
      </c>
      <c r="AT107" s="200" t="s">
        <v>72</v>
      </c>
      <c r="AU107" s="200" t="s">
        <v>80</v>
      </c>
      <c r="AY107" s="199" t="s">
        <v>207</v>
      </c>
      <c r="BK107" s="201">
        <f>BK108+BK113+BK123+BK128</f>
        <v>0</v>
      </c>
    </row>
    <row r="108" spans="2:65" s="11" customFormat="1" ht="14.85" customHeight="1">
      <c r="B108" s="188"/>
      <c r="C108" s="189"/>
      <c r="D108" s="190" t="s">
        <v>72</v>
      </c>
      <c r="E108" s="202" t="s">
        <v>282</v>
      </c>
      <c r="F108" s="202" t="s">
        <v>1054</v>
      </c>
      <c r="G108" s="189"/>
      <c r="H108" s="189"/>
      <c r="I108" s="192"/>
      <c r="J108" s="203">
        <f>BK108</f>
        <v>0</v>
      </c>
      <c r="K108" s="189"/>
      <c r="L108" s="194"/>
      <c r="M108" s="195"/>
      <c r="N108" s="196"/>
      <c r="O108" s="196"/>
      <c r="P108" s="197">
        <f>SUM(P109:P112)</f>
        <v>0</v>
      </c>
      <c r="Q108" s="196"/>
      <c r="R108" s="197">
        <f>SUM(R109:R112)</f>
        <v>0</v>
      </c>
      <c r="S108" s="196"/>
      <c r="T108" s="198">
        <f>SUM(T109:T112)</f>
        <v>0</v>
      </c>
      <c r="AR108" s="199" t="s">
        <v>80</v>
      </c>
      <c r="AT108" s="200" t="s">
        <v>72</v>
      </c>
      <c r="AU108" s="200" t="s">
        <v>82</v>
      </c>
      <c r="AY108" s="199" t="s">
        <v>207</v>
      </c>
      <c r="BK108" s="201">
        <f>SUM(BK109:BK112)</f>
        <v>0</v>
      </c>
    </row>
    <row r="109" spans="2:65" s="1" customFormat="1" ht="34.200000000000003" customHeight="1">
      <c r="B109" s="42"/>
      <c r="C109" s="204" t="s">
        <v>80</v>
      </c>
      <c r="D109" s="204" t="s">
        <v>211</v>
      </c>
      <c r="E109" s="205" t="s">
        <v>1055</v>
      </c>
      <c r="F109" s="206" t="s">
        <v>1056</v>
      </c>
      <c r="G109" s="207" t="s">
        <v>214</v>
      </c>
      <c r="H109" s="208">
        <v>12.265000000000001</v>
      </c>
      <c r="I109" s="209"/>
      <c r="J109" s="210">
        <f>ROUND(I109*H109,1)</f>
        <v>0</v>
      </c>
      <c r="K109" s="206" t="s">
        <v>215</v>
      </c>
      <c r="L109" s="62"/>
      <c r="M109" s="211" t="s">
        <v>23</v>
      </c>
      <c r="N109" s="212" t="s">
        <v>44</v>
      </c>
      <c r="O109" s="43"/>
      <c r="P109" s="213">
        <f>O109*H109</f>
        <v>0</v>
      </c>
      <c r="Q109" s="213">
        <v>0</v>
      </c>
      <c r="R109" s="213">
        <f>Q109*H109</f>
        <v>0</v>
      </c>
      <c r="S109" s="213">
        <v>0</v>
      </c>
      <c r="T109" s="214">
        <f>S109*H109</f>
        <v>0</v>
      </c>
      <c r="AR109" s="25" t="s">
        <v>216</v>
      </c>
      <c r="AT109" s="25" t="s">
        <v>211</v>
      </c>
      <c r="AU109" s="25" t="s">
        <v>90</v>
      </c>
      <c r="AY109" s="25" t="s">
        <v>207</v>
      </c>
      <c r="BE109" s="215">
        <f>IF(N109="základní",J109,0)</f>
        <v>0</v>
      </c>
      <c r="BF109" s="215">
        <f>IF(N109="snížená",J109,0)</f>
        <v>0</v>
      </c>
      <c r="BG109" s="215">
        <f>IF(N109="zákl. přenesená",J109,0)</f>
        <v>0</v>
      </c>
      <c r="BH109" s="215">
        <f>IF(N109="sníž. přenesená",J109,0)</f>
        <v>0</v>
      </c>
      <c r="BI109" s="215">
        <f>IF(N109="nulová",J109,0)</f>
        <v>0</v>
      </c>
      <c r="BJ109" s="25" t="s">
        <v>80</v>
      </c>
      <c r="BK109" s="215">
        <f>ROUND(I109*H109,1)</f>
        <v>0</v>
      </c>
      <c r="BL109" s="25" t="s">
        <v>216</v>
      </c>
      <c r="BM109" s="25" t="s">
        <v>1057</v>
      </c>
    </row>
    <row r="110" spans="2:65" s="12" customFormat="1" ht="24">
      <c r="B110" s="216"/>
      <c r="C110" s="217"/>
      <c r="D110" s="218" t="s">
        <v>218</v>
      </c>
      <c r="E110" s="219" t="s">
        <v>23</v>
      </c>
      <c r="F110" s="220" t="s">
        <v>1058</v>
      </c>
      <c r="G110" s="217"/>
      <c r="H110" s="221">
        <v>11.477</v>
      </c>
      <c r="I110" s="222"/>
      <c r="J110" s="217"/>
      <c r="K110" s="217"/>
      <c r="L110" s="223"/>
      <c r="M110" s="224"/>
      <c r="N110" s="225"/>
      <c r="O110" s="225"/>
      <c r="P110" s="225"/>
      <c r="Q110" s="225"/>
      <c r="R110" s="225"/>
      <c r="S110" s="225"/>
      <c r="T110" s="226"/>
      <c r="AT110" s="227" t="s">
        <v>218</v>
      </c>
      <c r="AU110" s="227" t="s">
        <v>90</v>
      </c>
      <c r="AV110" s="12" t="s">
        <v>82</v>
      </c>
      <c r="AW110" s="12" t="s">
        <v>36</v>
      </c>
      <c r="AX110" s="12" t="s">
        <v>73</v>
      </c>
      <c r="AY110" s="227" t="s">
        <v>207</v>
      </c>
    </row>
    <row r="111" spans="2:65" s="12" customFormat="1" ht="12">
      <c r="B111" s="216"/>
      <c r="C111" s="217"/>
      <c r="D111" s="218" t="s">
        <v>218</v>
      </c>
      <c r="E111" s="219" t="s">
        <v>23</v>
      </c>
      <c r="F111" s="220" t="s">
        <v>1059</v>
      </c>
      <c r="G111" s="217"/>
      <c r="H111" s="221">
        <v>0.78800000000000003</v>
      </c>
      <c r="I111" s="222"/>
      <c r="J111" s="217"/>
      <c r="K111" s="217"/>
      <c r="L111" s="223"/>
      <c r="M111" s="224"/>
      <c r="N111" s="225"/>
      <c r="O111" s="225"/>
      <c r="P111" s="225"/>
      <c r="Q111" s="225"/>
      <c r="R111" s="225"/>
      <c r="S111" s="225"/>
      <c r="T111" s="226"/>
      <c r="AT111" s="227" t="s">
        <v>218</v>
      </c>
      <c r="AU111" s="227" t="s">
        <v>90</v>
      </c>
      <c r="AV111" s="12" t="s">
        <v>82</v>
      </c>
      <c r="AW111" s="12" t="s">
        <v>36</v>
      </c>
      <c r="AX111" s="12" t="s">
        <v>73</v>
      </c>
      <c r="AY111" s="227" t="s">
        <v>207</v>
      </c>
    </row>
    <row r="112" spans="2:65" s="13" customFormat="1" ht="12">
      <c r="B112" s="228"/>
      <c r="C112" s="229"/>
      <c r="D112" s="218" t="s">
        <v>218</v>
      </c>
      <c r="E112" s="230" t="s">
        <v>23</v>
      </c>
      <c r="F112" s="231" t="s">
        <v>236</v>
      </c>
      <c r="G112" s="229"/>
      <c r="H112" s="232">
        <v>12.265000000000001</v>
      </c>
      <c r="I112" s="233"/>
      <c r="J112" s="229"/>
      <c r="K112" s="229"/>
      <c r="L112" s="234"/>
      <c r="M112" s="235"/>
      <c r="N112" s="236"/>
      <c r="O112" s="236"/>
      <c r="P112" s="236"/>
      <c r="Q112" s="236"/>
      <c r="R112" s="236"/>
      <c r="S112" s="236"/>
      <c r="T112" s="237"/>
      <c r="AT112" s="238" t="s">
        <v>218</v>
      </c>
      <c r="AU112" s="238" t="s">
        <v>90</v>
      </c>
      <c r="AV112" s="13" t="s">
        <v>216</v>
      </c>
      <c r="AW112" s="13" t="s">
        <v>36</v>
      </c>
      <c r="AX112" s="13" t="s">
        <v>80</v>
      </c>
      <c r="AY112" s="238" t="s">
        <v>207</v>
      </c>
    </row>
    <row r="113" spans="2:65" s="11" customFormat="1" ht="22.35" customHeight="1">
      <c r="B113" s="188"/>
      <c r="C113" s="189"/>
      <c r="D113" s="190" t="s">
        <v>72</v>
      </c>
      <c r="E113" s="202" t="s">
        <v>209</v>
      </c>
      <c r="F113" s="202" t="s">
        <v>210</v>
      </c>
      <c r="G113" s="189"/>
      <c r="H113" s="189"/>
      <c r="I113" s="192"/>
      <c r="J113" s="203">
        <f>BK113</f>
        <v>0</v>
      </c>
      <c r="K113" s="189"/>
      <c r="L113" s="194"/>
      <c r="M113" s="195"/>
      <c r="N113" s="196"/>
      <c r="O113" s="196"/>
      <c r="P113" s="197">
        <f>SUM(P114:P122)</f>
        <v>0</v>
      </c>
      <c r="Q113" s="196"/>
      <c r="R113" s="197">
        <f>SUM(R114:R122)</f>
        <v>0</v>
      </c>
      <c r="S113" s="196"/>
      <c r="T113" s="198">
        <f>SUM(T114:T122)</f>
        <v>0</v>
      </c>
      <c r="AR113" s="199" t="s">
        <v>80</v>
      </c>
      <c r="AT113" s="200" t="s">
        <v>72</v>
      </c>
      <c r="AU113" s="200" t="s">
        <v>82</v>
      </c>
      <c r="AY113" s="199" t="s">
        <v>207</v>
      </c>
      <c r="BK113" s="201">
        <f>SUM(BK114:BK122)</f>
        <v>0</v>
      </c>
    </row>
    <row r="114" spans="2:65" s="1" customFormat="1" ht="34.200000000000003" customHeight="1">
      <c r="B114" s="42"/>
      <c r="C114" s="204" t="s">
        <v>82</v>
      </c>
      <c r="D114" s="204" t="s">
        <v>211</v>
      </c>
      <c r="E114" s="205" t="s">
        <v>220</v>
      </c>
      <c r="F114" s="206" t="s">
        <v>221</v>
      </c>
      <c r="G114" s="207" t="s">
        <v>214</v>
      </c>
      <c r="H114" s="208">
        <v>7.6050000000000004</v>
      </c>
      <c r="I114" s="209"/>
      <c r="J114" s="210">
        <f>ROUND(I114*H114,1)</f>
        <v>0</v>
      </c>
      <c r="K114" s="206" t="s">
        <v>215</v>
      </c>
      <c r="L114" s="62"/>
      <c r="M114" s="211" t="s">
        <v>23</v>
      </c>
      <c r="N114" s="212" t="s">
        <v>44</v>
      </c>
      <c r="O114" s="43"/>
      <c r="P114" s="213">
        <f>O114*H114</f>
        <v>0</v>
      </c>
      <c r="Q114" s="213">
        <v>0</v>
      </c>
      <c r="R114" s="213">
        <f>Q114*H114</f>
        <v>0</v>
      </c>
      <c r="S114" s="213">
        <v>0</v>
      </c>
      <c r="T114" s="214">
        <f>S114*H114</f>
        <v>0</v>
      </c>
      <c r="AR114" s="25" t="s">
        <v>216</v>
      </c>
      <c r="AT114" s="25" t="s">
        <v>211</v>
      </c>
      <c r="AU114" s="25" t="s">
        <v>90</v>
      </c>
      <c r="AY114" s="25" t="s">
        <v>207</v>
      </c>
      <c r="BE114" s="215">
        <f>IF(N114="základní",J114,0)</f>
        <v>0</v>
      </c>
      <c r="BF114" s="215">
        <f>IF(N114="snížená",J114,0)</f>
        <v>0</v>
      </c>
      <c r="BG114" s="215">
        <f>IF(N114="zákl. přenesená",J114,0)</f>
        <v>0</v>
      </c>
      <c r="BH114" s="215">
        <f>IF(N114="sníž. přenesená",J114,0)</f>
        <v>0</v>
      </c>
      <c r="BI114" s="215">
        <f>IF(N114="nulová",J114,0)</f>
        <v>0</v>
      </c>
      <c r="BJ114" s="25" t="s">
        <v>80</v>
      </c>
      <c r="BK114" s="215">
        <f>ROUND(I114*H114,1)</f>
        <v>0</v>
      </c>
      <c r="BL114" s="25" t="s">
        <v>216</v>
      </c>
      <c r="BM114" s="25" t="s">
        <v>1060</v>
      </c>
    </row>
    <row r="115" spans="2:65" s="12" customFormat="1" ht="12">
      <c r="B115" s="216"/>
      <c r="C115" s="217"/>
      <c r="D115" s="218" t="s">
        <v>218</v>
      </c>
      <c r="E115" s="219" t="s">
        <v>23</v>
      </c>
      <c r="F115" s="220" t="s">
        <v>1061</v>
      </c>
      <c r="G115" s="217"/>
      <c r="H115" s="221">
        <v>7.6050000000000004</v>
      </c>
      <c r="I115" s="222"/>
      <c r="J115" s="217"/>
      <c r="K115" s="217"/>
      <c r="L115" s="223"/>
      <c r="M115" s="224"/>
      <c r="N115" s="225"/>
      <c r="O115" s="225"/>
      <c r="P115" s="225"/>
      <c r="Q115" s="225"/>
      <c r="R115" s="225"/>
      <c r="S115" s="225"/>
      <c r="T115" s="226"/>
      <c r="AT115" s="227" t="s">
        <v>218</v>
      </c>
      <c r="AU115" s="227" t="s">
        <v>90</v>
      </c>
      <c r="AV115" s="12" t="s">
        <v>82</v>
      </c>
      <c r="AW115" s="12" t="s">
        <v>36</v>
      </c>
      <c r="AX115" s="12" t="s">
        <v>80</v>
      </c>
      <c r="AY115" s="227" t="s">
        <v>207</v>
      </c>
    </row>
    <row r="116" spans="2:65" s="1" customFormat="1" ht="34.200000000000003" customHeight="1">
      <c r="B116" s="42"/>
      <c r="C116" s="204" t="s">
        <v>90</v>
      </c>
      <c r="D116" s="204" t="s">
        <v>211</v>
      </c>
      <c r="E116" s="205" t="s">
        <v>1062</v>
      </c>
      <c r="F116" s="206" t="s">
        <v>1063</v>
      </c>
      <c r="G116" s="207" t="s">
        <v>214</v>
      </c>
      <c r="H116" s="208">
        <v>3.456</v>
      </c>
      <c r="I116" s="209"/>
      <c r="J116" s="210">
        <f>ROUND(I116*H116,1)</f>
        <v>0</v>
      </c>
      <c r="K116" s="206" t="s">
        <v>215</v>
      </c>
      <c r="L116" s="62"/>
      <c r="M116" s="211" t="s">
        <v>23</v>
      </c>
      <c r="N116" s="212" t="s">
        <v>44</v>
      </c>
      <c r="O116" s="43"/>
      <c r="P116" s="213">
        <f>O116*H116</f>
        <v>0</v>
      </c>
      <c r="Q116" s="213">
        <v>0</v>
      </c>
      <c r="R116" s="213">
        <f>Q116*H116</f>
        <v>0</v>
      </c>
      <c r="S116" s="213">
        <v>0</v>
      </c>
      <c r="T116" s="214">
        <f>S116*H116</f>
        <v>0</v>
      </c>
      <c r="AR116" s="25" t="s">
        <v>216</v>
      </c>
      <c r="AT116" s="25" t="s">
        <v>211</v>
      </c>
      <c r="AU116" s="25" t="s">
        <v>90</v>
      </c>
      <c r="AY116" s="25" t="s">
        <v>207</v>
      </c>
      <c r="BE116" s="215">
        <f>IF(N116="základní",J116,0)</f>
        <v>0</v>
      </c>
      <c r="BF116" s="215">
        <f>IF(N116="snížená",J116,0)</f>
        <v>0</v>
      </c>
      <c r="BG116" s="215">
        <f>IF(N116="zákl. přenesená",J116,0)</f>
        <v>0</v>
      </c>
      <c r="BH116" s="215">
        <f>IF(N116="sníž. přenesená",J116,0)</f>
        <v>0</v>
      </c>
      <c r="BI116" s="215">
        <f>IF(N116="nulová",J116,0)</f>
        <v>0</v>
      </c>
      <c r="BJ116" s="25" t="s">
        <v>80</v>
      </c>
      <c r="BK116" s="215">
        <f>ROUND(I116*H116,1)</f>
        <v>0</v>
      </c>
      <c r="BL116" s="25" t="s">
        <v>216</v>
      </c>
      <c r="BM116" s="25" t="s">
        <v>1064</v>
      </c>
    </row>
    <row r="117" spans="2:65" s="12" customFormat="1" ht="12">
      <c r="B117" s="216"/>
      <c r="C117" s="217"/>
      <c r="D117" s="218" t="s">
        <v>218</v>
      </c>
      <c r="E117" s="219" t="s">
        <v>23</v>
      </c>
      <c r="F117" s="220" t="s">
        <v>1065</v>
      </c>
      <c r="G117" s="217"/>
      <c r="H117" s="221">
        <v>3.456</v>
      </c>
      <c r="I117" s="222"/>
      <c r="J117" s="217"/>
      <c r="K117" s="217"/>
      <c r="L117" s="223"/>
      <c r="M117" s="224"/>
      <c r="N117" s="225"/>
      <c r="O117" s="225"/>
      <c r="P117" s="225"/>
      <c r="Q117" s="225"/>
      <c r="R117" s="225"/>
      <c r="S117" s="225"/>
      <c r="T117" s="226"/>
      <c r="AT117" s="227" t="s">
        <v>218</v>
      </c>
      <c r="AU117" s="227" t="s">
        <v>90</v>
      </c>
      <c r="AV117" s="12" t="s">
        <v>82</v>
      </c>
      <c r="AW117" s="12" t="s">
        <v>36</v>
      </c>
      <c r="AX117" s="12" t="s">
        <v>80</v>
      </c>
      <c r="AY117" s="227" t="s">
        <v>207</v>
      </c>
    </row>
    <row r="118" spans="2:65" s="1" customFormat="1" ht="34.200000000000003" customHeight="1">
      <c r="B118" s="42"/>
      <c r="C118" s="204" t="s">
        <v>216</v>
      </c>
      <c r="D118" s="204" t="s">
        <v>211</v>
      </c>
      <c r="E118" s="205" t="s">
        <v>1066</v>
      </c>
      <c r="F118" s="206" t="s">
        <v>1067</v>
      </c>
      <c r="G118" s="207" t="s">
        <v>214</v>
      </c>
      <c r="H118" s="208">
        <v>5.5869999999999997</v>
      </c>
      <c r="I118" s="209"/>
      <c r="J118" s="210">
        <f>ROUND(I118*H118,1)</f>
        <v>0</v>
      </c>
      <c r="K118" s="206" t="s">
        <v>215</v>
      </c>
      <c r="L118" s="62"/>
      <c r="M118" s="211" t="s">
        <v>23</v>
      </c>
      <c r="N118" s="212" t="s">
        <v>44</v>
      </c>
      <c r="O118" s="43"/>
      <c r="P118" s="213">
        <f>O118*H118</f>
        <v>0</v>
      </c>
      <c r="Q118" s="213">
        <v>0</v>
      </c>
      <c r="R118" s="213">
        <f>Q118*H118</f>
        <v>0</v>
      </c>
      <c r="S118" s="213">
        <v>0</v>
      </c>
      <c r="T118" s="214">
        <f>S118*H118</f>
        <v>0</v>
      </c>
      <c r="AR118" s="25" t="s">
        <v>216</v>
      </c>
      <c r="AT118" s="25" t="s">
        <v>211</v>
      </c>
      <c r="AU118" s="25" t="s">
        <v>90</v>
      </c>
      <c r="AY118" s="25" t="s">
        <v>207</v>
      </c>
      <c r="BE118" s="215">
        <f>IF(N118="základní",J118,0)</f>
        <v>0</v>
      </c>
      <c r="BF118" s="215">
        <f>IF(N118="snížená",J118,0)</f>
        <v>0</v>
      </c>
      <c r="BG118" s="215">
        <f>IF(N118="zákl. přenesená",J118,0)</f>
        <v>0</v>
      </c>
      <c r="BH118" s="215">
        <f>IF(N118="sníž. přenesená",J118,0)</f>
        <v>0</v>
      </c>
      <c r="BI118" s="215">
        <f>IF(N118="nulová",J118,0)</f>
        <v>0</v>
      </c>
      <c r="BJ118" s="25" t="s">
        <v>80</v>
      </c>
      <c r="BK118" s="215">
        <f>ROUND(I118*H118,1)</f>
        <v>0</v>
      </c>
      <c r="BL118" s="25" t="s">
        <v>216</v>
      </c>
      <c r="BM118" s="25" t="s">
        <v>1068</v>
      </c>
    </row>
    <row r="119" spans="2:65" s="15" customFormat="1" ht="12">
      <c r="B119" s="250"/>
      <c r="C119" s="251"/>
      <c r="D119" s="218" t="s">
        <v>218</v>
      </c>
      <c r="E119" s="252" t="s">
        <v>23</v>
      </c>
      <c r="F119" s="253" t="s">
        <v>1069</v>
      </c>
      <c r="G119" s="251"/>
      <c r="H119" s="252" t="s">
        <v>23</v>
      </c>
      <c r="I119" s="254"/>
      <c r="J119" s="251"/>
      <c r="K119" s="251"/>
      <c r="L119" s="255"/>
      <c r="M119" s="256"/>
      <c r="N119" s="257"/>
      <c r="O119" s="257"/>
      <c r="P119" s="257"/>
      <c r="Q119" s="257"/>
      <c r="R119" s="257"/>
      <c r="S119" s="257"/>
      <c r="T119" s="258"/>
      <c r="AT119" s="259" t="s">
        <v>218</v>
      </c>
      <c r="AU119" s="259" t="s">
        <v>90</v>
      </c>
      <c r="AV119" s="15" t="s">
        <v>80</v>
      </c>
      <c r="AW119" s="15" t="s">
        <v>36</v>
      </c>
      <c r="AX119" s="15" t="s">
        <v>73</v>
      </c>
      <c r="AY119" s="259" t="s">
        <v>207</v>
      </c>
    </row>
    <row r="120" spans="2:65" s="15" customFormat="1" ht="12">
      <c r="B120" s="250"/>
      <c r="C120" s="251"/>
      <c r="D120" s="218" t="s">
        <v>218</v>
      </c>
      <c r="E120" s="252" t="s">
        <v>23</v>
      </c>
      <c r="F120" s="253" t="s">
        <v>1070</v>
      </c>
      <c r="G120" s="251"/>
      <c r="H120" s="252" t="s">
        <v>23</v>
      </c>
      <c r="I120" s="254"/>
      <c r="J120" s="251"/>
      <c r="K120" s="251"/>
      <c r="L120" s="255"/>
      <c r="M120" s="256"/>
      <c r="N120" s="257"/>
      <c r="O120" s="257"/>
      <c r="P120" s="257"/>
      <c r="Q120" s="257"/>
      <c r="R120" s="257"/>
      <c r="S120" s="257"/>
      <c r="T120" s="258"/>
      <c r="AT120" s="259" t="s">
        <v>218</v>
      </c>
      <c r="AU120" s="259" t="s">
        <v>90</v>
      </c>
      <c r="AV120" s="15" t="s">
        <v>80</v>
      </c>
      <c r="AW120" s="15" t="s">
        <v>36</v>
      </c>
      <c r="AX120" s="15" t="s">
        <v>73</v>
      </c>
      <c r="AY120" s="259" t="s">
        <v>207</v>
      </c>
    </row>
    <row r="121" spans="2:65" s="12" customFormat="1" ht="12">
      <c r="B121" s="216"/>
      <c r="C121" s="217"/>
      <c r="D121" s="218" t="s">
        <v>218</v>
      </c>
      <c r="E121" s="219" t="s">
        <v>23</v>
      </c>
      <c r="F121" s="220" t="s">
        <v>23</v>
      </c>
      <c r="G121" s="217"/>
      <c r="H121" s="221">
        <v>0</v>
      </c>
      <c r="I121" s="222"/>
      <c r="J121" s="217"/>
      <c r="K121" s="217"/>
      <c r="L121" s="223"/>
      <c r="M121" s="224"/>
      <c r="N121" s="225"/>
      <c r="O121" s="225"/>
      <c r="P121" s="225"/>
      <c r="Q121" s="225"/>
      <c r="R121" s="225"/>
      <c r="S121" s="225"/>
      <c r="T121" s="226"/>
      <c r="AT121" s="227" t="s">
        <v>218</v>
      </c>
      <c r="AU121" s="227" t="s">
        <v>90</v>
      </c>
      <c r="AV121" s="12" t="s">
        <v>82</v>
      </c>
      <c r="AW121" s="12" t="s">
        <v>36</v>
      </c>
      <c r="AX121" s="12" t="s">
        <v>73</v>
      </c>
      <c r="AY121" s="227" t="s">
        <v>207</v>
      </c>
    </row>
    <row r="122" spans="2:65" s="12" customFormat="1" ht="12">
      <c r="B122" s="216"/>
      <c r="C122" s="217"/>
      <c r="D122" s="218" t="s">
        <v>218</v>
      </c>
      <c r="E122" s="219" t="s">
        <v>23</v>
      </c>
      <c r="F122" s="220" t="s">
        <v>1071</v>
      </c>
      <c r="G122" s="217"/>
      <c r="H122" s="221">
        <v>5.5869999999999997</v>
      </c>
      <c r="I122" s="222"/>
      <c r="J122" s="217"/>
      <c r="K122" s="217"/>
      <c r="L122" s="223"/>
      <c r="M122" s="224"/>
      <c r="N122" s="225"/>
      <c r="O122" s="225"/>
      <c r="P122" s="225"/>
      <c r="Q122" s="225"/>
      <c r="R122" s="225"/>
      <c r="S122" s="225"/>
      <c r="T122" s="226"/>
      <c r="AT122" s="227" t="s">
        <v>218</v>
      </c>
      <c r="AU122" s="227" t="s">
        <v>90</v>
      </c>
      <c r="AV122" s="12" t="s">
        <v>82</v>
      </c>
      <c r="AW122" s="12" t="s">
        <v>36</v>
      </c>
      <c r="AX122" s="12" t="s">
        <v>80</v>
      </c>
      <c r="AY122" s="227" t="s">
        <v>207</v>
      </c>
    </row>
    <row r="123" spans="2:65" s="11" customFormat="1" ht="22.35" customHeight="1">
      <c r="B123" s="188"/>
      <c r="C123" s="189"/>
      <c r="D123" s="190" t="s">
        <v>72</v>
      </c>
      <c r="E123" s="202" t="s">
        <v>226</v>
      </c>
      <c r="F123" s="202" t="s">
        <v>227</v>
      </c>
      <c r="G123" s="189"/>
      <c r="H123" s="189"/>
      <c r="I123" s="192"/>
      <c r="J123" s="203">
        <f>BK123</f>
        <v>0</v>
      </c>
      <c r="K123" s="189"/>
      <c r="L123" s="194"/>
      <c r="M123" s="195"/>
      <c r="N123" s="196"/>
      <c r="O123" s="196"/>
      <c r="P123" s="197">
        <f>SUM(P124:P127)</f>
        <v>0</v>
      </c>
      <c r="Q123" s="196"/>
      <c r="R123" s="197">
        <f>SUM(R124:R127)</f>
        <v>0</v>
      </c>
      <c r="S123" s="196"/>
      <c r="T123" s="198">
        <f>SUM(T124:T127)</f>
        <v>0</v>
      </c>
      <c r="AR123" s="199" t="s">
        <v>80</v>
      </c>
      <c r="AT123" s="200" t="s">
        <v>72</v>
      </c>
      <c r="AU123" s="200" t="s">
        <v>82</v>
      </c>
      <c r="AY123" s="199" t="s">
        <v>207</v>
      </c>
      <c r="BK123" s="201">
        <f>SUM(BK124:BK127)</f>
        <v>0</v>
      </c>
    </row>
    <row r="124" spans="2:65" s="1" customFormat="1" ht="45.6" customHeight="1">
      <c r="B124" s="42"/>
      <c r="C124" s="204" t="s">
        <v>237</v>
      </c>
      <c r="D124" s="204" t="s">
        <v>211</v>
      </c>
      <c r="E124" s="205" t="s">
        <v>231</v>
      </c>
      <c r="F124" s="206" t="s">
        <v>232</v>
      </c>
      <c r="G124" s="207" t="s">
        <v>214</v>
      </c>
      <c r="H124" s="208">
        <v>23.326000000000001</v>
      </c>
      <c r="I124" s="209"/>
      <c r="J124" s="210">
        <f>ROUND(I124*H124,1)</f>
        <v>0</v>
      </c>
      <c r="K124" s="206" t="s">
        <v>215</v>
      </c>
      <c r="L124" s="62"/>
      <c r="M124" s="211" t="s">
        <v>23</v>
      </c>
      <c r="N124" s="212" t="s">
        <v>44</v>
      </c>
      <c r="O124" s="43"/>
      <c r="P124" s="213">
        <f>O124*H124</f>
        <v>0</v>
      </c>
      <c r="Q124" s="213">
        <v>0</v>
      </c>
      <c r="R124" s="213">
        <f>Q124*H124</f>
        <v>0</v>
      </c>
      <c r="S124" s="213">
        <v>0</v>
      </c>
      <c r="T124" s="214">
        <f>S124*H124</f>
        <v>0</v>
      </c>
      <c r="AR124" s="25" t="s">
        <v>216</v>
      </c>
      <c r="AT124" s="25" t="s">
        <v>211</v>
      </c>
      <c r="AU124" s="25" t="s">
        <v>90</v>
      </c>
      <c r="AY124" s="25" t="s">
        <v>207</v>
      </c>
      <c r="BE124" s="215">
        <f>IF(N124="základní",J124,0)</f>
        <v>0</v>
      </c>
      <c r="BF124" s="215">
        <f>IF(N124="snížená",J124,0)</f>
        <v>0</v>
      </c>
      <c r="BG124" s="215">
        <f>IF(N124="zákl. přenesená",J124,0)</f>
        <v>0</v>
      </c>
      <c r="BH124" s="215">
        <f>IF(N124="sníž. přenesená",J124,0)</f>
        <v>0</v>
      </c>
      <c r="BI124" s="215">
        <f>IF(N124="nulová",J124,0)</f>
        <v>0</v>
      </c>
      <c r="BJ124" s="25" t="s">
        <v>80</v>
      </c>
      <c r="BK124" s="215">
        <f>ROUND(I124*H124,1)</f>
        <v>0</v>
      </c>
      <c r="BL124" s="25" t="s">
        <v>216</v>
      </c>
      <c r="BM124" s="25" t="s">
        <v>1072</v>
      </c>
    </row>
    <row r="125" spans="2:65" s="12" customFormat="1" ht="12">
      <c r="B125" s="216"/>
      <c r="C125" s="217"/>
      <c r="D125" s="218" t="s">
        <v>218</v>
      </c>
      <c r="E125" s="219" t="s">
        <v>23</v>
      </c>
      <c r="F125" s="220" t="s">
        <v>1073</v>
      </c>
      <c r="G125" s="217"/>
      <c r="H125" s="221">
        <v>23.326000000000001</v>
      </c>
      <c r="I125" s="222"/>
      <c r="J125" s="217"/>
      <c r="K125" s="217"/>
      <c r="L125" s="223"/>
      <c r="M125" s="224"/>
      <c r="N125" s="225"/>
      <c r="O125" s="225"/>
      <c r="P125" s="225"/>
      <c r="Q125" s="225"/>
      <c r="R125" s="225"/>
      <c r="S125" s="225"/>
      <c r="T125" s="226"/>
      <c r="AT125" s="227" t="s">
        <v>218</v>
      </c>
      <c r="AU125" s="227" t="s">
        <v>90</v>
      </c>
      <c r="AV125" s="12" t="s">
        <v>82</v>
      </c>
      <c r="AW125" s="12" t="s">
        <v>36</v>
      </c>
      <c r="AX125" s="12" t="s">
        <v>80</v>
      </c>
      <c r="AY125" s="227" t="s">
        <v>207</v>
      </c>
    </row>
    <row r="126" spans="2:65" s="1" customFormat="1" ht="34.200000000000003" customHeight="1">
      <c r="B126" s="42"/>
      <c r="C126" s="204" t="s">
        <v>245</v>
      </c>
      <c r="D126" s="204" t="s">
        <v>211</v>
      </c>
      <c r="E126" s="205" t="s">
        <v>238</v>
      </c>
      <c r="F126" s="206" t="s">
        <v>239</v>
      </c>
      <c r="G126" s="207" t="s">
        <v>240</v>
      </c>
      <c r="H126" s="208">
        <v>39.654000000000003</v>
      </c>
      <c r="I126" s="209"/>
      <c r="J126" s="210">
        <f>ROUND(I126*H126,1)</f>
        <v>0</v>
      </c>
      <c r="K126" s="206" t="s">
        <v>215</v>
      </c>
      <c r="L126" s="62"/>
      <c r="M126" s="211" t="s">
        <v>23</v>
      </c>
      <c r="N126" s="212" t="s">
        <v>44</v>
      </c>
      <c r="O126" s="43"/>
      <c r="P126" s="213">
        <f>O126*H126</f>
        <v>0</v>
      </c>
      <c r="Q126" s="213">
        <v>0</v>
      </c>
      <c r="R126" s="213">
        <f>Q126*H126</f>
        <v>0</v>
      </c>
      <c r="S126" s="213">
        <v>0</v>
      </c>
      <c r="T126" s="214">
        <f>S126*H126</f>
        <v>0</v>
      </c>
      <c r="AR126" s="25" t="s">
        <v>216</v>
      </c>
      <c r="AT126" s="25" t="s">
        <v>211</v>
      </c>
      <c r="AU126" s="25" t="s">
        <v>90</v>
      </c>
      <c r="AY126" s="25" t="s">
        <v>207</v>
      </c>
      <c r="BE126" s="215">
        <f>IF(N126="základní",J126,0)</f>
        <v>0</v>
      </c>
      <c r="BF126" s="215">
        <f>IF(N126="snížená",J126,0)</f>
        <v>0</v>
      </c>
      <c r="BG126" s="215">
        <f>IF(N126="zákl. přenesená",J126,0)</f>
        <v>0</v>
      </c>
      <c r="BH126" s="215">
        <f>IF(N126="sníž. přenesená",J126,0)</f>
        <v>0</v>
      </c>
      <c r="BI126" s="215">
        <f>IF(N126="nulová",J126,0)</f>
        <v>0</v>
      </c>
      <c r="BJ126" s="25" t="s">
        <v>80</v>
      </c>
      <c r="BK126" s="215">
        <f>ROUND(I126*H126,1)</f>
        <v>0</v>
      </c>
      <c r="BL126" s="25" t="s">
        <v>216</v>
      </c>
      <c r="BM126" s="25" t="s">
        <v>1074</v>
      </c>
    </row>
    <row r="127" spans="2:65" s="12" customFormat="1" ht="12">
      <c r="B127" s="216"/>
      <c r="C127" s="217"/>
      <c r="D127" s="218" t="s">
        <v>218</v>
      </c>
      <c r="E127" s="219" t="s">
        <v>23</v>
      </c>
      <c r="F127" s="220" t="s">
        <v>1075</v>
      </c>
      <c r="G127" s="217"/>
      <c r="H127" s="221">
        <v>39.654000000000003</v>
      </c>
      <c r="I127" s="222"/>
      <c r="J127" s="217"/>
      <c r="K127" s="217"/>
      <c r="L127" s="223"/>
      <c r="M127" s="224"/>
      <c r="N127" s="225"/>
      <c r="O127" s="225"/>
      <c r="P127" s="225"/>
      <c r="Q127" s="225"/>
      <c r="R127" s="225"/>
      <c r="S127" s="225"/>
      <c r="T127" s="226"/>
      <c r="AT127" s="227" t="s">
        <v>218</v>
      </c>
      <c r="AU127" s="227" t="s">
        <v>90</v>
      </c>
      <c r="AV127" s="12" t="s">
        <v>82</v>
      </c>
      <c r="AW127" s="12" t="s">
        <v>36</v>
      </c>
      <c r="AX127" s="12" t="s">
        <v>80</v>
      </c>
      <c r="AY127" s="227" t="s">
        <v>207</v>
      </c>
    </row>
    <row r="128" spans="2:65" s="11" customFormat="1" ht="22.35" customHeight="1">
      <c r="B128" s="188"/>
      <c r="C128" s="189"/>
      <c r="D128" s="190" t="s">
        <v>72</v>
      </c>
      <c r="E128" s="202" t="s">
        <v>243</v>
      </c>
      <c r="F128" s="202" t="s">
        <v>244</v>
      </c>
      <c r="G128" s="189"/>
      <c r="H128" s="189"/>
      <c r="I128" s="192"/>
      <c r="J128" s="203">
        <f>BK128</f>
        <v>0</v>
      </c>
      <c r="K128" s="189"/>
      <c r="L128" s="194"/>
      <c r="M128" s="195"/>
      <c r="N128" s="196"/>
      <c r="O128" s="196"/>
      <c r="P128" s="197">
        <f>SUM(P129:P136)</f>
        <v>0</v>
      </c>
      <c r="Q128" s="196"/>
      <c r="R128" s="197">
        <f>SUM(R129:R136)</f>
        <v>0</v>
      </c>
      <c r="S128" s="196"/>
      <c r="T128" s="198">
        <f>SUM(T129:T136)</f>
        <v>0</v>
      </c>
      <c r="AR128" s="199" t="s">
        <v>80</v>
      </c>
      <c r="AT128" s="200" t="s">
        <v>72</v>
      </c>
      <c r="AU128" s="200" t="s">
        <v>82</v>
      </c>
      <c r="AY128" s="199" t="s">
        <v>207</v>
      </c>
      <c r="BK128" s="201">
        <f>SUM(BK129:BK136)</f>
        <v>0</v>
      </c>
    </row>
    <row r="129" spans="2:65" s="1" customFormat="1" ht="34.200000000000003" customHeight="1">
      <c r="B129" s="42"/>
      <c r="C129" s="204" t="s">
        <v>257</v>
      </c>
      <c r="D129" s="204" t="s">
        <v>211</v>
      </c>
      <c r="E129" s="205" t="s">
        <v>246</v>
      </c>
      <c r="F129" s="206" t="s">
        <v>247</v>
      </c>
      <c r="G129" s="207" t="s">
        <v>214</v>
      </c>
      <c r="H129" s="208">
        <v>4.4960000000000004</v>
      </c>
      <c r="I129" s="209"/>
      <c r="J129" s="210">
        <f>ROUND(I129*H129,1)</f>
        <v>0</v>
      </c>
      <c r="K129" s="206" t="s">
        <v>215</v>
      </c>
      <c r="L129" s="62"/>
      <c r="M129" s="211" t="s">
        <v>23</v>
      </c>
      <c r="N129" s="212" t="s">
        <v>44</v>
      </c>
      <c r="O129" s="43"/>
      <c r="P129" s="213">
        <f>O129*H129</f>
        <v>0</v>
      </c>
      <c r="Q129" s="213">
        <v>0</v>
      </c>
      <c r="R129" s="213">
        <f>Q129*H129</f>
        <v>0</v>
      </c>
      <c r="S129" s="213">
        <v>0</v>
      </c>
      <c r="T129" s="214">
        <f>S129*H129</f>
        <v>0</v>
      </c>
      <c r="AR129" s="25" t="s">
        <v>216</v>
      </c>
      <c r="AT129" s="25" t="s">
        <v>211</v>
      </c>
      <c r="AU129" s="25" t="s">
        <v>90</v>
      </c>
      <c r="AY129" s="25" t="s">
        <v>207</v>
      </c>
      <c r="BE129" s="215">
        <f>IF(N129="základní",J129,0)</f>
        <v>0</v>
      </c>
      <c r="BF129" s="215">
        <f>IF(N129="snížená",J129,0)</f>
        <v>0</v>
      </c>
      <c r="BG129" s="215">
        <f>IF(N129="zákl. přenesená",J129,0)</f>
        <v>0</v>
      </c>
      <c r="BH129" s="215">
        <f>IF(N129="sníž. přenesená",J129,0)</f>
        <v>0</v>
      </c>
      <c r="BI129" s="215">
        <f>IF(N129="nulová",J129,0)</f>
        <v>0</v>
      </c>
      <c r="BJ129" s="25" t="s">
        <v>80</v>
      </c>
      <c r="BK129" s="215">
        <f>ROUND(I129*H129,1)</f>
        <v>0</v>
      </c>
      <c r="BL129" s="25" t="s">
        <v>216</v>
      </c>
      <c r="BM129" s="25" t="s">
        <v>1076</v>
      </c>
    </row>
    <row r="130" spans="2:65" s="12" customFormat="1" ht="12">
      <c r="B130" s="216"/>
      <c r="C130" s="217"/>
      <c r="D130" s="218" t="s">
        <v>218</v>
      </c>
      <c r="E130" s="219" t="s">
        <v>23</v>
      </c>
      <c r="F130" s="220" t="s">
        <v>1077</v>
      </c>
      <c r="G130" s="217"/>
      <c r="H130" s="221">
        <v>7.6050000000000004</v>
      </c>
      <c r="I130" s="222"/>
      <c r="J130" s="217"/>
      <c r="K130" s="217"/>
      <c r="L130" s="223"/>
      <c r="M130" s="224"/>
      <c r="N130" s="225"/>
      <c r="O130" s="225"/>
      <c r="P130" s="225"/>
      <c r="Q130" s="225"/>
      <c r="R130" s="225"/>
      <c r="S130" s="225"/>
      <c r="T130" s="226"/>
      <c r="AT130" s="227" t="s">
        <v>218</v>
      </c>
      <c r="AU130" s="227" t="s">
        <v>90</v>
      </c>
      <c r="AV130" s="12" t="s">
        <v>82</v>
      </c>
      <c r="AW130" s="12" t="s">
        <v>36</v>
      </c>
      <c r="AX130" s="12" t="s">
        <v>73</v>
      </c>
      <c r="AY130" s="227" t="s">
        <v>207</v>
      </c>
    </row>
    <row r="131" spans="2:65" s="12" customFormat="1" ht="12">
      <c r="B131" s="216"/>
      <c r="C131" s="217"/>
      <c r="D131" s="218" t="s">
        <v>218</v>
      </c>
      <c r="E131" s="219" t="s">
        <v>23</v>
      </c>
      <c r="F131" s="220" t="s">
        <v>1078</v>
      </c>
      <c r="G131" s="217"/>
      <c r="H131" s="221">
        <v>-0.373</v>
      </c>
      <c r="I131" s="222"/>
      <c r="J131" s="217"/>
      <c r="K131" s="217"/>
      <c r="L131" s="223"/>
      <c r="M131" s="224"/>
      <c r="N131" s="225"/>
      <c r="O131" s="225"/>
      <c r="P131" s="225"/>
      <c r="Q131" s="225"/>
      <c r="R131" s="225"/>
      <c r="S131" s="225"/>
      <c r="T131" s="226"/>
      <c r="AT131" s="227" t="s">
        <v>218</v>
      </c>
      <c r="AU131" s="227" t="s">
        <v>90</v>
      </c>
      <c r="AV131" s="12" t="s">
        <v>82</v>
      </c>
      <c r="AW131" s="12" t="s">
        <v>36</v>
      </c>
      <c r="AX131" s="12" t="s">
        <v>73</v>
      </c>
      <c r="AY131" s="227" t="s">
        <v>207</v>
      </c>
    </row>
    <row r="132" spans="2:65" s="12" customFormat="1" ht="12">
      <c r="B132" s="216"/>
      <c r="C132" s="217"/>
      <c r="D132" s="218" t="s">
        <v>218</v>
      </c>
      <c r="E132" s="219" t="s">
        <v>23</v>
      </c>
      <c r="F132" s="220" t="s">
        <v>1079</v>
      </c>
      <c r="G132" s="217"/>
      <c r="H132" s="221">
        <v>-0.249</v>
      </c>
      <c r="I132" s="222"/>
      <c r="J132" s="217"/>
      <c r="K132" s="217"/>
      <c r="L132" s="223"/>
      <c r="M132" s="224"/>
      <c r="N132" s="225"/>
      <c r="O132" s="225"/>
      <c r="P132" s="225"/>
      <c r="Q132" s="225"/>
      <c r="R132" s="225"/>
      <c r="S132" s="225"/>
      <c r="T132" s="226"/>
      <c r="AT132" s="227" t="s">
        <v>218</v>
      </c>
      <c r="AU132" s="227" t="s">
        <v>90</v>
      </c>
      <c r="AV132" s="12" t="s">
        <v>82</v>
      </c>
      <c r="AW132" s="12" t="s">
        <v>36</v>
      </c>
      <c r="AX132" s="12" t="s">
        <v>73</v>
      </c>
      <c r="AY132" s="227" t="s">
        <v>207</v>
      </c>
    </row>
    <row r="133" spans="2:65" s="12" customFormat="1" ht="12">
      <c r="B133" s="216"/>
      <c r="C133" s="217"/>
      <c r="D133" s="218" t="s">
        <v>218</v>
      </c>
      <c r="E133" s="219" t="s">
        <v>23</v>
      </c>
      <c r="F133" s="220" t="s">
        <v>1080</v>
      </c>
      <c r="G133" s="217"/>
      <c r="H133" s="221">
        <v>-2.4870000000000001</v>
      </c>
      <c r="I133" s="222"/>
      <c r="J133" s="217"/>
      <c r="K133" s="217"/>
      <c r="L133" s="223"/>
      <c r="M133" s="224"/>
      <c r="N133" s="225"/>
      <c r="O133" s="225"/>
      <c r="P133" s="225"/>
      <c r="Q133" s="225"/>
      <c r="R133" s="225"/>
      <c r="S133" s="225"/>
      <c r="T133" s="226"/>
      <c r="AT133" s="227" t="s">
        <v>218</v>
      </c>
      <c r="AU133" s="227" t="s">
        <v>90</v>
      </c>
      <c r="AV133" s="12" t="s">
        <v>82</v>
      </c>
      <c r="AW133" s="12" t="s">
        <v>36</v>
      </c>
      <c r="AX133" s="12" t="s">
        <v>73</v>
      </c>
      <c r="AY133" s="227" t="s">
        <v>207</v>
      </c>
    </row>
    <row r="134" spans="2:65" s="13" customFormat="1" ht="12">
      <c r="B134" s="228"/>
      <c r="C134" s="229"/>
      <c r="D134" s="218" t="s">
        <v>218</v>
      </c>
      <c r="E134" s="230" t="s">
        <v>23</v>
      </c>
      <c r="F134" s="231" t="s">
        <v>236</v>
      </c>
      <c r="G134" s="229"/>
      <c r="H134" s="232">
        <v>4.4960000000000004</v>
      </c>
      <c r="I134" s="233"/>
      <c r="J134" s="229"/>
      <c r="K134" s="229"/>
      <c r="L134" s="234"/>
      <c r="M134" s="235"/>
      <c r="N134" s="236"/>
      <c r="O134" s="236"/>
      <c r="P134" s="236"/>
      <c r="Q134" s="236"/>
      <c r="R134" s="236"/>
      <c r="S134" s="236"/>
      <c r="T134" s="237"/>
      <c r="AT134" s="238" t="s">
        <v>218</v>
      </c>
      <c r="AU134" s="238" t="s">
        <v>90</v>
      </c>
      <c r="AV134" s="13" t="s">
        <v>216</v>
      </c>
      <c r="AW134" s="13" t="s">
        <v>36</v>
      </c>
      <c r="AX134" s="13" t="s">
        <v>80</v>
      </c>
      <c r="AY134" s="238" t="s">
        <v>207</v>
      </c>
    </row>
    <row r="135" spans="2:65" s="1" customFormat="1" ht="14.4" customHeight="1">
      <c r="B135" s="42"/>
      <c r="C135" s="260" t="s">
        <v>262</v>
      </c>
      <c r="D135" s="260" t="s">
        <v>314</v>
      </c>
      <c r="E135" s="261" t="s">
        <v>1081</v>
      </c>
      <c r="F135" s="262" t="s">
        <v>1082</v>
      </c>
      <c r="G135" s="263" t="s">
        <v>240</v>
      </c>
      <c r="H135" s="264">
        <v>8.4969999999999999</v>
      </c>
      <c r="I135" s="265"/>
      <c r="J135" s="266">
        <f>ROUND(I135*H135,1)</f>
        <v>0</v>
      </c>
      <c r="K135" s="262" t="s">
        <v>215</v>
      </c>
      <c r="L135" s="267"/>
      <c r="M135" s="268" t="s">
        <v>23</v>
      </c>
      <c r="N135" s="269" t="s">
        <v>44</v>
      </c>
      <c r="O135" s="43"/>
      <c r="P135" s="213">
        <f>O135*H135</f>
        <v>0</v>
      </c>
      <c r="Q135" s="213">
        <v>0</v>
      </c>
      <c r="R135" s="213">
        <f>Q135*H135</f>
        <v>0</v>
      </c>
      <c r="S135" s="213">
        <v>0</v>
      </c>
      <c r="T135" s="214">
        <f>S135*H135</f>
        <v>0</v>
      </c>
      <c r="AR135" s="25" t="s">
        <v>262</v>
      </c>
      <c r="AT135" s="25" t="s">
        <v>314</v>
      </c>
      <c r="AU135" s="25" t="s">
        <v>90</v>
      </c>
      <c r="AY135" s="25" t="s">
        <v>207</v>
      </c>
      <c r="BE135" s="215">
        <f>IF(N135="základní",J135,0)</f>
        <v>0</v>
      </c>
      <c r="BF135" s="215">
        <f>IF(N135="snížená",J135,0)</f>
        <v>0</v>
      </c>
      <c r="BG135" s="215">
        <f>IF(N135="zákl. přenesená",J135,0)</f>
        <v>0</v>
      </c>
      <c r="BH135" s="215">
        <f>IF(N135="sníž. přenesená",J135,0)</f>
        <v>0</v>
      </c>
      <c r="BI135" s="215">
        <f>IF(N135="nulová",J135,0)</f>
        <v>0</v>
      </c>
      <c r="BJ135" s="25" t="s">
        <v>80</v>
      </c>
      <c r="BK135" s="215">
        <f>ROUND(I135*H135,1)</f>
        <v>0</v>
      </c>
      <c r="BL135" s="25" t="s">
        <v>216</v>
      </c>
      <c r="BM135" s="25" t="s">
        <v>1083</v>
      </c>
    </row>
    <row r="136" spans="2:65" s="12" customFormat="1" ht="12">
      <c r="B136" s="216"/>
      <c r="C136" s="217"/>
      <c r="D136" s="218" t="s">
        <v>218</v>
      </c>
      <c r="E136" s="219" t="s">
        <v>23</v>
      </c>
      <c r="F136" s="220" t="s">
        <v>1084</v>
      </c>
      <c r="G136" s="217"/>
      <c r="H136" s="221">
        <v>8.4969999999999999</v>
      </c>
      <c r="I136" s="222"/>
      <c r="J136" s="217"/>
      <c r="K136" s="217"/>
      <c r="L136" s="223"/>
      <c r="M136" s="224"/>
      <c r="N136" s="225"/>
      <c r="O136" s="225"/>
      <c r="P136" s="225"/>
      <c r="Q136" s="225"/>
      <c r="R136" s="225"/>
      <c r="S136" s="225"/>
      <c r="T136" s="226"/>
      <c r="AT136" s="227" t="s">
        <v>218</v>
      </c>
      <c r="AU136" s="227" t="s">
        <v>90</v>
      </c>
      <c r="AV136" s="12" t="s">
        <v>82</v>
      </c>
      <c r="AW136" s="12" t="s">
        <v>36</v>
      </c>
      <c r="AX136" s="12" t="s">
        <v>80</v>
      </c>
      <c r="AY136" s="227" t="s">
        <v>207</v>
      </c>
    </row>
    <row r="137" spans="2:65" s="11" customFormat="1" ht="29.85" customHeight="1">
      <c r="B137" s="188"/>
      <c r="C137" s="189"/>
      <c r="D137" s="190" t="s">
        <v>72</v>
      </c>
      <c r="E137" s="202" t="s">
        <v>360</v>
      </c>
      <c r="F137" s="202" t="s">
        <v>1085</v>
      </c>
      <c r="G137" s="189"/>
      <c r="H137" s="189"/>
      <c r="I137" s="192"/>
      <c r="J137" s="203">
        <f>BK137</f>
        <v>0</v>
      </c>
      <c r="K137" s="189"/>
      <c r="L137" s="194"/>
      <c r="M137" s="195"/>
      <c r="N137" s="196"/>
      <c r="O137" s="196"/>
      <c r="P137" s="197">
        <f>SUM(P138:P165)</f>
        <v>0</v>
      </c>
      <c r="Q137" s="196"/>
      <c r="R137" s="197">
        <f>SUM(R138:R165)</f>
        <v>7.6569062699999995</v>
      </c>
      <c r="S137" s="196"/>
      <c r="T137" s="198">
        <f>SUM(T138:T165)</f>
        <v>0</v>
      </c>
      <c r="AR137" s="199" t="s">
        <v>80</v>
      </c>
      <c r="AT137" s="200" t="s">
        <v>72</v>
      </c>
      <c r="AU137" s="200" t="s">
        <v>80</v>
      </c>
      <c r="AY137" s="199" t="s">
        <v>207</v>
      </c>
      <c r="BK137" s="201">
        <f>SUM(BK138:BK165)</f>
        <v>0</v>
      </c>
    </row>
    <row r="138" spans="2:65" s="1" customFormat="1" ht="34.200000000000003" customHeight="1">
      <c r="B138" s="42"/>
      <c r="C138" s="204" t="s">
        <v>267</v>
      </c>
      <c r="D138" s="204" t="s">
        <v>211</v>
      </c>
      <c r="E138" s="205" t="s">
        <v>1086</v>
      </c>
      <c r="F138" s="206" t="s">
        <v>1087</v>
      </c>
      <c r="G138" s="207" t="s">
        <v>285</v>
      </c>
      <c r="H138" s="208">
        <v>2.4870000000000001</v>
      </c>
      <c r="I138" s="209"/>
      <c r="J138" s="210">
        <f>ROUND(I138*H138,1)</f>
        <v>0</v>
      </c>
      <c r="K138" s="206" t="s">
        <v>215</v>
      </c>
      <c r="L138" s="62"/>
      <c r="M138" s="211" t="s">
        <v>23</v>
      </c>
      <c r="N138" s="212" t="s">
        <v>44</v>
      </c>
      <c r="O138" s="43"/>
      <c r="P138" s="213">
        <f>O138*H138</f>
        <v>0</v>
      </c>
      <c r="Q138" s="213">
        <v>0</v>
      </c>
      <c r="R138" s="213">
        <f>Q138*H138</f>
        <v>0</v>
      </c>
      <c r="S138" s="213">
        <v>0</v>
      </c>
      <c r="T138" s="214">
        <f>S138*H138</f>
        <v>0</v>
      </c>
      <c r="AR138" s="25" t="s">
        <v>216</v>
      </c>
      <c r="AT138" s="25" t="s">
        <v>211</v>
      </c>
      <c r="AU138" s="25" t="s">
        <v>82</v>
      </c>
      <c r="AY138" s="25" t="s">
        <v>207</v>
      </c>
      <c r="BE138" s="215">
        <f>IF(N138="základní",J138,0)</f>
        <v>0</v>
      </c>
      <c r="BF138" s="215">
        <f>IF(N138="snížená",J138,0)</f>
        <v>0</v>
      </c>
      <c r="BG138" s="215">
        <f>IF(N138="zákl. přenesená",J138,0)</f>
        <v>0</v>
      </c>
      <c r="BH138" s="215">
        <f>IF(N138="sníž. přenesená",J138,0)</f>
        <v>0</v>
      </c>
      <c r="BI138" s="215">
        <f>IF(N138="nulová",J138,0)</f>
        <v>0</v>
      </c>
      <c r="BJ138" s="25" t="s">
        <v>80</v>
      </c>
      <c r="BK138" s="215">
        <f>ROUND(I138*H138,1)</f>
        <v>0</v>
      </c>
      <c r="BL138" s="25" t="s">
        <v>216</v>
      </c>
      <c r="BM138" s="25" t="s">
        <v>1088</v>
      </c>
    </row>
    <row r="139" spans="2:65" s="12" customFormat="1" ht="12">
      <c r="B139" s="216"/>
      <c r="C139" s="217"/>
      <c r="D139" s="218" t="s">
        <v>218</v>
      </c>
      <c r="E139" s="219" t="s">
        <v>23</v>
      </c>
      <c r="F139" s="220" t="s">
        <v>1089</v>
      </c>
      <c r="G139" s="217"/>
      <c r="H139" s="221">
        <v>2.4870000000000001</v>
      </c>
      <c r="I139" s="222"/>
      <c r="J139" s="217"/>
      <c r="K139" s="217"/>
      <c r="L139" s="223"/>
      <c r="M139" s="224"/>
      <c r="N139" s="225"/>
      <c r="O139" s="225"/>
      <c r="P139" s="225"/>
      <c r="Q139" s="225"/>
      <c r="R139" s="225"/>
      <c r="S139" s="225"/>
      <c r="T139" s="226"/>
      <c r="AT139" s="227" t="s">
        <v>218</v>
      </c>
      <c r="AU139" s="227" t="s">
        <v>82</v>
      </c>
      <c r="AV139" s="12" t="s">
        <v>82</v>
      </c>
      <c r="AW139" s="12" t="s">
        <v>36</v>
      </c>
      <c r="AX139" s="12" t="s">
        <v>80</v>
      </c>
      <c r="AY139" s="227" t="s">
        <v>207</v>
      </c>
    </row>
    <row r="140" spans="2:65" s="1" customFormat="1" ht="22.8" customHeight="1">
      <c r="B140" s="42"/>
      <c r="C140" s="204" t="s">
        <v>272</v>
      </c>
      <c r="D140" s="204" t="s">
        <v>211</v>
      </c>
      <c r="E140" s="205" t="s">
        <v>258</v>
      </c>
      <c r="F140" s="206" t="s">
        <v>259</v>
      </c>
      <c r="G140" s="207" t="s">
        <v>214</v>
      </c>
      <c r="H140" s="208">
        <v>0.373</v>
      </c>
      <c r="I140" s="209"/>
      <c r="J140" s="210">
        <f>ROUND(I140*H140,1)</f>
        <v>0</v>
      </c>
      <c r="K140" s="206" t="s">
        <v>215</v>
      </c>
      <c r="L140" s="62"/>
      <c r="M140" s="211" t="s">
        <v>23</v>
      </c>
      <c r="N140" s="212" t="s">
        <v>44</v>
      </c>
      <c r="O140" s="43"/>
      <c r="P140" s="213">
        <f>O140*H140</f>
        <v>0</v>
      </c>
      <c r="Q140" s="213">
        <v>1.98</v>
      </c>
      <c r="R140" s="213">
        <f>Q140*H140</f>
        <v>0.73853999999999997</v>
      </c>
      <c r="S140" s="213">
        <v>0</v>
      </c>
      <c r="T140" s="214">
        <f>S140*H140</f>
        <v>0</v>
      </c>
      <c r="AR140" s="25" t="s">
        <v>216</v>
      </c>
      <c r="AT140" s="25" t="s">
        <v>211</v>
      </c>
      <c r="AU140" s="25" t="s">
        <v>82</v>
      </c>
      <c r="AY140" s="25" t="s">
        <v>207</v>
      </c>
      <c r="BE140" s="215">
        <f>IF(N140="základní",J140,0)</f>
        <v>0</v>
      </c>
      <c r="BF140" s="215">
        <f>IF(N140="snížená",J140,0)</f>
        <v>0</v>
      </c>
      <c r="BG140" s="215">
        <f>IF(N140="zákl. přenesená",J140,0)</f>
        <v>0</v>
      </c>
      <c r="BH140" s="215">
        <f>IF(N140="sníž. přenesená",J140,0)</f>
        <v>0</v>
      </c>
      <c r="BI140" s="215">
        <f>IF(N140="nulová",J140,0)</f>
        <v>0</v>
      </c>
      <c r="BJ140" s="25" t="s">
        <v>80</v>
      </c>
      <c r="BK140" s="215">
        <f>ROUND(I140*H140,1)</f>
        <v>0</v>
      </c>
      <c r="BL140" s="25" t="s">
        <v>216</v>
      </c>
      <c r="BM140" s="25" t="s">
        <v>1090</v>
      </c>
    </row>
    <row r="141" spans="2:65" s="12" customFormat="1" ht="12">
      <c r="B141" s="216"/>
      <c r="C141" s="217"/>
      <c r="D141" s="218" t="s">
        <v>218</v>
      </c>
      <c r="E141" s="219" t="s">
        <v>23</v>
      </c>
      <c r="F141" s="220" t="s">
        <v>1091</v>
      </c>
      <c r="G141" s="217"/>
      <c r="H141" s="221">
        <v>0.373</v>
      </c>
      <c r="I141" s="222"/>
      <c r="J141" s="217"/>
      <c r="K141" s="217"/>
      <c r="L141" s="223"/>
      <c r="M141" s="224"/>
      <c r="N141" s="225"/>
      <c r="O141" s="225"/>
      <c r="P141" s="225"/>
      <c r="Q141" s="225"/>
      <c r="R141" s="225"/>
      <c r="S141" s="225"/>
      <c r="T141" s="226"/>
      <c r="AT141" s="227" t="s">
        <v>218</v>
      </c>
      <c r="AU141" s="227" t="s">
        <v>82</v>
      </c>
      <c r="AV141" s="12" t="s">
        <v>82</v>
      </c>
      <c r="AW141" s="12" t="s">
        <v>36</v>
      </c>
      <c r="AX141" s="12" t="s">
        <v>80</v>
      </c>
      <c r="AY141" s="227" t="s">
        <v>207</v>
      </c>
    </row>
    <row r="142" spans="2:65" s="1" customFormat="1" ht="22.8" customHeight="1">
      <c r="B142" s="42"/>
      <c r="C142" s="204" t="s">
        <v>277</v>
      </c>
      <c r="D142" s="204" t="s">
        <v>211</v>
      </c>
      <c r="E142" s="205" t="s">
        <v>1092</v>
      </c>
      <c r="F142" s="206" t="s">
        <v>1093</v>
      </c>
      <c r="G142" s="207" t="s">
        <v>214</v>
      </c>
      <c r="H142" s="208">
        <v>0.249</v>
      </c>
      <c r="I142" s="209"/>
      <c r="J142" s="210">
        <f>ROUND(I142*H142,1)</f>
        <v>0</v>
      </c>
      <c r="K142" s="206" t="s">
        <v>215</v>
      </c>
      <c r="L142" s="62"/>
      <c r="M142" s="211" t="s">
        <v>23</v>
      </c>
      <c r="N142" s="212" t="s">
        <v>44</v>
      </c>
      <c r="O142" s="43"/>
      <c r="P142" s="213">
        <f>O142*H142</f>
        <v>0</v>
      </c>
      <c r="Q142" s="213">
        <v>2.45329</v>
      </c>
      <c r="R142" s="213">
        <f>Q142*H142</f>
        <v>0.61086920999999994</v>
      </c>
      <c r="S142" s="213">
        <v>0</v>
      </c>
      <c r="T142" s="214">
        <f>S142*H142</f>
        <v>0</v>
      </c>
      <c r="AR142" s="25" t="s">
        <v>216</v>
      </c>
      <c r="AT142" s="25" t="s">
        <v>211</v>
      </c>
      <c r="AU142" s="25" t="s">
        <v>82</v>
      </c>
      <c r="AY142" s="25" t="s">
        <v>207</v>
      </c>
      <c r="BE142" s="215">
        <f>IF(N142="základní",J142,0)</f>
        <v>0</v>
      </c>
      <c r="BF142" s="215">
        <f>IF(N142="snížená",J142,0)</f>
        <v>0</v>
      </c>
      <c r="BG142" s="215">
        <f>IF(N142="zákl. přenesená",J142,0)</f>
        <v>0</v>
      </c>
      <c r="BH142" s="215">
        <f>IF(N142="sníž. přenesená",J142,0)</f>
        <v>0</v>
      </c>
      <c r="BI142" s="215">
        <f>IF(N142="nulová",J142,0)</f>
        <v>0</v>
      </c>
      <c r="BJ142" s="25" t="s">
        <v>80</v>
      </c>
      <c r="BK142" s="215">
        <f>ROUND(I142*H142,1)</f>
        <v>0</v>
      </c>
      <c r="BL142" s="25" t="s">
        <v>216</v>
      </c>
      <c r="BM142" s="25" t="s">
        <v>1094</v>
      </c>
    </row>
    <row r="143" spans="2:65" s="12" customFormat="1" ht="12">
      <c r="B143" s="216"/>
      <c r="C143" s="217"/>
      <c r="D143" s="218" t="s">
        <v>218</v>
      </c>
      <c r="E143" s="219" t="s">
        <v>23</v>
      </c>
      <c r="F143" s="220" t="s">
        <v>1095</v>
      </c>
      <c r="G143" s="217"/>
      <c r="H143" s="221">
        <v>0.249</v>
      </c>
      <c r="I143" s="222"/>
      <c r="J143" s="217"/>
      <c r="K143" s="217"/>
      <c r="L143" s="223"/>
      <c r="M143" s="224"/>
      <c r="N143" s="225"/>
      <c r="O143" s="225"/>
      <c r="P143" s="225"/>
      <c r="Q143" s="225"/>
      <c r="R143" s="225"/>
      <c r="S143" s="225"/>
      <c r="T143" s="226"/>
      <c r="AT143" s="227" t="s">
        <v>218</v>
      </c>
      <c r="AU143" s="227" t="s">
        <v>82</v>
      </c>
      <c r="AV143" s="12" t="s">
        <v>82</v>
      </c>
      <c r="AW143" s="12" t="s">
        <v>36</v>
      </c>
      <c r="AX143" s="12" t="s">
        <v>80</v>
      </c>
      <c r="AY143" s="227" t="s">
        <v>207</v>
      </c>
    </row>
    <row r="144" spans="2:65" s="1" customFormat="1" ht="14.4" customHeight="1">
      <c r="B144" s="42"/>
      <c r="C144" s="204" t="s">
        <v>282</v>
      </c>
      <c r="D144" s="204" t="s">
        <v>211</v>
      </c>
      <c r="E144" s="205" t="s">
        <v>1096</v>
      </c>
      <c r="F144" s="206" t="s">
        <v>1097</v>
      </c>
      <c r="G144" s="207" t="s">
        <v>285</v>
      </c>
      <c r="H144" s="208">
        <v>0.55900000000000005</v>
      </c>
      <c r="I144" s="209"/>
      <c r="J144" s="210">
        <f>ROUND(I144*H144,1)</f>
        <v>0</v>
      </c>
      <c r="K144" s="206" t="s">
        <v>215</v>
      </c>
      <c r="L144" s="62"/>
      <c r="M144" s="211" t="s">
        <v>23</v>
      </c>
      <c r="N144" s="212" t="s">
        <v>44</v>
      </c>
      <c r="O144" s="43"/>
      <c r="P144" s="213">
        <f>O144*H144</f>
        <v>0</v>
      </c>
      <c r="Q144" s="213">
        <v>2.47E-3</v>
      </c>
      <c r="R144" s="213">
        <f>Q144*H144</f>
        <v>1.3807300000000002E-3</v>
      </c>
      <c r="S144" s="213">
        <v>0</v>
      </c>
      <c r="T144" s="214">
        <f>S144*H144</f>
        <v>0</v>
      </c>
      <c r="AR144" s="25" t="s">
        <v>216</v>
      </c>
      <c r="AT144" s="25" t="s">
        <v>211</v>
      </c>
      <c r="AU144" s="25" t="s">
        <v>82</v>
      </c>
      <c r="AY144" s="25" t="s">
        <v>207</v>
      </c>
      <c r="BE144" s="215">
        <f>IF(N144="základní",J144,0)</f>
        <v>0</v>
      </c>
      <c r="BF144" s="215">
        <f>IF(N144="snížená",J144,0)</f>
        <v>0</v>
      </c>
      <c r="BG144" s="215">
        <f>IF(N144="zákl. přenesená",J144,0)</f>
        <v>0</v>
      </c>
      <c r="BH144" s="215">
        <f>IF(N144="sníž. přenesená",J144,0)</f>
        <v>0</v>
      </c>
      <c r="BI144" s="215">
        <f>IF(N144="nulová",J144,0)</f>
        <v>0</v>
      </c>
      <c r="BJ144" s="25" t="s">
        <v>80</v>
      </c>
      <c r="BK144" s="215">
        <f>ROUND(I144*H144,1)</f>
        <v>0</v>
      </c>
      <c r="BL144" s="25" t="s">
        <v>216</v>
      </c>
      <c r="BM144" s="25" t="s">
        <v>1098</v>
      </c>
    </row>
    <row r="145" spans="2:65" s="12" customFormat="1" ht="12">
      <c r="B145" s="216"/>
      <c r="C145" s="217"/>
      <c r="D145" s="218" t="s">
        <v>218</v>
      </c>
      <c r="E145" s="219" t="s">
        <v>23</v>
      </c>
      <c r="F145" s="220" t="s">
        <v>1099</v>
      </c>
      <c r="G145" s="217"/>
      <c r="H145" s="221">
        <v>0.55900000000000005</v>
      </c>
      <c r="I145" s="222"/>
      <c r="J145" s="217"/>
      <c r="K145" s="217"/>
      <c r="L145" s="223"/>
      <c r="M145" s="224"/>
      <c r="N145" s="225"/>
      <c r="O145" s="225"/>
      <c r="P145" s="225"/>
      <c r="Q145" s="225"/>
      <c r="R145" s="225"/>
      <c r="S145" s="225"/>
      <c r="T145" s="226"/>
      <c r="AT145" s="227" t="s">
        <v>218</v>
      </c>
      <c r="AU145" s="227" t="s">
        <v>82</v>
      </c>
      <c r="AV145" s="12" t="s">
        <v>82</v>
      </c>
      <c r="AW145" s="12" t="s">
        <v>36</v>
      </c>
      <c r="AX145" s="12" t="s">
        <v>80</v>
      </c>
      <c r="AY145" s="227" t="s">
        <v>207</v>
      </c>
    </row>
    <row r="146" spans="2:65" s="1" customFormat="1" ht="14.4" customHeight="1">
      <c r="B146" s="42"/>
      <c r="C146" s="204" t="s">
        <v>209</v>
      </c>
      <c r="D146" s="204" t="s">
        <v>211</v>
      </c>
      <c r="E146" s="205" t="s">
        <v>1100</v>
      </c>
      <c r="F146" s="206" t="s">
        <v>1101</v>
      </c>
      <c r="G146" s="207" t="s">
        <v>285</v>
      </c>
      <c r="H146" s="208">
        <v>0.55900000000000005</v>
      </c>
      <c r="I146" s="209"/>
      <c r="J146" s="210">
        <f>ROUND(I146*H146,1)</f>
        <v>0</v>
      </c>
      <c r="K146" s="206" t="s">
        <v>215</v>
      </c>
      <c r="L146" s="62"/>
      <c r="M146" s="211" t="s">
        <v>23</v>
      </c>
      <c r="N146" s="212" t="s">
        <v>44</v>
      </c>
      <c r="O146" s="43"/>
      <c r="P146" s="213">
        <f>O146*H146</f>
        <v>0</v>
      </c>
      <c r="Q146" s="213">
        <v>0</v>
      </c>
      <c r="R146" s="213">
        <f>Q146*H146</f>
        <v>0</v>
      </c>
      <c r="S146" s="213">
        <v>0</v>
      </c>
      <c r="T146" s="214">
        <f>S146*H146</f>
        <v>0</v>
      </c>
      <c r="AR146" s="25" t="s">
        <v>216</v>
      </c>
      <c r="AT146" s="25" t="s">
        <v>211</v>
      </c>
      <c r="AU146" s="25" t="s">
        <v>82</v>
      </c>
      <c r="AY146" s="25" t="s">
        <v>207</v>
      </c>
      <c r="BE146" s="215">
        <f>IF(N146="základní",J146,0)</f>
        <v>0</v>
      </c>
      <c r="BF146" s="215">
        <f>IF(N146="snížená",J146,0)</f>
        <v>0</v>
      </c>
      <c r="BG146" s="215">
        <f>IF(N146="zákl. přenesená",J146,0)</f>
        <v>0</v>
      </c>
      <c r="BH146" s="215">
        <f>IF(N146="sníž. přenesená",J146,0)</f>
        <v>0</v>
      </c>
      <c r="BI146" s="215">
        <f>IF(N146="nulová",J146,0)</f>
        <v>0</v>
      </c>
      <c r="BJ146" s="25" t="s">
        <v>80</v>
      </c>
      <c r="BK146" s="215">
        <f>ROUND(I146*H146,1)</f>
        <v>0</v>
      </c>
      <c r="BL146" s="25" t="s">
        <v>216</v>
      </c>
      <c r="BM146" s="25" t="s">
        <v>1102</v>
      </c>
    </row>
    <row r="147" spans="2:65" s="1" customFormat="1" ht="22.8" customHeight="1">
      <c r="B147" s="42"/>
      <c r="C147" s="204" t="s">
        <v>291</v>
      </c>
      <c r="D147" s="204" t="s">
        <v>211</v>
      </c>
      <c r="E147" s="205" t="s">
        <v>1103</v>
      </c>
      <c r="F147" s="206" t="s">
        <v>1104</v>
      </c>
      <c r="G147" s="207" t="s">
        <v>240</v>
      </c>
      <c r="H147" s="208">
        <v>0.02</v>
      </c>
      <c r="I147" s="209"/>
      <c r="J147" s="210">
        <f>ROUND(I147*H147,1)</f>
        <v>0</v>
      </c>
      <c r="K147" s="206" t="s">
        <v>215</v>
      </c>
      <c r="L147" s="62"/>
      <c r="M147" s="211" t="s">
        <v>23</v>
      </c>
      <c r="N147" s="212" t="s">
        <v>44</v>
      </c>
      <c r="O147" s="43"/>
      <c r="P147" s="213">
        <f>O147*H147</f>
        <v>0</v>
      </c>
      <c r="Q147" s="213">
        <v>1.06277</v>
      </c>
      <c r="R147" s="213">
        <f>Q147*H147</f>
        <v>2.1255400000000001E-2</v>
      </c>
      <c r="S147" s="213">
        <v>0</v>
      </c>
      <c r="T147" s="214">
        <f>S147*H147</f>
        <v>0</v>
      </c>
      <c r="AR147" s="25" t="s">
        <v>216</v>
      </c>
      <c r="AT147" s="25" t="s">
        <v>211</v>
      </c>
      <c r="AU147" s="25" t="s">
        <v>82</v>
      </c>
      <c r="AY147" s="25" t="s">
        <v>207</v>
      </c>
      <c r="BE147" s="215">
        <f>IF(N147="základní",J147,0)</f>
        <v>0</v>
      </c>
      <c r="BF147" s="215">
        <f>IF(N147="snížená",J147,0)</f>
        <v>0</v>
      </c>
      <c r="BG147" s="215">
        <f>IF(N147="zákl. přenesená",J147,0)</f>
        <v>0</v>
      </c>
      <c r="BH147" s="215">
        <f>IF(N147="sníž. přenesená",J147,0)</f>
        <v>0</v>
      </c>
      <c r="BI147" s="215">
        <f>IF(N147="nulová",J147,0)</f>
        <v>0</v>
      </c>
      <c r="BJ147" s="25" t="s">
        <v>80</v>
      </c>
      <c r="BK147" s="215">
        <f>ROUND(I147*H147,1)</f>
        <v>0</v>
      </c>
      <c r="BL147" s="25" t="s">
        <v>216</v>
      </c>
      <c r="BM147" s="25" t="s">
        <v>1105</v>
      </c>
    </row>
    <row r="148" spans="2:65" s="12" customFormat="1" ht="12">
      <c r="B148" s="216"/>
      <c r="C148" s="217"/>
      <c r="D148" s="218" t="s">
        <v>218</v>
      </c>
      <c r="E148" s="219" t="s">
        <v>23</v>
      </c>
      <c r="F148" s="220" t="s">
        <v>1106</v>
      </c>
      <c r="G148" s="217"/>
      <c r="H148" s="221">
        <v>0.02</v>
      </c>
      <c r="I148" s="222"/>
      <c r="J148" s="217"/>
      <c r="K148" s="217"/>
      <c r="L148" s="223"/>
      <c r="M148" s="224"/>
      <c r="N148" s="225"/>
      <c r="O148" s="225"/>
      <c r="P148" s="225"/>
      <c r="Q148" s="225"/>
      <c r="R148" s="225"/>
      <c r="S148" s="225"/>
      <c r="T148" s="226"/>
      <c r="AT148" s="227" t="s">
        <v>218</v>
      </c>
      <c r="AU148" s="227" t="s">
        <v>82</v>
      </c>
      <c r="AV148" s="12" t="s">
        <v>82</v>
      </c>
      <c r="AW148" s="12" t="s">
        <v>36</v>
      </c>
      <c r="AX148" s="12" t="s">
        <v>80</v>
      </c>
      <c r="AY148" s="227" t="s">
        <v>207</v>
      </c>
    </row>
    <row r="149" spans="2:65" s="1" customFormat="1" ht="14.4" customHeight="1">
      <c r="B149" s="42"/>
      <c r="C149" s="204" t="s">
        <v>10</v>
      </c>
      <c r="D149" s="204" t="s">
        <v>211</v>
      </c>
      <c r="E149" s="205" t="s">
        <v>1107</v>
      </c>
      <c r="F149" s="206" t="s">
        <v>1108</v>
      </c>
      <c r="G149" s="207" t="s">
        <v>317</v>
      </c>
      <c r="H149" s="208">
        <v>1</v>
      </c>
      <c r="I149" s="209"/>
      <c r="J149" s="210">
        <f>ROUND(I149*H149,1)</f>
        <v>0</v>
      </c>
      <c r="K149" s="206" t="s">
        <v>215</v>
      </c>
      <c r="L149" s="62"/>
      <c r="M149" s="211" t="s">
        <v>23</v>
      </c>
      <c r="N149" s="212" t="s">
        <v>44</v>
      </c>
      <c r="O149" s="43"/>
      <c r="P149" s="213">
        <f>O149*H149</f>
        <v>0</v>
      </c>
      <c r="Q149" s="213">
        <v>9.1800000000000007E-3</v>
      </c>
      <c r="R149" s="213">
        <f>Q149*H149</f>
        <v>9.1800000000000007E-3</v>
      </c>
      <c r="S149" s="213">
        <v>0</v>
      </c>
      <c r="T149" s="214">
        <f>S149*H149</f>
        <v>0</v>
      </c>
      <c r="AR149" s="25" t="s">
        <v>216</v>
      </c>
      <c r="AT149" s="25" t="s">
        <v>211</v>
      </c>
      <c r="AU149" s="25" t="s">
        <v>82</v>
      </c>
      <c r="AY149" s="25" t="s">
        <v>207</v>
      </c>
      <c r="BE149" s="215">
        <f>IF(N149="základní",J149,0)</f>
        <v>0</v>
      </c>
      <c r="BF149" s="215">
        <f>IF(N149="snížená",J149,0)</f>
        <v>0</v>
      </c>
      <c r="BG149" s="215">
        <f>IF(N149="zákl. přenesená",J149,0)</f>
        <v>0</v>
      </c>
      <c r="BH149" s="215">
        <f>IF(N149="sníž. přenesená",J149,0)</f>
        <v>0</v>
      </c>
      <c r="BI149" s="215">
        <f>IF(N149="nulová",J149,0)</f>
        <v>0</v>
      </c>
      <c r="BJ149" s="25" t="s">
        <v>80</v>
      </c>
      <c r="BK149" s="215">
        <f>ROUND(I149*H149,1)</f>
        <v>0</v>
      </c>
      <c r="BL149" s="25" t="s">
        <v>216</v>
      </c>
      <c r="BM149" s="25" t="s">
        <v>1109</v>
      </c>
    </row>
    <row r="150" spans="2:65" s="1" customFormat="1" ht="22.8" customHeight="1">
      <c r="B150" s="42"/>
      <c r="C150" s="260" t="s">
        <v>226</v>
      </c>
      <c r="D150" s="260" t="s">
        <v>314</v>
      </c>
      <c r="E150" s="261" t="s">
        <v>1110</v>
      </c>
      <c r="F150" s="262" t="s">
        <v>1111</v>
      </c>
      <c r="G150" s="263" t="s">
        <v>317</v>
      </c>
      <c r="H150" s="264">
        <v>1</v>
      </c>
      <c r="I150" s="265"/>
      <c r="J150" s="266">
        <f>ROUND(I150*H150,1)</f>
        <v>0</v>
      </c>
      <c r="K150" s="262" t="s">
        <v>23</v>
      </c>
      <c r="L150" s="267"/>
      <c r="M150" s="268" t="s">
        <v>23</v>
      </c>
      <c r="N150" s="269" t="s">
        <v>44</v>
      </c>
      <c r="O150" s="43"/>
      <c r="P150" s="213">
        <f>O150*H150</f>
        <v>0</v>
      </c>
      <c r="Q150" s="213">
        <v>1.8839999999999999</v>
      </c>
      <c r="R150" s="213">
        <f>Q150*H150</f>
        <v>1.8839999999999999</v>
      </c>
      <c r="S150" s="213">
        <v>0</v>
      </c>
      <c r="T150" s="214">
        <f>S150*H150</f>
        <v>0</v>
      </c>
      <c r="AR150" s="25" t="s">
        <v>262</v>
      </c>
      <c r="AT150" s="25" t="s">
        <v>314</v>
      </c>
      <c r="AU150" s="25" t="s">
        <v>82</v>
      </c>
      <c r="AY150" s="25" t="s">
        <v>207</v>
      </c>
      <c r="BE150" s="215">
        <f>IF(N150="základní",J150,0)</f>
        <v>0</v>
      </c>
      <c r="BF150" s="215">
        <f>IF(N150="snížená",J150,0)</f>
        <v>0</v>
      </c>
      <c r="BG150" s="215">
        <f>IF(N150="zákl. přenesená",J150,0)</f>
        <v>0</v>
      </c>
      <c r="BH150" s="215">
        <f>IF(N150="sníž. přenesená",J150,0)</f>
        <v>0</v>
      </c>
      <c r="BI150" s="215">
        <f>IF(N150="nulová",J150,0)</f>
        <v>0</v>
      </c>
      <c r="BJ150" s="25" t="s">
        <v>80</v>
      </c>
      <c r="BK150" s="215">
        <f>ROUND(I150*H150,1)</f>
        <v>0</v>
      </c>
      <c r="BL150" s="25" t="s">
        <v>216</v>
      </c>
      <c r="BM150" s="25" t="s">
        <v>1112</v>
      </c>
    </row>
    <row r="151" spans="2:65" s="1" customFormat="1" ht="22.8" customHeight="1">
      <c r="B151" s="42"/>
      <c r="C151" s="204" t="s">
        <v>243</v>
      </c>
      <c r="D151" s="204" t="s">
        <v>211</v>
      </c>
      <c r="E151" s="205" t="s">
        <v>1113</v>
      </c>
      <c r="F151" s="206" t="s">
        <v>1114</v>
      </c>
      <c r="G151" s="207" t="s">
        <v>214</v>
      </c>
      <c r="H151" s="208">
        <v>1.7170000000000001</v>
      </c>
      <c r="I151" s="209"/>
      <c r="J151" s="210">
        <f>ROUND(I151*H151,1)</f>
        <v>0</v>
      </c>
      <c r="K151" s="206" t="s">
        <v>215</v>
      </c>
      <c r="L151" s="62"/>
      <c r="M151" s="211" t="s">
        <v>23</v>
      </c>
      <c r="N151" s="212" t="s">
        <v>44</v>
      </c>
      <c r="O151" s="43"/>
      <c r="P151" s="213">
        <f>O151*H151</f>
        <v>0</v>
      </c>
      <c r="Q151" s="213">
        <v>2.45329</v>
      </c>
      <c r="R151" s="213">
        <f>Q151*H151</f>
        <v>4.2122989300000002</v>
      </c>
      <c r="S151" s="213">
        <v>0</v>
      </c>
      <c r="T151" s="214">
        <f>S151*H151</f>
        <v>0</v>
      </c>
      <c r="AR151" s="25" t="s">
        <v>216</v>
      </c>
      <c r="AT151" s="25" t="s">
        <v>211</v>
      </c>
      <c r="AU151" s="25" t="s">
        <v>82</v>
      </c>
      <c r="AY151" s="25" t="s">
        <v>207</v>
      </c>
      <c r="BE151" s="215">
        <f>IF(N151="základní",J151,0)</f>
        <v>0</v>
      </c>
      <c r="BF151" s="215">
        <f>IF(N151="snížená",J151,0)</f>
        <v>0</v>
      </c>
      <c r="BG151" s="215">
        <f>IF(N151="zákl. přenesená",J151,0)</f>
        <v>0</v>
      </c>
      <c r="BH151" s="215">
        <f>IF(N151="sníž. přenesená",J151,0)</f>
        <v>0</v>
      </c>
      <c r="BI151" s="215">
        <f>IF(N151="nulová",J151,0)</f>
        <v>0</v>
      </c>
      <c r="BJ151" s="25" t="s">
        <v>80</v>
      </c>
      <c r="BK151" s="215">
        <f>ROUND(I151*H151,1)</f>
        <v>0</v>
      </c>
      <c r="BL151" s="25" t="s">
        <v>216</v>
      </c>
      <c r="BM151" s="25" t="s">
        <v>1115</v>
      </c>
    </row>
    <row r="152" spans="2:65" s="15" customFormat="1" ht="12">
      <c r="B152" s="250"/>
      <c r="C152" s="251"/>
      <c r="D152" s="218" t="s">
        <v>218</v>
      </c>
      <c r="E152" s="252" t="s">
        <v>23</v>
      </c>
      <c r="F152" s="253" t="s">
        <v>1116</v>
      </c>
      <c r="G152" s="251"/>
      <c r="H152" s="252" t="s">
        <v>23</v>
      </c>
      <c r="I152" s="254"/>
      <c r="J152" s="251"/>
      <c r="K152" s="251"/>
      <c r="L152" s="255"/>
      <c r="M152" s="256"/>
      <c r="N152" s="257"/>
      <c r="O152" s="257"/>
      <c r="P152" s="257"/>
      <c r="Q152" s="257"/>
      <c r="R152" s="257"/>
      <c r="S152" s="257"/>
      <c r="T152" s="258"/>
      <c r="AT152" s="259" t="s">
        <v>218</v>
      </c>
      <c r="AU152" s="259" t="s">
        <v>82</v>
      </c>
      <c r="AV152" s="15" t="s">
        <v>80</v>
      </c>
      <c r="AW152" s="15" t="s">
        <v>36</v>
      </c>
      <c r="AX152" s="15" t="s">
        <v>73</v>
      </c>
      <c r="AY152" s="259" t="s">
        <v>207</v>
      </c>
    </row>
    <row r="153" spans="2:65" s="15" customFormat="1" ht="12">
      <c r="B153" s="250"/>
      <c r="C153" s="251"/>
      <c r="D153" s="218" t="s">
        <v>218</v>
      </c>
      <c r="E153" s="252" t="s">
        <v>23</v>
      </c>
      <c r="F153" s="253" t="s">
        <v>1117</v>
      </c>
      <c r="G153" s="251"/>
      <c r="H153" s="252" t="s">
        <v>23</v>
      </c>
      <c r="I153" s="254"/>
      <c r="J153" s="251"/>
      <c r="K153" s="251"/>
      <c r="L153" s="255"/>
      <c r="M153" s="256"/>
      <c r="N153" s="257"/>
      <c r="O153" s="257"/>
      <c r="P153" s="257"/>
      <c r="Q153" s="257"/>
      <c r="R153" s="257"/>
      <c r="S153" s="257"/>
      <c r="T153" s="258"/>
      <c r="AT153" s="259" t="s">
        <v>218</v>
      </c>
      <c r="AU153" s="259" t="s">
        <v>82</v>
      </c>
      <c r="AV153" s="15" t="s">
        <v>80</v>
      </c>
      <c r="AW153" s="15" t="s">
        <v>36</v>
      </c>
      <c r="AX153" s="15" t="s">
        <v>73</v>
      </c>
      <c r="AY153" s="259" t="s">
        <v>207</v>
      </c>
    </row>
    <row r="154" spans="2:65" s="15" customFormat="1" ht="12">
      <c r="B154" s="250"/>
      <c r="C154" s="251"/>
      <c r="D154" s="218" t="s">
        <v>218</v>
      </c>
      <c r="E154" s="252" t="s">
        <v>23</v>
      </c>
      <c r="F154" s="253" t="s">
        <v>1118</v>
      </c>
      <c r="G154" s="251"/>
      <c r="H154" s="252" t="s">
        <v>23</v>
      </c>
      <c r="I154" s="254"/>
      <c r="J154" s="251"/>
      <c r="K154" s="251"/>
      <c r="L154" s="255"/>
      <c r="M154" s="256"/>
      <c r="N154" s="257"/>
      <c r="O154" s="257"/>
      <c r="P154" s="257"/>
      <c r="Q154" s="257"/>
      <c r="R154" s="257"/>
      <c r="S154" s="257"/>
      <c r="T154" s="258"/>
      <c r="AT154" s="259" t="s">
        <v>218</v>
      </c>
      <c r="AU154" s="259" t="s">
        <v>82</v>
      </c>
      <c r="AV154" s="15" t="s">
        <v>80</v>
      </c>
      <c r="AW154" s="15" t="s">
        <v>36</v>
      </c>
      <c r="AX154" s="15" t="s">
        <v>73</v>
      </c>
      <c r="AY154" s="259" t="s">
        <v>207</v>
      </c>
    </row>
    <row r="155" spans="2:65" s="12" customFormat="1" ht="12">
      <c r="B155" s="216"/>
      <c r="C155" s="217"/>
      <c r="D155" s="218" t="s">
        <v>218</v>
      </c>
      <c r="E155" s="219" t="s">
        <v>23</v>
      </c>
      <c r="F155" s="220" t="s">
        <v>23</v>
      </c>
      <c r="G155" s="217"/>
      <c r="H155" s="221">
        <v>0</v>
      </c>
      <c r="I155" s="222"/>
      <c r="J155" s="217"/>
      <c r="K155" s="217"/>
      <c r="L155" s="223"/>
      <c r="M155" s="224"/>
      <c r="N155" s="225"/>
      <c r="O155" s="225"/>
      <c r="P155" s="225"/>
      <c r="Q155" s="225"/>
      <c r="R155" s="225"/>
      <c r="S155" s="225"/>
      <c r="T155" s="226"/>
      <c r="AT155" s="227" t="s">
        <v>218</v>
      </c>
      <c r="AU155" s="227" t="s">
        <v>82</v>
      </c>
      <c r="AV155" s="12" t="s">
        <v>82</v>
      </c>
      <c r="AW155" s="12" t="s">
        <v>36</v>
      </c>
      <c r="AX155" s="12" t="s">
        <v>73</v>
      </c>
      <c r="AY155" s="227" t="s">
        <v>207</v>
      </c>
    </row>
    <row r="156" spans="2:65" s="12" customFormat="1" ht="12">
      <c r="B156" s="216"/>
      <c r="C156" s="217"/>
      <c r="D156" s="218" t="s">
        <v>218</v>
      </c>
      <c r="E156" s="219" t="s">
        <v>23</v>
      </c>
      <c r="F156" s="220" t="s">
        <v>1119</v>
      </c>
      <c r="G156" s="217"/>
      <c r="H156" s="221">
        <v>1.766</v>
      </c>
      <c r="I156" s="222"/>
      <c r="J156" s="217"/>
      <c r="K156" s="217"/>
      <c r="L156" s="223"/>
      <c r="M156" s="224"/>
      <c r="N156" s="225"/>
      <c r="O156" s="225"/>
      <c r="P156" s="225"/>
      <c r="Q156" s="225"/>
      <c r="R156" s="225"/>
      <c r="S156" s="225"/>
      <c r="T156" s="226"/>
      <c r="AT156" s="227" t="s">
        <v>218</v>
      </c>
      <c r="AU156" s="227" t="s">
        <v>82</v>
      </c>
      <c r="AV156" s="12" t="s">
        <v>82</v>
      </c>
      <c r="AW156" s="12" t="s">
        <v>36</v>
      </c>
      <c r="AX156" s="12" t="s">
        <v>73</v>
      </c>
      <c r="AY156" s="227" t="s">
        <v>207</v>
      </c>
    </row>
    <row r="157" spans="2:65" s="12" customFormat="1" ht="12">
      <c r="B157" s="216"/>
      <c r="C157" s="217"/>
      <c r="D157" s="218" t="s">
        <v>218</v>
      </c>
      <c r="E157" s="219" t="s">
        <v>23</v>
      </c>
      <c r="F157" s="220" t="s">
        <v>1120</v>
      </c>
      <c r="G157" s="217"/>
      <c r="H157" s="221">
        <v>-4.9000000000000002E-2</v>
      </c>
      <c r="I157" s="222"/>
      <c r="J157" s="217"/>
      <c r="K157" s="217"/>
      <c r="L157" s="223"/>
      <c r="M157" s="224"/>
      <c r="N157" s="225"/>
      <c r="O157" s="225"/>
      <c r="P157" s="225"/>
      <c r="Q157" s="225"/>
      <c r="R157" s="225"/>
      <c r="S157" s="225"/>
      <c r="T157" s="226"/>
      <c r="AT157" s="227" t="s">
        <v>218</v>
      </c>
      <c r="AU157" s="227" t="s">
        <v>82</v>
      </c>
      <c r="AV157" s="12" t="s">
        <v>82</v>
      </c>
      <c r="AW157" s="12" t="s">
        <v>36</v>
      </c>
      <c r="AX157" s="12" t="s">
        <v>73</v>
      </c>
      <c r="AY157" s="227" t="s">
        <v>207</v>
      </c>
    </row>
    <row r="158" spans="2:65" s="13" customFormat="1" ht="12">
      <c r="B158" s="228"/>
      <c r="C158" s="229"/>
      <c r="D158" s="218" t="s">
        <v>218</v>
      </c>
      <c r="E158" s="230" t="s">
        <v>23</v>
      </c>
      <c r="F158" s="231" t="s">
        <v>236</v>
      </c>
      <c r="G158" s="229"/>
      <c r="H158" s="232">
        <v>1.7170000000000001</v>
      </c>
      <c r="I158" s="233"/>
      <c r="J158" s="229"/>
      <c r="K158" s="229"/>
      <c r="L158" s="234"/>
      <c r="M158" s="235"/>
      <c r="N158" s="236"/>
      <c r="O158" s="236"/>
      <c r="P158" s="236"/>
      <c r="Q158" s="236"/>
      <c r="R158" s="236"/>
      <c r="S158" s="236"/>
      <c r="T158" s="237"/>
      <c r="AT158" s="238" t="s">
        <v>218</v>
      </c>
      <c r="AU158" s="238" t="s">
        <v>82</v>
      </c>
      <c r="AV158" s="13" t="s">
        <v>216</v>
      </c>
      <c r="AW158" s="13" t="s">
        <v>36</v>
      </c>
      <c r="AX158" s="13" t="s">
        <v>80</v>
      </c>
      <c r="AY158" s="238" t="s">
        <v>207</v>
      </c>
    </row>
    <row r="159" spans="2:65" s="1" customFormat="1" ht="22.8" customHeight="1">
      <c r="B159" s="42"/>
      <c r="C159" s="204" t="s">
        <v>308</v>
      </c>
      <c r="D159" s="204" t="s">
        <v>211</v>
      </c>
      <c r="E159" s="205" t="s">
        <v>1121</v>
      </c>
      <c r="F159" s="206" t="s">
        <v>1122</v>
      </c>
      <c r="G159" s="207" t="s">
        <v>240</v>
      </c>
      <c r="H159" s="208">
        <v>0.186</v>
      </c>
      <c r="I159" s="209"/>
      <c r="J159" s="210">
        <f>ROUND(I159*H159,1)</f>
        <v>0</v>
      </c>
      <c r="K159" s="206" t="s">
        <v>215</v>
      </c>
      <c r="L159" s="62"/>
      <c r="M159" s="211" t="s">
        <v>23</v>
      </c>
      <c r="N159" s="212" t="s">
        <v>44</v>
      </c>
      <c r="O159" s="43"/>
      <c r="P159" s="213">
        <f>O159*H159</f>
        <v>0</v>
      </c>
      <c r="Q159" s="213">
        <v>0</v>
      </c>
      <c r="R159" s="213">
        <f>Q159*H159</f>
        <v>0</v>
      </c>
      <c r="S159" s="213">
        <v>0</v>
      </c>
      <c r="T159" s="214">
        <f>S159*H159</f>
        <v>0</v>
      </c>
      <c r="AR159" s="25" t="s">
        <v>216</v>
      </c>
      <c r="AT159" s="25" t="s">
        <v>211</v>
      </c>
      <c r="AU159" s="25" t="s">
        <v>82</v>
      </c>
      <c r="AY159" s="25" t="s">
        <v>207</v>
      </c>
      <c r="BE159" s="215">
        <f>IF(N159="základní",J159,0)</f>
        <v>0</v>
      </c>
      <c r="BF159" s="215">
        <f>IF(N159="snížená",J159,0)</f>
        <v>0</v>
      </c>
      <c r="BG159" s="215">
        <f>IF(N159="zákl. přenesená",J159,0)</f>
        <v>0</v>
      </c>
      <c r="BH159" s="215">
        <f>IF(N159="sníž. přenesená",J159,0)</f>
        <v>0</v>
      </c>
      <c r="BI159" s="215">
        <f>IF(N159="nulová",J159,0)</f>
        <v>0</v>
      </c>
      <c r="BJ159" s="25" t="s">
        <v>80</v>
      </c>
      <c r="BK159" s="215">
        <f>ROUND(I159*H159,1)</f>
        <v>0</v>
      </c>
      <c r="BL159" s="25" t="s">
        <v>216</v>
      </c>
      <c r="BM159" s="25" t="s">
        <v>1123</v>
      </c>
    </row>
    <row r="160" spans="2:65" s="15" customFormat="1" ht="12">
      <c r="B160" s="250"/>
      <c r="C160" s="251"/>
      <c r="D160" s="218" t="s">
        <v>218</v>
      </c>
      <c r="E160" s="252" t="s">
        <v>23</v>
      </c>
      <c r="F160" s="253" t="s">
        <v>1124</v>
      </c>
      <c r="G160" s="251"/>
      <c r="H160" s="252" t="s">
        <v>23</v>
      </c>
      <c r="I160" s="254"/>
      <c r="J160" s="251"/>
      <c r="K160" s="251"/>
      <c r="L160" s="255"/>
      <c r="M160" s="256"/>
      <c r="N160" s="257"/>
      <c r="O160" s="257"/>
      <c r="P160" s="257"/>
      <c r="Q160" s="257"/>
      <c r="R160" s="257"/>
      <c r="S160" s="257"/>
      <c r="T160" s="258"/>
      <c r="AT160" s="259" t="s">
        <v>218</v>
      </c>
      <c r="AU160" s="259" t="s">
        <v>82</v>
      </c>
      <c r="AV160" s="15" t="s">
        <v>80</v>
      </c>
      <c r="AW160" s="15" t="s">
        <v>36</v>
      </c>
      <c r="AX160" s="15" t="s">
        <v>73</v>
      </c>
      <c r="AY160" s="259" t="s">
        <v>207</v>
      </c>
    </row>
    <row r="161" spans="2:65" s="12" customFormat="1" ht="12">
      <c r="B161" s="216"/>
      <c r="C161" s="217"/>
      <c r="D161" s="218" t="s">
        <v>218</v>
      </c>
      <c r="E161" s="219" t="s">
        <v>23</v>
      </c>
      <c r="F161" s="220" t="s">
        <v>23</v>
      </c>
      <c r="G161" s="217"/>
      <c r="H161" s="221">
        <v>0</v>
      </c>
      <c r="I161" s="222"/>
      <c r="J161" s="217"/>
      <c r="K161" s="217"/>
      <c r="L161" s="223"/>
      <c r="M161" s="224"/>
      <c r="N161" s="225"/>
      <c r="O161" s="225"/>
      <c r="P161" s="225"/>
      <c r="Q161" s="225"/>
      <c r="R161" s="225"/>
      <c r="S161" s="225"/>
      <c r="T161" s="226"/>
      <c r="AT161" s="227" t="s">
        <v>218</v>
      </c>
      <c r="AU161" s="227" t="s">
        <v>82</v>
      </c>
      <c r="AV161" s="12" t="s">
        <v>82</v>
      </c>
      <c r="AW161" s="12" t="s">
        <v>36</v>
      </c>
      <c r="AX161" s="12" t="s">
        <v>73</v>
      </c>
      <c r="AY161" s="227" t="s">
        <v>207</v>
      </c>
    </row>
    <row r="162" spans="2:65" s="12" customFormat="1" ht="12">
      <c r="B162" s="216"/>
      <c r="C162" s="217"/>
      <c r="D162" s="218" t="s">
        <v>218</v>
      </c>
      <c r="E162" s="219" t="s">
        <v>23</v>
      </c>
      <c r="F162" s="220" t="s">
        <v>1125</v>
      </c>
      <c r="G162" s="217"/>
      <c r="H162" s="221">
        <v>0.186</v>
      </c>
      <c r="I162" s="222"/>
      <c r="J162" s="217"/>
      <c r="K162" s="217"/>
      <c r="L162" s="223"/>
      <c r="M162" s="224"/>
      <c r="N162" s="225"/>
      <c r="O162" s="225"/>
      <c r="P162" s="225"/>
      <c r="Q162" s="225"/>
      <c r="R162" s="225"/>
      <c r="S162" s="225"/>
      <c r="T162" s="226"/>
      <c r="AT162" s="227" t="s">
        <v>218</v>
      </c>
      <c r="AU162" s="227" t="s">
        <v>82</v>
      </c>
      <c r="AV162" s="12" t="s">
        <v>82</v>
      </c>
      <c r="AW162" s="12" t="s">
        <v>36</v>
      </c>
      <c r="AX162" s="12" t="s">
        <v>80</v>
      </c>
      <c r="AY162" s="227" t="s">
        <v>207</v>
      </c>
    </row>
    <row r="163" spans="2:65" s="1" customFormat="1" ht="34.200000000000003" customHeight="1">
      <c r="B163" s="42"/>
      <c r="C163" s="260" t="s">
        <v>313</v>
      </c>
      <c r="D163" s="260" t="s">
        <v>314</v>
      </c>
      <c r="E163" s="261" t="s">
        <v>1126</v>
      </c>
      <c r="F163" s="262" t="s">
        <v>1127</v>
      </c>
      <c r="G163" s="263" t="s">
        <v>317</v>
      </c>
      <c r="H163" s="264">
        <v>1</v>
      </c>
      <c r="I163" s="265"/>
      <c r="J163" s="266">
        <f>ROUND(I163*H163,1)</f>
        <v>0</v>
      </c>
      <c r="K163" s="262" t="s">
        <v>23</v>
      </c>
      <c r="L163" s="267"/>
      <c r="M163" s="268" t="s">
        <v>23</v>
      </c>
      <c r="N163" s="269" t="s">
        <v>44</v>
      </c>
      <c r="O163" s="43"/>
      <c r="P163" s="213">
        <f>O163*H163</f>
        <v>0</v>
      </c>
      <c r="Q163" s="213">
        <v>0.1691</v>
      </c>
      <c r="R163" s="213">
        <f>Q163*H163</f>
        <v>0.1691</v>
      </c>
      <c r="S163" s="213">
        <v>0</v>
      </c>
      <c r="T163" s="214">
        <f>S163*H163</f>
        <v>0</v>
      </c>
      <c r="AR163" s="25" t="s">
        <v>262</v>
      </c>
      <c r="AT163" s="25" t="s">
        <v>314</v>
      </c>
      <c r="AU163" s="25" t="s">
        <v>82</v>
      </c>
      <c r="AY163" s="25" t="s">
        <v>207</v>
      </c>
      <c r="BE163" s="215">
        <f>IF(N163="základní",J163,0)</f>
        <v>0</v>
      </c>
      <c r="BF163" s="215">
        <f>IF(N163="snížená",J163,0)</f>
        <v>0</v>
      </c>
      <c r="BG163" s="215">
        <f>IF(N163="zákl. přenesená",J163,0)</f>
        <v>0</v>
      </c>
      <c r="BH163" s="215">
        <f>IF(N163="sníž. přenesená",J163,0)</f>
        <v>0</v>
      </c>
      <c r="BI163" s="215">
        <f>IF(N163="nulová",J163,0)</f>
        <v>0</v>
      </c>
      <c r="BJ163" s="25" t="s">
        <v>80</v>
      </c>
      <c r="BK163" s="215">
        <f>ROUND(I163*H163,1)</f>
        <v>0</v>
      </c>
      <c r="BL163" s="25" t="s">
        <v>216</v>
      </c>
      <c r="BM163" s="25" t="s">
        <v>1128</v>
      </c>
    </row>
    <row r="164" spans="2:65" s="1" customFormat="1" ht="22.8" customHeight="1">
      <c r="B164" s="42"/>
      <c r="C164" s="204" t="s">
        <v>319</v>
      </c>
      <c r="D164" s="204" t="s">
        <v>211</v>
      </c>
      <c r="E164" s="205" t="s">
        <v>1129</v>
      </c>
      <c r="F164" s="206" t="s">
        <v>1130</v>
      </c>
      <c r="G164" s="207" t="s">
        <v>311</v>
      </c>
      <c r="H164" s="208">
        <v>9.6999999999999993</v>
      </c>
      <c r="I164" s="209"/>
      <c r="J164" s="210">
        <f>ROUND(I164*H164,1)</f>
        <v>0</v>
      </c>
      <c r="K164" s="206" t="s">
        <v>215</v>
      </c>
      <c r="L164" s="62"/>
      <c r="M164" s="211" t="s">
        <v>23</v>
      </c>
      <c r="N164" s="212" t="s">
        <v>44</v>
      </c>
      <c r="O164" s="43"/>
      <c r="P164" s="213">
        <f>O164*H164</f>
        <v>0</v>
      </c>
      <c r="Q164" s="213">
        <v>6.0000000000000002E-5</v>
      </c>
      <c r="R164" s="213">
        <f>Q164*H164</f>
        <v>5.8199999999999994E-4</v>
      </c>
      <c r="S164" s="213">
        <v>0</v>
      </c>
      <c r="T164" s="214">
        <f>S164*H164</f>
        <v>0</v>
      </c>
      <c r="AR164" s="25" t="s">
        <v>216</v>
      </c>
      <c r="AT164" s="25" t="s">
        <v>211</v>
      </c>
      <c r="AU164" s="25" t="s">
        <v>82</v>
      </c>
      <c r="AY164" s="25" t="s">
        <v>207</v>
      </c>
      <c r="BE164" s="215">
        <f>IF(N164="základní",J164,0)</f>
        <v>0</v>
      </c>
      <c r="BF164" s="215">
        <f>IF(N164="snížená",J164,0)</f>
        <v>0</v>
      </c>
      <c r="BG164" s="215">
        <f>IF(N164="zákl. přenesená",J164,0)</f>
        <v>0</v>
      </c>
      <c r="BH164" s="215">
        <f>IF(N164="sníž. přenesená",J164,0)</f>
        <v>0</v>
      </c>
      <c r="BI164" s="215">
        <f>IF(N164="nulová",J164,0)</f>
        <v>0</v>
      </c>
      <c r="BJ164" s="25" t="s">
        <v>80</v>
      </c>
      <c r="BK164" s="215">
        <f>ROUND(I164*H164,1)</f>
        <v>0</v>
      </c>
      <c r="BL164" s="25" t="s">
        <v>216</v>
      </c>
      <c r="BM164" s="25" t="s">
        <v>1131</v>
      </c>
    </row>
    <row r="165" spans="2:65" s="1" customFormat="1" ht="14.4" customHeight="1">
      <c r="B165" s="42"/>
      <c r="C165" s="260" t="s">
        <v>9</v>
      </c>
      <c r="D165" s="260" t="s">
        <v>314</v>
      </c>
      <c r="E165" s="261" t="s">
        <v>1132</v>
      </c>
      <c r="F165" s="262" t="s">
        <v>1133</v>
      </c>
      <c r="G165" s="263" t="s">
        <v>317</v>
      </c>
      <c r="H165" s="264">
        <v>1</v>
      </c>
      <c r="I165" s="265"/>
      <c r="J165" s="266">
        <f>ROUND(I165*H165,1)</f>
        <v>0</v>
      </c>
      <c r="K165" s="262" t="s">
        <v>23</v>
      </c>
      <c r="L165" s="267"/>
      <c r="M165" s="268" t="s">
        <v>23</v>
      </c>
      <c r="N165" s="269" t="s">
        <v>44</v>
      </c>
      <c r="O165" s="43"/>
      <c r="P165" s="213">
        <f>O165*H165</f>
        <v>0</v>
      </c>
      <c r="Q165" s="213">
        <v>9.7000000000000003E-3</v>
      </c>
      <c r="R165" s="213">
        <f>Q165*H165</f>
        <v>9.7000000000000003E-3</v>
      </c>
      <c r="S165" s="213">
        <v>0</v>
      </c>
      <c r="T165" s="214">
        <f>S165*H165</f>
        <v>0</v>
      </c>
      <c r="AR165" s="25" t="s">
        <v>262</v>
      </c>
      <c r="AT165" s="25" t="s">
        <v>314</v>
      </c>
      <c r="AU165" s="25" t="s">
        <v>82</v>
      </c>
      <c r="AY165" s="25" t="s">
        <v>207</v>
      </c>
      <c r="BE165" s="215">
        <f>IF(N165="základní",J165,0)</f>
        <v>0</v>
      </c>
      <c r="BF165" s="215">
        <f>IF(N165="snížená",J165,0)</f>
        <v>0</v>
      </c>
      <c r="BG165" s="215">
        <f>IF(N165="zákl. přenesená",J165,0)</f>
        <v>0</v>
      </c>
      <c r="BH165" s="215">
        <f>IF(N165="sníž. přenesená",J165,0)</f>
        <v>0</v>
      </c>
      <c r="BI165" s="215">
        <f>IF(N165="nulová",J165,0)</f>
        <v>0</v>
      </c>
      <c r="BJ165" s="25" t="s">
        <v>80</v>
      </c>
      <c r="BK165" s="215">
        <f>ROUND(I165*H165,1)</f>
        <v>0</v>
      </c>
      <c r="BL165" s="25" t="s">
        <v>216</v>
      </c>
      <c r="BM165" s="25" t="s">
        <v>1134</v>
      </c>
    </row>
    <row r="166" spans="2:65" s="11" customFormat="1" ht="29.85" customHeight="1">
      <c r="B166" s="188"/>
      <c r="C166" s="189"/>
      <c r="D166" s="190" t="s">
        <v>72</v>
      </c>
      <c r="E166" s="202" t="s">
        <v>90</v>
      </c>
      <c r="F166" s="202" t="s">
        <v>254</v>
      </c>
      <c r="G166" s="189"/>
      <c r="H166" s="189"/>
      <c r="I166" s="192"/>
      <c r="J166" s="203">
        <f>BK166</f>
        <v>0</v>
      </c>
      <c r="K166" s="189"/>
      <c r="L166" s="194"/>
      <c r="M166" s="195"/>
      <c r="N166" s="196"/>
      <c r="O166" s="196"/>
      <c r="P166" s="197">
        <f>P167+P227</f>
        <v>0</v>
      </c>
      <c r="Q166" s="196"/>
      <c r="R166" s="197">
        <f>R167+R227</f>
        <v>58.03088434</v>
      </c>
      <c r="S166" s="196"/>
      <c r="T166" s="198">
        <f>T167+T227</f>
        <v>0</v>
      </c>
      <c r="AR166" s="199" t="s">
        <v>80</v>
      </c>
      <c r="AT166" s="200" t="s">
        <v>72</v>
      </c>
      <c r="AU166" s="200" t="s">
        <v>80</v>
      </c>
      <c r="AY166" s="199" t="s">
        <v>207</v>
      </c>
      <c r="BK166" s="201">
        <f>BK167+BK227</f>
        <v>0</v>
      </c>
    </row>
    <row r="167" spans="2:65" s="11" customFormat="1" ht="14.85" customHeight="1">
      <c r="B167" s="188"/>
      <c r="C167" s="189"/>
      <c r="D167" s="190" t="s">
        <v>72</v>
      </c>
      <c r="E167" s="202" t="s">
        <v>1135</v>
      </c>
      <c r="F167" s="202" t="s">
        <v>1136</v>
      </c>
      <c r="G167" s="189"/>
      <c r="H167" s="189"/>
      <c r="I167" s="192"/>
      <c r="J167" s="203">
        <f>BK167</f>
        <v>0</v>
      </c>
      <c r="K167" s="189"/>
      <c r="L167" s="194"/>
      <c r="M167" s="195"/>
      <c r="N167" s="196"/>
      <c r="O167" s="196"/>
      <c r="P167" s="197">
        <f>SUM(P168:P226)</f>
        <v>0</v>
      </c>
      <c r="Q167" s="196"/>
      <c r="R167" s="197">
        <f>SUM(R168:R226)</f>
        <v>47.766123960000002</v>
      </c>
      <c r="S167" s="196"/>
      <c r="T167" s="198">
        <f>SUM(T168:T226)</f>
        <v>0</v>
      </c>
      <c r="AR167" s="199" t="s">
        <v>80</v>
      </c>
      <c r="AT167" s="200" t="s">
        <v>72</v>
      </c>
      <c r="AU167" s="200" t="s">
        <v>82</v>
      </c>
      <c r="AY167" s="199" t="s">
        <v>207</v>
      </c>
      <c r="BK167" s="201">
        <f>SUM(BK168:BK226)</f>
        <v>0</v>
      </c>
    </row>
    <row r="168" spans="2:65" s="1" customFormat="1" ht="22.8" customHeight="1">
      <c r="B168" s="42"/>
      <c r="C168" s="204" t="s">
        <v>329</v>
      </c>
      <c r="D168" s="204" t="s">
        <v>211</v>
      </c>
      <c r="E168" s="205" t="s">
        <v>258</v>
      </c>
      <c r="F168" s="206" t="s">
        <v>259</v>
      </c>
      <c r="G168" s="207" t="s">
        <v>214</v>
      </c>
      <c r="H168" s="208">
        <v>1.7310000000000001</v>
      </c>
      <c r="I168" s="209"/>
      <c r="J168" s="210">
        <f>ROUND(I168*H168,1)</f>
        <v>0</v>
      </c>
      <c r="K168" s="206" t="s">
        <v>215</v>
      </c>
      <c r="L168" s="62"/>
      <c r="M168" s="211" t="s">
        <v>23</v>
      </c>
      <c r="N168" s="212" t="s">
        <v>44</v>
      </c>
      <c r="O168" s="43"/>
      <c r="P168" s="213">
        <f>O168*H168</f>
        <v>0</v>
      </c>
      <c r="Q168" s="213">
        <v>1.98</v>
      </c>
      <c r="R168" s="213">
        <f>Q168*H168</f>
        <v>3.4273800000000003</v>
      </c>
      <c r="S168" s="213">
        <v>0</v>
      </c>
      <c r="T168" s="214">
        <f>S168*H168</f>
        <v>0</v>
      </c>
      <c r="AR168" s="25" t="s">
        <v>216</v>
      </c>
      <c r="AT168" s="25" t="s">
        <v>211</v>
      </c>
      <c r="AU168" s="25" t="s">
        <v>90</v>
      </c>
      <c r="AY168" s="25" t="s">
        <v>207</v>
      </c>
      <c r="BE168" s="215">
        <f>IF(N168="základní",J168,0)</f>
        <v>0</v>
      </c>
      <c r="BF168" s="215">
        <f>IF(N168="snížená",J168,0)</f>
        <v>0</v>
      </c>
      <c r="BG168" s="215">
        <f>IF(N168="zákl. přenesená",J168,0)</f>
        <v>0</v>
      </c>
      <c r="BH168" s="215">
        <f>IF(N168="sníž. přenesená",J168,0)</f>
        <v>0</v>
      </c>
      <c r="BI168" s="215">
        <f>IF(N168="nulová",J168,0)</f>
        <v>0</v>
      </c>
      <c r="BJ168" s="25" t="s">
        <v>80</v>
      </c>
      <c r="BK168" s="215">
        <f>ROUND(I168*H168,1)</f>
        <v>0</v>
      </c>
      <c r="BL168" s="25" t="s">
        <v>216</v>
      </c>
      <c r="BM168" s="25" t="s">
        <v>1137</v>
      </c>
    </row>
    <row r="169" spans="2:65" s="15" customFormat="1" ht="12">
      <c r="B169" s="250"/>
      <c r="C169" s="251"/>
      <c r="D169" s="218" t="s">
        <v>218</v>
      </c>
      <c r="E169" s="252" t="s">
        <v>23</v>
      </c>
      <c r="F169" s="253" t="s">
        <v>1069</v>
      </c>
      <c r="G169" s="251"/>
      <c r="H169" s="252" t="s">
        <v>23</v>
      </c>
      <c r="I169" s="254"/>
      <c r="J169" s="251"/>
      <c r="K169" s="251"/>
      <c r="L169" s="255"/>
      <c r="M169" s="256"/>
      <c r="N169" s="257"/>
      <c r="O169" s="257"/>
      <c r="P169" s="257"/>
      <c r="Q169" s="257"/>
      <c r="R169" s="257"/>
      <c r="S169" s="257"/>
      <c r="T169" s="258"/>
      <c r="AT169" s="259" t="s">
        <v>218</v>
      </c>
      <c r="AU169" s="259" t="s">
        <v>90</v>
      </c>
      <c r="AV169" s="15" t="s">
        <v>80</v>
      </c>
      <c r="AW169" s="15" t="s">
        <v>36</v>
      </c>
      <c r="AX169" s="15" t="s">
        <v>73</v>
      </c>
      <c r="AY169" s="259" t="s">
        <v>207</v>
      </c>
    </row>
    <row r="170" spans="2:65" s="15" customFormat="1" ht="12">
      <c r="B170" s="250"/>
      <c r="C170" s="251"/>
      <c r="D170" s="218" t="s">
        <v>218</v>
      </c>
      <c r="E170" s="252" t="s">
        <v>23</v>
      </c>
      <c r="F170" s="253" t="s">
        <v>1070</v>
      </c>
      <c r="G170" s="251"/>
      <c r="H170" s="252" t="s">
        <v>23</v>
      </c>
      <c r="I170" s="254"/>
      <c r="J170" s="251"/>
      <c r="K170" s="251"/>
      <c r="L170" s="255"/>
      <c r="M170" s="256"/>
      <c r="N170" s="257"/>
      <c r="O170" s="257"/>
      <c r="P170" s="257"/>
      <c r="Q170" s="257"/>
      <c r="R170" s="257"/>
      <c r="S170" s="257"/>
      <c r="T170" s="258"/>
      <c r="AT170" s="259" t="s">
        <v>218</v>
      </c>
      <c r="AU170" s="259" t="s">
        <v>90</v>
      </c>
      <c r="AV170" s="15" t="s">
        <v>80</v>
      </c>
      <c r="AW170" s="15" t="s">
        <v>36</v>
      </c>
      <c r="AX170" s="15" t="s">
        <v>73</v>
      </c>
      <c r="AY170" s="259" t="s">
        <v>207</v>
      </c>
    </row>
    <row r="171" spans="2:65" s="12" customFormat="1" ht="12">
      <c r="B171" s="216"/>
      <c r="C171" s="217"/>
      <c r="D171" s="218" t="s">
        <v>218</v>
      </c>
      <c r="E171" s="219" t="s">
        <v>23</v>
      </c>
      <c r="F171" s="220" t="s">
        <v>23</v>
      </c>
      <c r="G171" s="217"/>
      <c r="H171" s="221">
        <v>0</v>
      </c>
      <c r="I171" s="222"/>
      <c r="J171" s="217"/>
      <c r="K171" s="217"/>
      <c r="L171" s="223"/>
      <c r="M171" s="224"/>
      <c r="N171" s="225"/>
      <c r="O171" s="225"/>
      <c r="P171" s="225"/>
      <c r="Q171" s="225"/>
      <c r="R171" s="225"/>
      <c r="S171" s="225"/>
      <c r="T171" s="226"/>
      <c r="AT171" s="227" t="s">
        <v>218</v>
      </c>
      <c r="AU171" s="227" t="s">
        <v>90</v>
      </c>
      <c r="AV171" s="12" t="s">
        <v>82</v>
      </c>
      <c r="AW171" s="12" t="s">
        <v>36</v>
      </c>
      <c r="AX171" s="12" t="s">
        <v>73</v>
      </c>
      <c r="AY171" s="227" t="s">
        <v>207</v>
      </c>
    </row>
    <row r="172" spans="2:65" s="12" customFormat="1" ht="12">
      <c r="B172" s="216"/>
      <c r="C172" s="217"/>
      <c r="D172" s="218" t="s">
        <v>218</v>
      </c>
      <c r="E172" s="219" t="s">
        <v>23</v>
      </c>
      <c r="F172" s="220" t="s">
        <v>1138</v>
      </c>
      <c r="G172" s="217"/>
      <c r="H172" s="221">
        <v>1.7310000000000001</v>
      </c>
      <c r="I172" s="222"/>
      <c r="J172" s="217"/>
      <c r="K172" s="217"/>
      <c r="L172" s="223"/>
      <c r="M172" s="224"/>
      <c r="N172" s="225"/>
      <c r="O172" s="225"/>
      <c r="P172" s="225"/>
      <c r="Q172" s="225"/>
      <c r="R172" s="225"/>
      <c r="S172" s="225"/>
      <c r="T172" s="226"/>
      <c r="AT172" s="227" t="s">
        <v>218</v>
      </c>
      <c r="AU172" s="227" t="s">
        <v>90</v>
      </c>
      <c r="AV172" s="12" t="s">
        <v>82</v>
      </c>
      <c r="AW172" s="12" t="s">
        <v>36</v>
      </c>
      <c r="AX172" s="12" t="s">
        <v>80</v>
      </c>
      <c r="AY172" s="227" t="s">
        <v>207</v>
      </c>
    </row>
    <row r="173" spans="2:65" s="1" customFormat="1" ht="22.8" customHeight="1">
      <c r="B173" s="42"/>
      <c r="C173" s="204" t="s">
        <v>335</v>
      </c>
      <c r="D173" s="204" t="s">
        <v>211</v>
      </c>
      <c r="E173" s="205" t="s">
        <v>1139</v>
      </c>
      <c r="F173" s="206" t="s">
        <v>1140</v>
      </c>
      <c r="G173" s="207" t="s">
        <v>214</v>
      </c>
      <c r="H173" s="208">
        <v>5.77</v>
      </c>
      <c r="I173" s="209"/>
      <c r="J173" s="210">
        <f>ROUND(I173*H173,1)</f>
        <v>0</v>
      </c>
      <c r="K173" s="206" t="s">
        <v>215</v>
      </c>
      <c r="L173" s="62"/>
      <c r="M173" s="211" t="s">
        <v>23</v>
      </c>
      <c r="N173" s="212" t="s">
        <v>44</v>
      </c>
      <c r="O173" s="43"/>
      <c r="P173" s="213">
        <f>O173*H173</f>
        <v>0</v>
      </c>
      <c r="Q173" s="213">
        <v>2.2563399999999998</v>
      </c>
      <c r="R173" s="213">
        <f>Q173*H173</f>
        <v>13.019081799999999</v>
      </c>
      <c r="S173" s="213">
        <v>0</v>
      </c>
      <c r="T173" s="214">
        <f>S173*H173</f>
        <v>0</v>
      </c>
      <c r="AR173" s="25" t="s">
        <v>216</v>
      </c>
      <c r="AT173" s="25" t="s">
        <v>211</v>
      </c>
      <c r="AU173" s="25" t="s">
        <v>90</v>
      </c>
      <c r="AY173" s="25" t="s">
        <v>207</v>
      </c>
      <c r="BE173" s="215">
        <f>IF(N173="základní",J173,0)</f>
        <v>0</v>
      </c>
      <c r="BF173" s="215">
        <f>IF(N173="snížená",J173,0)</f>
        <v>0</v>
      </c>
      <c r="BG173" s="215">
        <f>IF(N173="zákl. přenesená",J173,0)</f>
        <v>0</v>
      </c>
      <c r="BH173" s="215">
        <f>IF(N173="sníž. přenesená",J173,0)</f>
        <v>0</v>
      </c>
      <c r="BI173" s="215">
        <f>IF(N173="nulová",J173,0)</f>
        <v>0</v>
      </c>
      <c r="BJ173" s="25" t="s">
        <v>80</v>
      </c>
      <c r="BK173" s="215">
        <f>ROUND(I173*H173,1)</f>
        <v>0</v>
      </c>
      <c r="BL173" s="25" t="s">
        <v>216</v>
      </c>
      <c r="BM173" s="25" t="s">
        <v>1141</v>
      </c>
    </row>
    <row r="174" spans="2:65" s="15" customFormat="1" ht="12">
      <c r="B174" s="250"/>
      <c r="C174" s="251"/>
      <c r="D174" s="218" t="s">
        <v>218</v>
      </c>
      <c r="E174" s="252" t="s">
        <v>23</v>
      </c>
      <c r="F174" s="253" t="s">
        <v>1069</v>
      </c>
      <c r="G174" s="251"/>
      <c r="H174" s="252" t="s">
        <v>23</v>
      </c>
      <c r="I174" s="254"/>
      <c r="J174" s="251"/>
      <c r="K174" s="251"/>
      <c r="L174" s="255"/>
      <c r="M174" s="256"/>
      <c r="N174" s="257"/>
      <c r="O174" s="257"/>
      <c r="P174" s="257"/>
      <c r="Q174" s="257"/>
      <c r="R174" s="257"/>
      <c r="S174" s="257"/>
      <c r="T174" s="258"/>
      <c r="AT174" s="259" t="s">
        <v>218</v>
      </c>
      <c r="AU174" s="259" t="s">
        <v>90</v>
      </c>
      <c r="AV174" s="15" t="s">
        <v>80</v>
      </c>
      <c r="AW174" s="15" t="s">
        <v>36</v>
      </c>
      <c r="AX174" s="15" t="s">
        <v>73</v>
      </c>
      <c r="AY174" s="259" t="s">
        <v>207</v>
      </c>
    </row>
    <row r="175" spans="2:65" s="15" customFormat="1" ht="12">
      <c r="B175" s="250"/>
      <c r="C175" s="251"/>
      <c r="D175" s="218" t="s">
        <v>218</v>
      </c>
      <c r="E175" s="252" t="s">
        <v>23</v>
      </c>
      <c r="F175" s="253" t="s">
        <v>1070</v>
      </c>
      <c r="G175" s="251"/>
      <c r="H175" s="252" t="s">
        <v>23</v>
      </c>
      <c r="I175" s="254"/>
      <c r="J175" s="251"/>
      <c r="K175" s="251"/>
      <c r="L175" s="255"/>
      <c r="M175" s="256"/>
      <c r="N175" s="257"/>
      <c r="O175" s="257"/>
      <c r="P175" s="257"/>
      <c r="Q175" s="257"/>
      <c r="R175" s="257"/>
      <c r="S175" s="257"/>
      <c r="T175" s="258"/>
      <c r="AT175" s="259" t="s">
        <v>218</v>
      </c>
      <c r="AU175" s="259" t="s">
        <v>90</v>
      </c>
      <c r="AV175" s="15" t="s">
        <v>80</v>
      </c>
      <c r="AW175" s="15" t="s">
        <v>36</v>
      </c>
      <c r="AX175" s="15" t="s">
        <v>73</v>
      </c>
      <c r="AY175" s="259" t="s">
        <v>207</v>
      </c>
    </row>
    <row r="176" spans="2:65" s="12" customFormat="1" ht="12">
      <c r="B176" s="216"/>
      <c r="C176" s="217"/>
      <c r="D176" s="218" t="s">
        <v>218</v>
      </c>
      <c r="E176" s="219" t="s">
        <v>23</v>
      </c>
      <c r="F176" s="220" t="s">
        <v>23</v>
      </c>
      <c r="G176" s="217"/>
      <c r="H176" s="221">
        <v>0</v>
      </c>
      <c r="I176" s="222"/>
      <c r="J176" s="217"/>
      <c r="K176" s="217"/>
      <c r="L176" s="223"/>
      <c r="M176" s="224"/>
      <c r="N176" s="225"/>
      <c r="O176" s="225"/>
      <c r="P176" s="225"/>
      <c r="Q176" s="225"/>
      <c r="R176" s="225"/>
      <c r="S176" s="225"/>
      <c r="T176" s="226"/>
      <c r="AT176" s="227" t="s">
        <v>218</v>
      </c>
      <c r="AU176" s="227" t="s">
        <v>90</v>
      </c>
      <c r="AV176" s="12" t="s">
        <v>82</v>
      </c>
      <c r="AW176" s="12" t="s">
        <v>36</v>
      </c>
      <c r="AX176" s="12" t="s">
        <v>73</v>
      </c>
      <c r="AY176" s="227" t="s">
        <v>207</v>
      </c>
    </row>
    <row r="177" spans="2:65" s="12" customFormat="1" ht="12">
      <c r="B177" s="216"/>
      <c r="C177" s="217"/>
      <c r="D177" s="218" t="s">
        <v>218</v>
      </c>
      <c r="E177" s="219" t="s">
        <v>23</v>
      </c>
      <c r="F177" s="220" t="s">
        <v>1142</v>
      </c>
      <c r="G177" s="217"/>
      <c r="H177" s="221">
        <v>5.77</v>
      </c>
      <c r="I177" s="222"/>
      <c r="J177" s="217"/>
      <c r="K177" s="217"/>
      <c r="L177" s="223"/>
      <c r="M177" s="224"/>
      <c r="N177" s="225"/>
      <c r="O177" s="225"/>
      <c r="P177" s="225"/>
      <c r="Q177" s="225"/>
      <c r="R177" s="225"/>
      <c r="S177" s="225"/>
      <c r="T177" s="226"/>
      <c r="AT177" s="227" t="s">
        <v>218</v>
      </c>
      <c r="AU177" s="227" t="s">
        <v>90</v>
      </c>
      <c r="AV177" s="12" t="s">
        <v>82</v>
      </c>
      <c r="AW177" s="12" t="s">
        <v>36</v>
      </c>
      <c r="AX177" s="12" t="s">
        <v>80</v>
      </c>
      <c r="AY177" s="227" t="s">
        <v>207</v>
      </c>
    </row>
    <row r="178" spans="2:65" s="1" customFormat="1" ht="14.4" customHeight="1">
      <c r="B178" s="42"/>
      <c r="C178" s="204" t="s">
        <v>342</v>
      </c>
      <c r="D178" s="204" t="s">
        <v>211</v>
      </c>
      <c r="E178" s="205" t="s">
        <v>1143</v>
      </c>
      <c r="F178" s="206" t="s">
        <v>1144</v>
      </c>
      <c r="G178" s="207" t="s">
        <v>285</v>
      </c>
      <c r="H178" s="208">
        <v>11.237</v>
      </c>
      <c r="I178" s="209"/>
      <c r="J178" s="210">
        <f>ROUND(I178*H178,1)</f>
        <v>0</v>
      </c>
      <c r="K178" s="206" t="s">
        <v>215</v>
      </c>
      <c r="L178" s="62"/>
      <c r="M178" s="211" t="s">
        <v>23</v>
      </c>
      <c r="N178" s="212" t="s">
        <v>44</v>
      </c>
      <c r="O178" s="43"/>
      <c r="P178" s="213">
        <f>O178*H178</f>
        <v>0</v>
      </c>
      <c r="Q178" s="213">
        <v>2.6900000000000001E-3</v>
      </c>
      <c r="R178" s="213">
        <f>Q178*H178</f>
        <v>3.0227530000000002E-2</v>
      </c>
      <c r="S178" s="213">
        <v>0</v>
      </c>
      <c r="T178" s="214">
        <f>S178*H178</f>
        <v>0</v>
      </c>
      <c r="AR178" s="25" t="s">
        <v>216</v>
      </c>
      <c r="AT178" s="25" t="s">
        <v>211</v>
      </c>
      <c r="AU178" s="25" t="s">
        <v>90</v>
      </c>
      <c r="AY178" s="25" t="s">
        <v>207</v>
      </c>
      <c r="BE178" s="215">
        <f>IF(N178="základní",J178,0)</f>
        <v>0</v>
      </c>
      <c r="BF178" s="215">
        <f>IF(N178="snížená",J178,0)</f>
        <v>0</v>
      </c>
      <c r="BG178" s="215">
        <f>IF(N178="zákl. přenesená",J178,0)</f>
        <v>0</v>
      </c>
      <c r="BH178" s="215">
        <f>IF(N178="sníž. přenesená",J178,0)</f>
        <v>0</v>
      </c>
      <c r="BI178" s="215">
        <f>IF(N178="nulová",J178,0)</f>
        <v>0</v>
      </c>
      <c r="BJ178" s="25" t="s">
        <v>80</v>
      </c>
      <c r="BK178" s="215">
        <f>ROUND(I178*H178,1)</f>
        <v>0</v>
      </c>
      <c r="BL178" s="25" t="s">
        <v>216</v>
      </c>
      <c r="BM178" s="25" t="s">
        <v>1145</v>
      </c>
    </row>
    <row r="179" spans="2:65" s="15" customFormat="1" ht="12">
      <c r="B179" s="250"/>
      <c r="C179" s="251"/>
      <c r="D179" s="218" t="s">
        <v>218</v>
      </c>
      <c r="E179" s="252" t="s">
        <v>23</v>
      </c>
      <c r="F179" s="253" t="s">
        <v>1069</v>
      </c>
      <c r="G179" s="251"/>
      <c r="H179" s="252" t="s">
        <v>23</v>
      </c>
      <c r="I179" s="254"/>
      <c r="J179" s="251"/>
      <c r="K179" s="251"/>
      <c r="L179" s="255"/>
      <c r="M179" s="256"/>
      <c r="N179" s="257"/>
      <c r="O179" s="257"/>
      <c r="P179" s="257"/>
      <c r="Q179" s="257"/>
      <c r="R179" s="257"/>
      <c r="S179" s="257"/>
      <c r="T179" s="258"/>
      <c r="AT179" s="259" t="s">
        <v>218</v>
      </c>
      <c r="AU179" s="259" t="s">
        <v>90</v>
      </c>
      <c r="AV179" s="15" t="s">
        <v>80</v>
      </c>
      <c r="AW179" s="15" t="s">
        <v>36</v>
      </c>
      <c r="AX179" s="15" t="s">
        <v>73</v>
      </c>
      <c r="AY179" s="259" t="s">
        <v>207</v>
      </c>
    </row>
    <row r="180" spans="2:65" s="15" customFormat="1" ht="12">
      <c r="B180" s="250"/>
      <c r="C180" s="251"/>
      <c r="D180" s="218" t="s">
        <v>218</v>
      </c>
      <c r="E180" s="252" t="s">
        <v>23</v>
      </c>
      <c r="F180" s="253" t="s">
        <v>1146</v>
      </c>
      <c r="G180" s="251"/>
      <c r="H180" s="252" t="s">
        <v>23</v>
      </c>
      <c r="I180" s="254"/>
      <c r="J180" s="251"/>
      <c r="K180" s="251"/>
      <c r="L180" s="255"/>
      <c r="M180" s="256"/>
      <c r="N180" s="257"/>
      <c r="O180" s="257"/>
      <c r="P180" s="257"/>
      <c r="Q180" s="257"/>
      <c r="R180" s="257"/>
      <c r="S180" s="257"/>
      <c r="T180" s="258"/>
      <c r="AT180" s="259" t="s">
        <v>218</v>
      </c>
      <c r="AU180" s="259" t="s">
        <v>90</v>
      </c>
      <c r="AV180" s="15" t="s">
        <v>80</v>
      </c>
      <c r="AW180" s="15" t="s">
        <v>36</v>
      </c>
      <c r="AX180" s="15" t="s">
        <v>73</v>
      </c>
      <c r="AY180" s="259" t="s">
        <v>207</v>
      </c>
    </row>
    <row r="181" spans="2:65" s="12" customFormat="1" ht="12">
      <c r="B181" s="216"/>
      <c r="C181" s="217"/>
      <c r="D181" s="218" t="s">
        <v>218</v>
      </c>
      <c r="E181" s="219" t="s">
        <v>23</v>
      </c>
      <c r="F181" s="220" t="s">
        <v>23</v>
      </c>
      <c r="G181" s="217"/>
      <c r="H181" s="221">
        <v>0</v>
      </c>
      <c r="I181" s="222"/>
      <c r="J181" s="217"/>
      <c r="K181" s="217"/>
      <c r="L181" s="223"/>
      <c r="M181" s="224"/>
      <c r="N181" s="225"/>
      <c r="O181" s="225"/>
      <c r="P181" s="225"/>
      <c r="Q181" s="225"/>
      <c r="R181" s="225"/>
      <c r="S181" s="225"/>
      <c r="T181" s="226"/>
      <c r="AT181" s="227" t="s">
        <v>218</v>
      </c>
      <c r="AU181" s="227" t="s">
        <v>90</v>
      </c>
      <c r="AV181" s="12" t="s">
        <v>82</v>
      </c>
      <c r="AW181" s="12" t="s">
        <v>36</v>
      </c>
      <c r="AX181" s="12" t="s">
        <v>73</v>
      </c>
      <c r="AY181" s="227" t="s">
        <v>207</v>
      </c>
    </row>
    <row r="182" spans="2:65" s="12" customFormat="1" ht="12">
      <c r="B182" s="216"/>
      <c r="C182" s="217"/>
      <c r="D182" s="218" t="s">
        <v>218</v>
      </c>
      <c r="E182" s="219" t="s">
        <v>23</v>
      </c>
      <c r="F182" s="220" t="s">
        <v>1147</v>
      </c>
      <c r="G182" s="217"/>
      <c r="H182" s="221">
        <v>11.237</v>
      </c>
      <c r="I182" s="222"/>
      <c r="J182" s="217"/>
      <c r="K182" s="217"/>
      <c r="L182" s="223"/>
      <c r="M182" s="224"/>
      <c r="N182" s="225"/>
      <c r="O182" s="225"/>
      <c r="P182" s="225"/>
      <c r="Q182" s="225"/>
      <c r="R182" s="225"/>
      <c r="S182" s="225"/>
      <c r="T182" s="226"/>
      <c r="AT182" s="227" t="s">
        <v>218</v>
      </c>
      <c r="AU182" s="227" t="s">
        <v>90</v>
      </c>
      <c r="AV182" s="12" t="s">
        <v>82</v>
      </c>
      <c r="AW182" s="12" t="s">
        <v>36</v>
      </c>
      <c r="AX182" s="12" t="s">
        <v>80</v>
      </c>
      <c r="AY182" s="227" t="s">
        <v>207</v>
      </c>
    </row>
    <row r="183" spans="2:65" s="1" customFormat="1" ht="14.4" customHeight="1">
      <c r="B183" s="42"/>
      <c r="C183" s="204" t="s">
        <v>348</v>
      </c>
      <c r="D183" s="204" t="s">
        <v>211</v>
      </c>
      <c r="E183" s="205" t="s">
        <v>1148</v>
      </c>
      <c r="F183" s="206" t="s">
        <v>1149</v>
      </c>
      <c r="G183" s="207" t="s">
        <v>285</v>
      </c>
      <c r="H183" s="208">
        <v>11.237</v>
      </c>
      <c r="I183" s="209"/>
      <c r="J183" s="210">
        <f>ROUND(I183*H183,1)</f>
        <v>0</v>
      </c>
      <c r="K183" s="206" t="s">
        <v>215</v>
      </c>
      <c r="L183" s="62"/>
      <c r="M183" s="211" t="s">
        <v>23</v>
      </c>
      <c r="N183" s="212" t="s">
        <v>44</v>
      </c>
      <c r="O183" s="43"/>
      <c r="P183" s="213">
        <f>O183*H183</f>
        <v>0</v>
      </c>
      <c r="Q183" s="213">
        <v>0</v>
      </c>
      <c r="R183" s="213">
        <f>Q183*H183</f>
        <v>0</v>
      </c>
      <c r="S183" s="213">
        <v>0</v>
      </c>
      <c r="T183" s="214">
        <f>S183*H183</f>
        <v>0</v>
      </c>
      <c r="AR183" s="25" t="s">
        <v>216</v>
      </c>
      <c r="AT183" s="25" t="s">
        <v>211</v>
      </c>
      <c r="AU183" s="25" t="s">
        <v>90</v>
      </c>
      <c r="AY183" s="25" t="s">
        <v>207</v>
      </c>
      <c r="BE183" s="215">
        <f>IF(N183="základní",J183,0)</f>
        <v>0</v>
      </c>
      <c r="BF183" s="215">
        <f>IF(N183="snížená",J183,0)</f>
        <v>0</v>
      </c>
      <c r="BG183" s="215">
        <f>IF(N183="zákl. přenesená",J183,0)</f>
        <v>0</v>
      </c>
      <c r="BH183" s="215">
        <f>IF(N183="sníž. přenesená",J183,0)</f>
        <v>0</v>
      </c>
      <c r="BI183" s="215">
        <f>IF(N183="nulová",J183,0)</f>
        <v>0</v>
      </c>
      <c r="BJ183" s="25" t="s">
        <v>80</v>
      </c>
      <c r="BK183" s="215">
        <f>ROUND(I183*H183,1)</f>
        <v>0</v>
      </c>
      <c r="BL183" s="25" t="s">
        <v>216</v>
      </c>
      <c r="BM183" s="25" t="s">
        <v>1150</v>
      </c>
    </row>
    <row r="184" spans="2:65" s="15" customFormat="1" ht="12">
      <c r="B184" s="250"/>
      <c r="C184" s="251"/>
      <c r="D184" s="218" t="s">
        <v>218</v>
      </c>
      <c r="E184" s="252" t="s">
        <v>23</v>
      </c>
      <c r="F184" s="253" t="s">
        <v>1069</v>
      </c>
      <c r="G184" s="251"/>
      <c r="H184" s="252" t="s">
        <v>23</v>
      </c>
      <c r="I184" s="254"/>
      <c r="J184" s="251"/>
      <c r="K184" s="251"/>
      <c r="L184" s="255"/>
      <c r="M184" s="256"/>
      <c r="N184" s="257"/>
      <c r="O184" s="257"/>
      <c r="P184" s="257"/>
      <c r="Q184" s="257"/>
      <c r="R184" s="257"/>
      <c r="S184" s="257"/>
      <c r="T184" s="258"/>
      <c r="AT184" s="259" t="s">
        <v>218</v>
      </c>
      <c r="AU184" s="259" t="s">
        <v>90</v>
      </c>
      <c r="AV184" s="15" t="s">
        <v>80</v>
      </c>
      <c r="AW184" s="15" t="s">
        <v>36</v>
      </c>
      <c r="AX184" s="15" t="s">
        <v>73</v>
      </c>
      <c r="AY184" s="259" t="s">
        <v>207</v>
      </c>
    </row>
    <row r="185" spans="2:65" s="15" customFormat="1" ht="12">
      <c r="B185" s="250"/>
      <c r="C185" s="251"/>
      <c r="D185" s="218" t="s">
        <v>218</v>
      </c>
      <c r="E185" s="252" t="s">
        <v>23</v>
      </c>
      <c r="F185" s="253" t="s">
        <v>1146</v>
      </c>
      <c r="G185" s="251"/>
      <c r="H185" s="252" t="s">
        <v>23</v>
      </c>
      <c r="I185" s="254"/>
      <c r="J185" s="251"/>
      <c r="K185" s="251"/>
      <c r="L185" s="255"/>
      <c r="M185" s="256"/>
      <c r="N185" s="257"/>
      <c r="O185" s="257"/>
      <c r="P185" s="257"/>
      <c r="Q185" s="257"/>
      <c r="R185" s="257"/>
      <c r="S185" s="257"/>
      <c r="T185" s="258"/>
      <c r="AT185" s="259" t="s">
        <v>218</v>
      </c>
      <c r="AU185" s="259" t="s">
        <v>90</v>
      </c>
      <c r="AV185" s="15" t="s">
        <v>80</v>
      </c>
      <c r="AW185" s="15" t="s">
        <v>36</v>
      </c>
      <c r="AX185" s="15" t="s">
        <v>73</v>
      </c>
      <c r="AY185" s="259" t="s">
        <v>207</v>
      </c>
    </row>
    <row r="186" spans="2:65" s="12" customFormat="1" ht="12">
      <c r="B186" s="216"/>
      <c r="C186" s="217"/>
      <c r="D186" s="218" t="s">
        <v>218</v>
      </c>
      <c r="E186" s="219" t="s">
        <v>23</v>
      </c>
      <c r="F186" s="220" t="s">
        <v>23</v>
      </c>
      <c r="G186" s="217"/>
      <c r="H186" s="221">
        <v>0</v>
      </c>
      <c r="I186" s="222"/>
      <c r="J186" s="217"/>
      <c r="K186" s="217"/>
      <c r="L186" s="223"/>
      <c r="M186" s="224"/>
      <c r="N186" s="225"/>
      <c r="O186" s="225"/>
      <c r="P186" s="225"/>
      <c r="Q186" s="225"/>
      <c r="R186" s="225"/>
      <c r="S186" s="225"/>
      <c r="T186" s="226"/>
      <c r="AT186" s="227" t="s">
        <v>218</v>
      </c>
      <c r="AU186" s="227" t="s">
        <v>90</v>
      </c>
      <c r="AV186" s="12" t="s">
        <v>82</v>
      </c>
      <c r="AW186" s="12" t="s">
        <v>36</v>
      </c>
      <c r="AX186" s="12" t="s">
        <v>73</v>
      </c>
      <c r="AY186" s="227" t="s">
        <v>207</v>
      </c>
    </row>
    <row r="187" spans="2:65" s="12" customFormat="1" ht="12">
      <c r="B187" s="216"/>
      <c r="C187" s="217"/>
      <c r="D187" s="218" t="s">
        <v>218</v>
      </c>
      <c r="E187" s="219" t="s">
        <v>23</v>
      </c>
      <c r="F187" s="220" t="s">
        <v>1147</v>
      </c>
      <c r="G187" s="217"/>
      <c r="H187" s="221">
        <v>11.237</v>
      </c>
      <c r="I187" s="222"/>
      <c r="J187" s="217"/>
      <c r="K187" s="217"/>
      <c r="L187" s="223"/>
      <c r="M187" s="224"/>
      <c r="N187" s="225"/>
      <c r="O187" s="225"/>
      <c r="P187" s="225"/>
      <c r="Q187" s="225"/>
      <c r="R187" s="225"/>
      <c r="S187" s="225"/>
      <c r="T187" s="226"/>
      <c r="AT187" s="227" t="s">
        <v>218</v>
      </c>
      <c r="AU187" s="227" t="s">
        <v>90</v>
      </c>
      <c r="AV187" s="12" t="s">
        <v>82</v>
      </c>
      <c r="AW187" s="12" t="s">
        <v>36</v>
      </c>
      <c r="AX187" s="12" t="s">
        <v>80</v>
      </c>
      <c r="AY187" s="227" t="s">
        <v>207</v>
      </c>
    </row>
    <row r="188" spans="2:65" s="1" customFormat="1" ht="22.8" customHeight="1">
      <c r="B188" s="42"/>
      <c r="C188" s="204" t="s">
        <v>352</v>
      </c>
      <c r="D188" s="204" t="s">
        <v>211</v>
      </c>
      <c r="E188" s="205" t="s">
        <v>1151</v>
      </c>
      <c r="F188" s="206" t="s">
        <v>1152</v>
      </c>
      <c r="G188" s="207" t="s">
        <v>214</v>
      </c>
      <c r="H188" s="208">
        <v>3.6120000000000001</v>
      </c>
      <c r="I188" s="209"/>
      <c r="J188" s="210">
        <f>ROUND(I188*H188,1)</f>
        <v>0</v>
      </c>
      <c r="K188" s="206" t="s">
        <v>23</v>
      </c>
      <c r="L188" s="62"/>
      <c r="M188" s="211" t="s">
        <v>23</v>
      </c>
      <c r="N188" s="212" t="s">
        <v>44</v>
      </c>
      <c r="O188" s="43"/>
      <c r="P188" s="213">
        <f>O188*H188</f>
        <v>0</v>
      </c>
      <c r="Q188" s="213">
        <v>3.512</v>
      </c>
      <c r="R188" s="213">
        <f>Q188*H188</f>
        <v>12.685344000000001</v>
      </c>
      <c r="S188" s="213">
        <v>0</v>
      </c>
      <c r="T188" s="214">
        <f>S188*H188</f>
        <v>0</v>
      </c>
      <c r="AR188" s="25" t="s">
        <v>216</v>
      </c>
      <c r="AT188" s="25" t="s">
        <v>211</v>
      </c>
      <c r="AU188" s="25" t="s">
        <v>90</v>
      </c>
      <c r="AY188" s="25" t="s">
        <v>207</v>
      </c>
      <c r="BE188" s="215">
        <f>IF(N188="základní",J188,0)</f>
        <v>0</v>
      </c>
      <c r="BF188" s="215">
        <f>IF(N188="snížená",J188,0)</f>
        <v>0</v>
      </c>
      <c r="BG188" s="215">
        <f>IF(N188="zákl. přenesená",J188,0)</f>
        <v>0</v>
      </c>
      <c r="BH188" s="215">
        <f>IF(N188="sníž. přenesená",J188,0)</f>
        <v>0</v>
      </c>
      <c r="BI188" s="215">
        <f>IF(N188="nulová",J188,0)</f>
        <v>0</v>
      </c>
      <c r="BJ188" s="25" t="s">
        <v>80</v>
      </c>
      <c r="BK188" s="215">
        <f>ROUND(I188*H188,1)</f>
        <v>0</v>
      </c>
      <c r="BL188" s="25" t="s">
        <v>216</v>
      </c>
      <c r="BM188" s="25" t="s">
        <v>1153</v>
      </c>
    </row>
    <row r="189" spans="2:65" s="15" customFormat="1" ht="12">
      <c r="B189" s="250"/>
      <c r="C189" s="251"/>
      <c r="D189" s="218" t="s">
        <v>218</v>
      </c>
      <c r="E189" s="252" t="s">
        <v>23</v>
      </c>
      <c r="F189" s="253" t="s">
        <v>1069</v>
      </c>
      <c r="G189" s="251"/>
      <c r="H189" s="252" t="s">
        <v>23</v>
      </c>
      <c r="I189" s="254"/>
      <c r="J189" s="251"/>
      <c r="K189" s="251"/>
      <c r="L189" s="255"/>
      <c r="M189" s="256"/>
      <c r="N189" s="257"/>
      <c r="O189" s="257"/>
      <c r="P189" s="257"/>
      <c r="Q189" s="257"/>
      <c r="R189" s="257"/>
      <c r="S189" s="257"/>
      <c r="T189" s="258"/>
      <c r="AT189" s="259" t="s">
        <v>218</v>
      </c>
      <c r="AU189" s="259" t="s">
        <v>90</v>
      </c>
      <c r="AV189" s="15" t="s">
        <v>80</v>
      </c>
      <c r="AW189" s="15" t="s">
        <v>36</v>
      </c>
      <c r="AX189" s="15" t="s">
        <v>73</v>
      </c>
      <c r="AY189" s="259" t="s">
        <v>207</v>
      </c>
    </row>
    <row r="190" spans="2:65" s="12" customFormat="1" ht="12">
      <c r="B190" s="216"/>
      <c r="C190" s="217"/>
      <c r="D190" s="218" t="s">
        <v>218</v>
      </c>
      <c r="E190" s="219" t="s">
        <v>23</v>
      </c>
      <c r="F190" s="220" t="s">
        <v>23</v>
      </c>
      <c r="G190" s="217"/>
      <c r="H190" s="221">
        <v>0</v>
      </c>
      <c r="I190" s="222"/>
      <c r="J190" s="217"/>
      <c r="K190" s="217"/>
      <c r="L190" s="223"/>
      <c r="M190" s="224"/>
      <c r="N190" s="225"/>
      <c r="O190" s="225"/>
      <c r="P190" s="225"/>
      <c r="Q190" s="225"/>
      <c r="R190" s="225"/>
      <c r="S190" s="225"/>
      <c r="T190" s="226"/>
      <c r="AT190" s="227" t="s">
        <v>218</v>
      </c>
      <c r="AU190" s="227" t="s">
        <v>90</v>
      </c>
      <c r="AV190" s="12" t="s">
        <v>82</v>
      </c>
      <c r="AW190" s="12" t="s">
        <v>36</v>
      </c>
      <c r="AX190" s="12" t="s">
        <v>73</v>
      </c>
      <c r="AY190" s="227" t="s">
        <v>207</v>
      </c>
    </row>
    <row r="191" spans="2:65" s="12" customFormat="1" ht="12">
      <c r="B191" s="216"/>
      <c r="C191" s="217"/>
      <c r="D191" s="218" t="s">
        <v>218</v>
      </c>
      <c r="E191" s="219" t="s">
        <v>23</v>
      </c>
      <c r="F191" s="220" t="s">
        <v>1154</v>
      </c>
      <c r="G191" s="217"/>
      <c r="H191" s="221">
        <v>2.7130000000000001</v>
      </c>
      <c r="I191" s="222"/>
      <c r="J191" s="217"/>
      <c r="K191" s="217"/>
      <c r="L191" s="223"/>
      <c r="M191" s="224"/>
      <c r="N191" s="225"/>
      <c r="O191" s="225"/>
      <c r="P191" s="225"/>
      <c r="Q191" s="225"/>
      <c r="R191" s="225"/>
      <c r="S191" s="225"/>
      <c r="T191" s="226"/>
      <c r="AT191" s="227" t="s">
        <v>218</v>
      </c>
      <c r="AU191" s="227" t="s">
        <v>90</v>
      </c>
      <c r="AV191" s="12" t="s">
        <v>82</v>
      </c>
      <c r="AW191" s="12" t="s">
        <v>36</v>
      </c>
      <c r="AX191" s="12" t="s">
        <v>73</v>
      </c>
      <c r="AY191" s="227" t="s">
        <v>207</v>
      </c>
    </row>
    <row r="192" spans="2:65" s="12" customFormat="1" ht="12">
      <c r="B192" s="216"/>
      <c r="C192" s="217"/>
      <c r="D192" s="218" t="s">
        <v>218</v>
      </c>
      <c r="E192" s="219" t="s">
        <v>23</v>
      </c>
      <c r="F192" s="220" t="s">
        <v>1155</v>
      </c>
      <c r="G192" s="217"/>
      <c r="H192" s="221">
        <v>0.89900000000000002</v>
      </c>
      <c r="I192" s="222"/>
      <c r="J192" s="217"/>
      <c r="K192" s="217"/>
      <c r="L192" s="223"/>
      <c r="M192" s="224"/>
      <c r="N192" s="225"/>
      <c r="O192" s="225"/>
      <c r="P192" s="225"/>
      <c r="Q192" s="225"/>
      <c r="R192" s="225"/>
      <c r="S192" s="225"/>
      <c r="T192" s="226"/>
      <c r="AT192" s="227" t="s">
        <v>218</v>
      </c>
      <c r="AU192" s="227" t="s">
        <v>90</v>
      </c>
      <c r="AV192" s="12" t="s">
        <v>82</v>
      </c>
      <c r="AW192" s="12" t="s">
        <v>36</v>
      </c>
      <c r="AX192" s="12" t="s">
        <v>73</v>
      </c>
      <c r="AY192" s="227" t="s">
        <v>207</v>
      </c>
    </row>
    <row r="193" spans="2:65" s="13" customFormat="1" ht="12">
      <c r="B193" s="228"/>
      <c r="C193" s="229"/>
      <c r="D193" s="218" t="s">
        <v>218</v>
      </c>
      <c r="E193" s="230" t="s">
        <v>23</v>
      </c>
      <c r="F193" s="231" t="s">
        <v>1156</v>
      </c>
      <c r="G193" s="229"/>
      <c r="H193" s="232">
        <v>3.6120000000000001</v>
      </c>
      <c r="I193" s="233"/>
      <c r="J193" s="229"/>
      <c r="K193" s="229"/>
      <c r="L193" s="234"/>
      <c r="M193" s="235"/>
      <c r="N193" s="236"/>
      <c r="O193" s="236"/>
      <c r="P193" s="236"/>
      <c r="Q193" s="236"/>
      <c r="R193" s="236"/>
      <c r="S193" s="236"/>
      <c r="T193" s="237"/>
      <c r="AT193" s="238" t="s">
        <v>218</v>
      </c>
      <c r="AU193" s="238" t="s">
        <v>90</v>
      </c>
      <c r="AV193" s="13" t="s">
        <v>216</v>
      </c>
      <c r="AW193" s="13" t="s">
        <v>36</v>
      </c>
      <c r="AX193" s="13" t="s">
        <v>80</v>
      </c>
      <c r="AY193" s="238" t="s">
        <v>207</v>
      </c>
    </row>
    <row r="194" spans="2:65" s="1" customFormat="1" ht="22.8" customHeight="1">
      <c r="B194" s="42"/>
      <c r="C194" s="204" t="s">
        <v>360</v>
      </c>
      <c r="D194" s="204" t="s">
        <v>211</v>
      </c>
      <c r="E194" s="205" t="s">
        <v>1157</v>
      </c>
      <c r="F194" s="206" t="s">
        <v>1158</v>
      </c>
      <c r="G194" s="207" t="s">
        <v>214</v>
      </c>
      <c r="H194" s="208">
        <v>3.6120000000000001</v>
      </c>
      <c r="I194" s="209"/>
      <c r="J194" s="210">
        <f>ROUND(I194*H194,1)</f>
        <v>0</v>
      </c>
      <c r="K194" s="206" t="s">
        <v>215</v>
      </c>
      <c r="L194" s="62"/>
      <c r="M194" s="211" t="s">
        <v>23</v>
      </c>
      <c r="N194" s="212" t="s">
        <v>44</v>
      </c>
      <c r="O194" s="43"/>
      <c r="P194" s="213">
        <f>O194*H194</f>
        <v>0</v>
      </c>
      <c r="Q194" s="213">
        <v>0</v>
      </c>
      <c r="R194" s="213">
        <f>Q194*H194</f>
        <v>0</v>
      </c>
      <c r="S194" s="213">
        <v>0</v>
      </c>
      <c r="T194" s="214">
        <f>S194*H194</f>
        <v>0</v>
      </c>
      <c r="AR194" s="25" t="s">
        <v>216</v>
      </c>
      <c r="AT194" s="25" t="s">
        <v>211</v>
      </c>
      <c r="AU194" s="25" t="s">
        <v>90</v>
      </c>
      <c r="AY194" s="25" t="s">
        <v>207</v>
      </c>
      <c r="BE194" s="215">
        <f>IF(N194="základní",J194,0)</f>
        <v>0</v>
      </c>
      <c r="BF194" s="215">
        <f>IF(N194="snížená",J194,0)</f>
        <v>0</v>
      </c>
      <c r="BG194" s="215">
        <f>IF(N194="zákl. přenesená",J194,0)</f>
        <v>0</v>
      </c>
      <c r="BH194" s="215">
        <f>IF(N194="sníž. přenesená",J194,0)</f>
        <v>0</v>
      </c>
      <c r="BI194" s="215">
        <f>IF(N194="nulová",J194,0)</f>
        <v>0</v>
      </c>
      <c r="BJ194" s="25" t="s">
        <v>80</v>
      </c>
      <c r="BK194" s="215">
        <f>ROUND(I194*H194,1)</f>
        <v>0</v>
      </c>
      <c r="BL194" s="25" t="s">
        <v>216</v>
      </c>
      <c r="BM194" s="25" t="s">
        <v>1159</v>
      </c>
    </row>
    <row r="195" spans="2:65" s="15" customFormat="1" ht="12">
      <c r="B195" s="250"/>
      <c r="C195" s="251"/>
      <c r="D195" s="218" t="s">
        <v>218</v>
      </c>
      <c r="E195" s="252" t="s">
        <v>23</v>
      </c>
      <c r="F195" s="253" t="s">
        <v>1069</v>
      </c>
      <c r="G195" s="251"/>
      <c r="H195" s="252" t="s">
        <v>23</v>
      </c>
      <c r="I195" s="254"/>
      <c r="J195" s="251"/>
      <c r="K195" s="251"/>
      <c r="L195" s="255"/>
      <c r="M195" s="256"/>
      <c r="N195" s="257"/>
      <c r="O195" s="257"/>
      <c r="P195" s="257"/>
      <c r="Q195" s="257"/>
      <c r="R195" s="257"/>
      <c r="S195" s="257"/>
      <c r="T195" s="258"/>
      <c r="AT195" s="259" t="s">
        <v>218</v>
      </c>
      <c r="AU195" s="259" t="s">
        <v>90</v>
      </c>
      <c r="AV195" s="15" t="s">
        <v>80</v>
      </c>
      <c r="AW195" s="15" t="s">
        <v>36</v>
      </c>
      <c r="AX195" s="15" t="s">
        <v>73</v>
      </c>
      <c r="AY195" s="259" t="s">
        <v>207</v>
      </c>
    </row>
    <row r="196" spans="2:65" s="12" customFormat="1" ht="12">
      <c r="B196" s="216"/>
      <c r="C196" s="217"/>
      <c r="D196" s="218" t="s">
        <v>218</v>
      </c>
      <c r="E196" s="219" t="s">
        <v>23</v>
      </c>
      <c r="F196" s="220" t="s">
        <v>23</v>
      </c>
      <c r="G196" s="217"/>
      <c r="H196" s="221">
        <v>0</v>
      </c>
      <c r="I196" s="222"/>
      <c r="J196" s="217"/>
      <c r="K196" s="217"/>
      <c r="L196" s="223"/>
      <c r="M196" s="224"/>
      <c r="N196" s="225"/>
      <c r="O196" s="225"/>
      <c r="P196" s="225"/>
      <c r="Q196" s="225"/>
      <c r="R196" s="225"/>
      <c r="S196" s="225"/>
      <c r="T196" s="226"/>
      <c r="AT196" s="227" t="s">
        <v>218</v>
      </c>
      <c r="AU196" s="227" t="s">
        <v>90</v>
      </c>
      <c r="AV196" s="12" t="s">
        <v>82</v>
      </c>
      <c r="AW196" s="12" t="s">
        <v>36</v>
      </c>
      <c r="AX196" s="12" t="s">
        <v>73</v>
      </c>
      <c r="AY196" s="227" t="s">
        <v>207</v>
      </c>
    </row>
    <row r="197" spans="2:65" s="12" customFormat="1" ht="12">
      <c r="B197" s="216"/>
      <c r="C197" s="217"/>
      <c r="D197" s="218" t="s">
        <v>218</v>
      </c>
      <c r="E197" s="219" t="s">
        <v>23</v>
      </c>
      <c r="F197" s="220" t="s">
        <v>1154</v>
      </c>
      <c r="G197" s="217"/>
      <c r="H197" s="221">
        <v>2.7130000000000001</v>
      </c>
      <c r="I197" s="222"/>
      <c r="J197" s="217"/>
      <c r="K197" s="217"/>
      <c r="L197" s="223"/>
      <c r="M197" s="224"/>
      <c r="N197" s="225"/>
      <c r="O197" s="225"/>
      <c r="P197" s="225"/>
      <c r="Q197" s="225"/>
      <c r="R197" s="225"/>
      <c r="S197" s="225"/>
      <c r="T197" s="226"/>
      <c r="AT197" s="227" t="s">
        <v>218</v>
      </c>
      <c r="AU197" s="227" t="s">
        <v>90</v>
      </c>
      <c r="AV197" s="12" t="s">
        <v>82</v>
      </c>
      <c r="AW197" s="12" t="s">
        <v>36</v>
      </c>
      <c r="AX197" s="12" t="s">
        <v>73</v>
      </c>
      <c r="AY197" s="227" t="s">
        <v>207</v>
      </c>
    </row>
    <row r="198" spans="2:65" s="12" customFormat="1" ht="12">
      <c r="B198" s="216"/>
      <c r="C198" s="217"/>
      <c r="D198" s="218" t="s">
        <v>218</v>
      </c>
      <c r="E198" s="219" t="s">
        <v>23</v>
      </c>
      <c r="F198" s="220" t="s">
        <v>1155</v>
      </c>
      <c r="G198" s="217"/>
      <c r="H198" s="221">
        <v>0.89900000000000002</v>
      </c>
      <c r="I198" s="222"/>
      <c r="J198" s="217"/>
      <c r="K198" s="217"/>
      <c r="L198" s="223"/>
      <c r="M198" s="224"/>
      <c r="N198" s="225"/>
      <c r="O198" s="225"/>
      <c r="P198" s="225"/>
      <c r="Q198" s="225"/>
      <c r="R198" s="225"/>
      <c r="S198" s="225"/>
      <c r="T198" s="226"/>
      <c r="AT198" s="227" t="s">
        <v>218</v>
      </c>
      <c r="AU198" s="227" t="s">
        <v>90</v>
      </c>
      <c r="AV198" s="12" t="s">
        <v>82</v>
      </c>
      <c r="AW198" s="12" t="s">
        <v>36</v>
      </c>
      <c r="AX198" s="12" t="s">
        <v>73</v>
      </c>
      <c r="AY198" s="227" t="s">
        <v>207</v>
      </c>
    </row>
    <row r="199" spans="2:65" s="13" customFormat="1" ht="12">
      <c r="B199" s="228"/>
      <c r="C199" s="229"/>
      <c r="D199" s="218" t="s">
        <v>218</v>
      </c>
      <c r="E199" s="230" t="s">
        <v>23</v>
      </c>
      <c r="F199" s="231" t="s">
        <v>1156</v>
      </c>
      <c r="G199" s="229"/>
      <c r="H199" s="232">
        <v>3.6120000000000001</v>
      </c>
      <c r="I199" s="233"/>
      <c r="J199" s="229"/>
      <c r="K199" s="229"/>
      <c r="L199" s="234"/>
      <c r="M199" s="235"/>
      <c r="N199" s="236"/>
      <c r="O199" s="236"/>
      <c r="P199" s="236"/>
      <c r="Q199" s="236"/>
      <c r="R199" s="236"/>
      <c r="S199" s="236"/>
      <c r="T199" s="237"/>
      <c r="AT199" s="238" t="s">
        <v>218</v>
      </c>
      <c r="AU199" s="238" t="s">
        <v>90</v>
      </c>
      <c r="AV199" s="13" t="s">
        <v>216</v>
      </c>
      <c r="AW199" s="13" t="s">
        <v>36</v>
      </c>
      <c r="AX199" s="13" t="s">
        <v>80</v>
      </c>
      <c r="AY199" s="238" t="s">
        <v>207</v>
      </c>
    </row>
    <row r="200" spans="2:65" s="1" customFormat="1" ht="34.200000000000003" customHeight="1">
      <c r="B200" s="42"/>
      <c r="C200" s="204" t="s">
        <v>365</v>
      </c>
      <c r="D200" s="204" t="s">
        <v>211</v>
      </c>
      <c r="E200" s="205" t="s">
        <v>1160</v>
      </c>
      <c r="F200" s="206" t="s">
        <v>1161</v>
      </c>
      <c r="G200" s="207" t="s">
        <v>214</v>
      </c>
      <c r="H200" s="208">
        <v>5.4169999999999998</v>
      </c>
      <c r="I200" s="209"/>
      <c r="J200" s="210">
        <f>ROUND(I200*H200,1)</f>
        <v>0</v>
      </c>
      <c r="K200" s="206" t="s">
        <v>23</v>
      </c>
      <c r="L200" s="62"/>
      <c r="M200" s="211" t="s">
        <v>23</v>
      </c>
      <c r="N200" s="212" t="s">
        <v>44</v>
      </c>
      <c r="O200" s="43"/>
      <c r="P200" s="213">
        <f>O200*H200</f>
        <v>0</v>
      </c>
      <c r="Q200" s="213">
        <v>3.4343900000000001</v>
      </c>
      <c r="R200" s="213">
        <f>Q200*H200</f>
        <v>18.604090629999998</v>
      </c>
      <c r="S200" s="213">
        <v>0</v>
      </c>
      <c r="T200" s="214">
        <f>S200*H200</f>
        <v>0</v>
      </c>
      <c r="AR200" s="25" t="s">
        <v>216</v>
      </c>
      <c r="AT200" s="25" t="s">
        <v>211</v>
      </c>
      <c r="AU200" s="25" t="s">
        <v>90</v>
      </c>
      <c r="AY200" s="25" t="s">
        <v>207</v>
      </c>
      <c r="BE200" s="215">
        <f>IF(N200="základní",J200,0)</f>
        <v>0</v>
      </c>
      <c r="BF200" s="215">
        <f>IF(N200="snížená",J200,0)</f>
        <v>0</v>
      </c>
      <c r="BG200" s="215">
        <f>IF(N200="zákl. přenesená",J200,0)</f>
        <v>0</v>
      </c>
      <c r="BH200" s="215">
        <f>IF(N200="sníž. přenesená",J200,0)</f>
        <v>0</v>
      </c>
      <c r="BI200" s="215">
        <f>IF(N200="nulová",J200,0)</f>
        <v>0</v>
      </c>
      <c r="BJ200" s="25" t="s">
        <v>80</v>
      </c>
      <c r="BK200" s="215">
        <f>ROUND(I200*H200,1)</f>
        <v>0</v>
      </c>
      <c r="BL200" s="25" t="s">
        <v>216</v>
      </c>
      <c r="BM200" s="25" t="s">
        <v>1162</v>
      </c>
    </row>
    <row r="201" spans="2:65" s="15" customFormat="1" ht="12">
      <c r="B201" s="250"/>
      <c r="C201" s="251"/>
      <c r="D201" s="218" t="s">
        <v>218</v>
      </c>
      <c r="E201" s="252" t="s">
        <v>23</v>
      </c>
      <c r="F201" s="253" t="s">
        <v>1069</v>
      </c>
      <c r="G201" s="251"/>
      <c r="H201" s="252" t="s">
        <v>23</v>
      </c>
      <c r="I201" s="254"/>
      <c r="J201" s="251"/>
      <c r="K201" s="251"/>
      <c r="L201" s="255"/>
      <c r="M201" s="256"/>
      <c r="N201" s="257"/>
      <c r="O201" s="257"/>
      <c r="P201" s="257"/>
      <c r="Q201" s="257"/>
      <c r="R201" s="257"/>
      <c r="S201" s="257"/>
      <c r="T201" s="258"/>
      <c r="AT201" s="259" t="s">
        <v>218</v>
      </c>
      <c r="AU201" s="259" t="s">
        <v>90</v>
      </c>
      <c r="AV201" s="15" t="s">
        <v>80</v>
      </c>
      <c r="AW201" s="15" t="s">
        <v>36</v>
      </c>
      <c r="AX201" s="15" t="s">
        <v>73</v>
      </c>
      <c r="AY201" s="259" t="s">
        <v>207</v>
      </c>
    </row>
    <row r="202" spans="2:65" s="12" customFormat="1" ht="12">
      <c r="B202" s="216"/>
      <c r="C202" s="217"/>
      <c r="D202" s="218" t="s">
        <v>218</v>
      </c>
      <c r="E202" s="219" t="s">
        <v>23</v>
      </c>
      <c r="F202" s="220" t="s">
        <v>23</v>
      </c>
      <c r="G202" s="217"/>
      <c r="H202" s="221">
        <v>0</v>
      </c>
      <c r="I202" s="222"/>
      <c r="J202" s="217"/>
      <c r="K202" s="217"/>
      <c r="L202" s="223"/>
      <c r="M202" s="224"/>
      <c r="N202" s="225"/>
      <c r="O202" s="225"/>
      <c r="P202" s="225"/>
      <c r="Q202" s="225"/>
      <c r="R202" s="225"/>
      <c r="S202" s="225"/>
      <c r="T202" s="226"/>
      <c r="AT202" s="227" t="s">
        <v>218</v>
      </c>
      <c r="AU202" s="227" t="s">
        <v>90</v>
      </c>
      <c r="AV202" s="12" t="s">
        <v>82</v>
      </c>
      <c r="AW202" s="12" t="s">
        <v>36</v>
      </c>
      <c r="AX202" s="12" t="s">
        <v>73</v>
      </c>
      <c r="AY202" s="227" t="s">
        <v>207</v>
      </c>
    </row>
    <row r="203" spans="2:65" s="12" customFormat="1" ht="12">
      <c r="B203" s="216"/>
      <c r="C203" s="217"/>
      <c r="D203" s="218" t="s">
        <v>218</v>
      </c>
      <c r="E203" s="219" t="s">
        <v>23</v>
      </c>
      <c r="F203" s="220" t="s">
        <v>1163</v>
      </c>
      <c r="G203" s="217"/>
      <c r="H203" s="221">
        <v>4.069</v>
      </c>
      <c r="I203" s="222"/>
      <c r="J203" s="217"/>
      <c r="K203" s="217"/>
      <c r="L203" s="223"/>
      <c r="M203" s="224"/>
      <c r="N203" s="225"/>
      <c r="O203" s="225"/>
      <c r="P203" s="225"/>
      <c r="Q203" s="225"/>
      <c r="R203" s="225"/>
      <c r="S203" s="225"/>
      <c r="T203" s="226"/>
      <c r="AT203" s="227" t="s">
        <v>218</v>
      </c>
      <c r="AU203" s="227" t="s">
        <v>90</v>
      </c>
      <c r="AV203" s="12" t="s">
        <v>82</v>
      </c>
      <c r="AW203" s="12" t="s">
        <v>36</v>
      </c>
      <c r="AX203" s="12" t="s">
        <v>73</v>
      </c>
      <c r="AY203" s="227" t="s">
        <v>207</v>
      </c>
    </row>
    <row r="204" spans="2:65" s="12" customFormat="1" ht="12">
      <c r="B204" s="216"/>
      <c r="C204" s="217"/>
      <c r="D204" s="218" t="s">
        <v>218</v>
      </c>
      <c r="E204" s="219" t="s">
        <v>23</v>
      </c>
      <c r="F204" s="220" t="s">
        <v>1164</v>
      </c>
      <c r="G204" s="217"/>
      <c r="H204" s="221">
        <v>1.3480000000000001</v>
      </c>
      <c r="I204" s="222"/>
      <c r="J204" s="217"/>
      <c r="K204" s="217"/>
      <c r="L204" s="223"/>
      <c r="M204" s="224"/>
      <c r="N204" s="225"/>
      <c r="O204" s="225"/>
      <c r="P204" s="225"/>
      <c r="Q204" s="225"/>
      <c r="R204" s="225"/>
      <c r="S204" s="225"/>
      <c r="T204" s="226"/>
      <c r="AT204" s="227" t="s">
        <v>218</v>
      </c>
      <c r="AU204" s="227" t="s">
        <v>90</v>
      </c>
      <c r="AV204" s="12" t="s">
        <v>82</v>
      </c>
      <c r="AW204" s="12" t="s">
        <v>36</v>
      </c>
      <c r="AX204" s="12" t="s">
        <v>73</v>
      </c>
      <c r="AY204" s="227" t="s">
        <v>207</v>
      </c>
    </row>
    <row r="205" spans="2:65" s="13" customFormat="1" ht="12">
      <c r="B205" s="228"/>
      <c r="C205" s="229"/>
      <c r="D205" s="218" t="s">
        <v>218</v>
      </c>
      <c r="E205" s="230" t="s">
        <v>23</v>
      </c>
      <c r="F205" s="231" t="s">
        <v>1165</v>
      </c>
      <c r="G205" s="229"/>
      <c r="H205" s="232">
        <v>5.4169999999999998</v>
      </c>
      <c r="I205" s="233"/>
      <c r="J205" s="229"/>
      <c r="K205" s="229"/>
      <c r="L205" s="234"/>
      <c r="M205" s="235"/>
      <c r="N205" s="236"/>
      <c r="O205" s="236"/>
      <c r="P205" s="236"/>
      <c r="Q205" s="236"/>
      <c r="R205" s="236"/>
      <c r="S205" s="236"/>
      <c r="T205" s="237"/>
      <c r="AT205" s="238" t="s">
        <v>218</v>
      </c>
      <c r="AU205" s="238" t="s">
        <v>90</v>
      </c>
      <c r="AV205" s="13" t="s">
        <v>216</v>
      </c>
      <c r="AW205" s="13" t="s">
        <v>36</v>
      </c>
      <c r="AX205" s="13" t="s">
        <v>80</v>
      </c>
      <c r="AY205" s="238" t="s">
        <v>207</v>
      </c>
    </row>
    <row r="206" spans="2:65" s="1" customFormat="1" ht="34.200000000000003" customHeight="1">
      <c r="B206" s="42"/>
      <c r="C206" s="204" t="s">
        <v>369</v>
      </c>
      <c r="D206" s="204" t="s">
        <v>211</v>
      </c>
      <c r="E206" s="205" t="s">
        <v>1166</v>
      </c>
      <c r="F206" s="206" t="s">
        <v>1167</v>
      </c>
      <c r="G206" s="207" t="s">
        <v>214</v>
      </c>
      <c r="H206" s="208">
        <v>5.4169999999999998</v>
      </c>
      <c r="I206" s="209"/>
      <c r="J206" s="210">
        <f>ROUND(I206*H206,1)</f>
        <v>0</v>
      </c>
      <c r="K206" s="206" t="s">
        <v>215</v>
      </c>
      <c r="L206" s="62"/>
      <c r="M206" s="211" t="s">
        <v>23</v>
      </c>
      <c r="N206" s="212" t="s">
        <v>44</v>
      </c>
      <c r="O206" s="43"/>
      <c r="P206" s="213">
        <f>O206*H206</f>
        <v>0</v>
      </c>
      <c r="Q206" s="213">
        <v>0</v>
      </c>
      <c r="R206" s="213">
        <f>Q206*H206</f>
        <v>0</v>
      </c>
      <c r="S206" s="213">
        <v>0</v>
      </c>
      <c r="T206" s="214">
        <f>S206*H206</f>
        <v>0</v>
      </c>
      <c r="AR206" s="25" t="s">
        <v>216</v>
      </c>
      <c r="AT206" s="25" t="s">
        <v>211</v>
      </c>
      <c r="AU206" s="25" t="s">
        <v>90</v>
      </c>
      <c r="AY206" s="25" t="s">
        <v>207</v>
      </c>
      <c r="BE206" s="215">
        <f>IF(N206="základní",J206,0)</f>
        <v>0</v>
      </c>
      <c r="BF206" s="215">
        <f>IF(N206="snížená",J206,0)</f>
        <v>0</v>
      </c>
      <c r="BG206" s="215">
        <f>IF(N206="zákl. přenesená",J206,0)</f>
        <v>0</v>
      </c>
      <c r="BH206" s="215">
        <f>IF(N206="sníž. přenesená",J206,0)</f>
        <v>0</v>
      </c>
      <c r="BI206" s="215">
        <f>IF(N206="nulová",J206,0)</f>
        <v>0</v>
      </c>
      <c r="BJ206" s="25" t="s">
        <v>80</v>
      </c>
      <c r="BK206" s="215">
        <f>ROUND(I206*H206,1)</f>
        <v>0</v>
      </c>
      <c r="BL206" s="25" t="s">
        <v>216</v>
      </c>
      <c r="BM206" s="25" t="s">
        <v>1168</v>
      </c>
    </row>
    <row r="207" spans="2:65" s="15" customFormat="1" ht="12">
      <c r="B207" s="250"/>
      <c r="C207" s="251"/>
      <c r="D207" s="218" t="s">
        <v>218</v>
      </c>
      <c r="E207" s="252" t="s">
        <v>23</v>
      </c>
      <c r="F207" s="253" t="s">
        <v>1069</v>
      </c>
      <c r="G207" s="251"/>
      <c r="H207" s="252" t="s">
        <v>23</v>
      </c>
      <c r="I207" s="254"/>
      <c r="J207" s="251"/>
      <c r="K207" s="251"/>
      <c r="L207" s="255"/>
      <c r="M207" s="256"/>
      <c r="N207" s="257"/>
      <c r="O207" s="257"/>
      <c r="P207" s="257"/>
      <c r="Q207" s="257"/>
      <c r="R207" s="257"/>
      <c r="S207" s="257"/>
      <c r="T207" s="258"/>
      <c r="AT207" s="259" t="s">
        <v>218</v>
      </c>
      <c r="AU207" s="259" t="s">
        <v>90</v>
      </c>
      <c r="AV207" s="15" t="s">
        <v>80</v>
      </c>
      <c r="AW207" s="15" t="s">
        <v>36</v>
      </c>
      <c r="AX207" s="15" t="s">
        <v>73</v>
      </c>
      <c r="AY207" s="259" t="s">
        <v>207</v>
      </c>
    </row>
    <row r="208" spans="2:65" s="12" customFormat="1" ht="12">
      <c r="B208" s="216"/>
      <c r="C208" s="217"/>
      <c r="D208" s="218" t="s">
        <v>218</v>
      </c>
      <c r="E208" s="219" t="s">
        <v>23</v>
      </c>
      <c r="F208" s="220" t="s">
        <v>23</v>
      </c>
      <c r="G208" s="217"/>
      <c r="H208" s="221">
        <v>0</v>
      </c>
      <c r="I208" s="222"/>
      <c r="J208" s="217"/>
      <c r="K208" s="217"/>
      <c r="L208" s="223"/>
      <c r="M208" s="224"/>
      <c r="N208" s="225"/>
      <c r="O208" s="225"/>
      <c r="P208" s="225"/>
      <c r="Q208" s="225"/>
      <c r="R208" s="225"/>
      <c r="S208" s="225"/>
      <c r="T208" s="226"/>
      <c r="AT208" s="227" t="s">
        <v>218</v>
      </c>
      <c r="AU208" s="227" t="s">
        <v>90</v>
      </c>
      <c r="AV208" s="12" t="s">
        <v>82</v>
      </c>
      <c r="AW208" s="12" t="s">
        <v>36</v>
      </c>
      <c r="AX208" s="12" t="s">
        <v>73</v>
      </c>
      <c r="AY208" s="227" t="s">
        <v>207</v>
      </c>
    </row>
    <row r="209" spans="2:65" s="12" customFormat="1" ht="12">
      <c r="B209" s="216"/>
      <c r="C209" s="217"/>
      <c r="D209" s="218" t="s">
        <v>218</v>
      </c>
      <c r="E209" s="219" t="s">
        <v>23</v>
      </c>
      <c r="F209" s="220" t="s">
        <v>1163</v>
      </c>
      <c r="G209" s="217"/>
      <c r="H209" s="221">
        <v>4.069</v>
      </c>
      <c r="I209" s="222"/>
      <c r="J209" s="217"/>
      <c r="K209" s="217"/>
      <c r="L209" s="223"/>
      <c r="M209" s="224"/>
      <c r="N209" s="225"/>
      <c r="O209" s="225"/>
      <c r="P209" s="225"/>
      <c r="Q209" s="225"/>
      <c r="R209" s="225"/>
      <c r="S209" s="225"/>
      <c r="T209" s="226"/>
      <c r="AT209" s="227" t="s">
        <v>218</v>
      </c>
      <c r="AU209" s="227" t="s">
        <v>90</v>
      </c>
      <c r="AV209" s="12" t="s">
        <v>82</v>
      </c>
      <c r="AW209" s="12" t="s">
        <v>36</v>
      </c>
      <c r="AX209" s="12" t="s">
        <v>73</v>
      </c>
      <c r="AY209" s="227" t="s">
        <v>207</v>
      </c>
    </row>
    <row r="210" spans="2:65" s="12" customFormat="1" ht="12">
      <c r="B210" s="216"/>
      <c r="C210" s="217"/>
      <c r="D210" s="218" t="s">
        <v>218</v>
      </c>
      <c r="E210" s="219" t="s">
        <v>23</v>
      </c>
      <c r="F210" s="220" t="s">
        <v>1164</v>
      </c>
      <c r="G210" s="217"/>
      <c r="H210" s="221">
        <v>1.3480000000000001</v>
      </c>
      <c r="I210" s="222"/>
      <c r="J210" s="217"/>
      <c r="K210" s="217"/>
      <c r="L210" s="223"/>
      <c r="M210" s="224"/>
      <c r="N210" s="225"/>
      <c r="O210" s="225"/>
      <c r="P210" s="225"/>
      <c r="Q210" s="225"/>
      <c r="R210" s="225"/>
      <c r="S210" s="225"/>
      <c r="T210" s="226"/>
      <c r="AT210" s="227" t="s">
        <v>218</v>
      </c>
      <c r="AU210" s="227" t="s">
        <v>90</v>
      </c>
      <c r="AV210" s="12" t="s">
        <v>82</v>
      </c>
      <c r="AW210" s="12" t="s">
        <v>36</v>
      </c>
      <c r="AX210" s="12" t="s">
        <v>73</v>
      </c>
      <c r="AY210" s="227" t="s">
        <v>207</v>
      </c>
    </row>
    <row r="211" spans="2:65" s="13" customFormat="1" ht="12">
      <c r="B211" s="228"/>
      <c r="C211" s="229"/>
      <c r="D211" s="218" t="s">
        <v>218</v>
      </c>
      <c r="E211" s="230" t="s">
        <v>23</v>
      </c>
      <c r="F211" s="231" t="s">
        <v>1165</v>
      </c>
      <c r="G211" s="229"/>
      <c r="H211" s="232">
        <v>5.4169999999999998</v>
      </c>
      <c r="I211" s="233"/>
      <c r="J211" s="229"/>
      <c r="K211" s="229"/>
      <c r="L211" s="234"/>
      <c r="M211" s="235"/>
      <c r="N211" s="236"/>
      <c r="O211" s="236"/>
      <c r="P211" s="236"/>
      <c r="Q211" s="236"/>
      <c r="R211" s="236"/>
      <c r="S211" s="236"/>
      <c r="T211" s="237"/>
      <c r="AT211" s="238" t="s">
        <v>218</v>
      </c>
      <c r="AU211" s="238" t="s">
        <v>90</v>
      </c>
      <c r="AV211" s="13" t="s">
        <v>216</v>
      </c>
      <c r="AW211" s="13" t="s">
        <v>36</v>
      </c>
      <c r="AX211" s="13" t="s">
        <v>80</v>
      </c>
      <c r="AY211" s="238" t="s">
        <v>207</v>
      </c>
    </row>
    <row r="212" spans="2:65" s="1" customFormat="1" ht="34.200000000000003" customHeight="1">
      <c r="B212" s="42"/>
      <c r="C212" s="204" t="s">
        <v>375</v>
      </c>
      <c r="D212" s="204" t="s">
        <v>211</v>
      </c>
      <c r="E212" s="205" t="s">
        <v>1169</v>
      </c>
      <c r="F212" s="206" t="s">
        <v>1170</v>
      </c>
      <c r="G212" s="207" t="s">
        <v>322</v>
      </c>
      <c r="H212" s="208">
        <v>6</v>
      </c>
      <c r="I212" s="209"/>
      <c r="J212" s="210">
        <f>ROUND(I212*H212,1)</f>
        <v>0</v>
      </c>
      <c r="K212" s="206" t="s">
        <v>215</v>
      </c>
      <c r="L212" s="62"/>
      <c r="M212" s="211" t="s">
        <v>23</v>
      </c>
      <c r="N212" s="212" t="s">
        <v>44</v>
      </c>
      <c r="O212" s="43"/>
      <c r="P212" s="213">
        <f>O212*H212</f>
        <v>0</v>
      </c>
      <c r="Q212" s="213">
        <v>0</v>
      </c>
      <c r="R212" s="213">
        <f>Q212*H212</f>
        <v>0</v>
      </c>
      <c r="S212" s="213">
        <v>0</v>
      </c>
      <c r="T212" s="214">
        <f>S212*H212</f>
        <v>0</v>
      </c>
      <c r="AR212" s="25" t="s">
        <v>216</v>
      </c>
      <c r="AT212" s="25" t="s">
        <v>211</v>
      </c>
      <c r="AU212" s="25" t="s">
        <v>90</v>
      </c>
      <c r="AY212" s="25" t="s">
        <v>207</v>
      </c>
      <c r="BE212" s="215">
        <f>IF(N212="základní",J212,0)</f>
        <v>0</v>
      </c>
      <c r="BF212" s="215">
        <f>IF(N212="snížená",J212,0)</f>
        <v>0</v>
      </c>
      <c r="BG212" s="215">
        <f>IF(N212="zákl. přenesená",J212,0)</f>
        <v>0</v>
      </c>
      <c r="BH212" s="215">
        <f>IF(N212="sníž. přenesená",J212,0)</f>
        <v>0</v>
      </c>
      <c r="BI212" s="215">
        <f>IF(N212="nulová",J212,0)</f>
        <v>0</v>
      </c>
      <c r="BJ212" s="25" t="s">
        <v>80</v>
      </c>
      <c r="BK212" s="215">
        <f>ROUND(I212*H212,1)</f>
        <v>0</v>
      </c>
      <c r="BL212" s="25" t="s">
        <v>216</v>
      </c>
      <c r="BM212" s="25" t="s">
        <v>1171</v>
      </c>
    </row>
    <row r="213" spans="2:65" s="12" customFormat="1" ht="12">
      <c r="B213" s="216"/>
      <c r="C213" s="217"/>
      <c r="D213" s="218" t="s">
        <v>218</v>
      </c>
      <c r="E213" s="219" t="s">
        <v>23</v>
      </c>
      <c r="F213" s="220" t="s">
        <v>1172</v>
      </c>
      <c r="G213" s="217"/>
      <c r="H213" s="221">
        <v>6</v>
      </c>
      <c r="I213" s="222"/>
      <c r="J213" s="217"/>
      <c r="K213" s="217"/>
      <c r="L213" s="223"/>
      <c r="M213" s="224"/>
      <c r="N213" s="225"/>
      <c r="O213" s="225"/>
      <c r="P213" s="225"/>
      <c r="Q213" s="225"/>
      <c r="R213" s="225"/>
      <c r="S213" s="225"/>
      <c r="T213" s="226"/>
      <c r="AT213" s="227" t="s">
        <v>218</v>
      </c>
      <c r="AU213" s="227" t="s">
        <v>90</v>
      </c>
      <c r="AV213" s="12" t="s">
        <v>82</v>
      </c>
      <c r="AW213" s="12" t="s">
        <v>36</v>
      </c>
      <c r="AX213" s="12" t="s">
        <v>80</v>
      </c>
      <c r="AY213" s="227" t="s">
        <v>207</v>
      </c>
    </row>
    <row r="214" spans="2:65" s="1" customFormat="1" ht="34.200000000000003" customHeight="1">
      <c r="B214" s="42"/>
      <c r="C214" s="204" t="s">
        <v>380</v>
      </c>
      <c r="D214" s="204" t="s">
        <v>211</v>
      </c>
      <c r="E214" s="205" t="s">
        <v>1173</v>
      </c>
      <c r="F214" s="206" t="s">
        <v>1174</v>
      </c>
      <c r="G214" s="207" t="s">
        <v>322</v>
      </c>
      <c r="H214" s="208">
        <v>51.155999999999999</v>
      </c>
      <c r="I214" s="209"/>
      <c r="J214" s="210">
        <f>ROUND(I214*H214,1)</f>
        <v>0</v>
      </c>
      <c r="K214" s="206" t="s">
        <v>215</v>
      </c>
      <c r="L214" s="62"/>
      <c r="M214" s="211" t="s">
        <v>23</v>
      </c>
      <c r="N214" s="212" t="s">
        <v>44</v>
      </c>
      <c r="O214" s="43"/>
      <c r="P214" s="213">
        <f>O214*H214</f>
        <v>0</v>
      </c>
      <c r="Q214" s="213">
        <v>0</v>
      </c>
      <c r="R214" s="213">
        <f>Q214*H214</f>
        <v>0</v>
      </c>
      <c r="S214" s="213">
        <v>0</v>
      </c>
      <c r="T214" s="214">
        <f>S214*H214</f>
        <v>0</v>
      </c>
      <c r="AR214" s="25" t="s">
        <v>216</v>
      </c>
      <c r="AT214" s="25" t="s">
        <v>211</v>
      </c>
      <c r="AU214" s="25" t="s">
        <v>90</v>
      </c>
      <c r="AY214" s="25" t="s">
        <v>207</v>
      </c>
      <c r="BE214" s="215">
        <f>IF(N214="základní",J214,0)</f>
        <v>0</v>
      </c>
      <c r="BF214" s="215">
        <f>IF(N214="snížená",J214,0)</f>
        <v>0</v>
      </c>
      <c r="BG214" s="215">
        <f>IF(N214="zákl. přenesená",J214,0)</f>
        <v>0</v>
      </c>
      <c r="BH214" s="215">
        <f>IF(N214="sníž. přenesená",J214,0)</f>
        <v>0</v>
      </c>
      <c r="BI214" s="215">
        <f>IF(N214="nulová",J214,0)</f>
        <v>0</v>
      </c>
      <c r="BJ214" s="25" t="s">
        <v>80</v>
      </c>
      <c r="BK214" s="215">
        <f>ROUND(I214*H214,1)</f>
        <v>0</v>
      </c>
      <c r="BL214" s="25" t="s">
        <v>216</v>
      </c>
      <c r="BM214" s="25" t="s">
        <v>1175</v>
      </c>
    </row>
    <row r="215" spans="2:65" s="15" customFormat="1" ht="12">
      <c r="B215" s="250"/>
      <c r="C215" s="251"/>
      <c r="D215" s="218" t="s">
        <v>218</v>
      </c>
      <c r="E215" s="252" t="s">
        <v>23</v>
      </c>
      <c r="F215" s="253" t="s">
        <v>1069</v>
      </c>
      <c r="G215" s="251"/>
      <c r="H215" s="252" t="s">
        <v>23</v>
      </c>
      <c r="I215" s="254"/>
      <c r="J215" s="251"/>
      <c r="K215" s="251"/>
      <c r="L215" s="255"/>
      <c r="M215" s="256"/>
      <c r="N215" s="257"/>
      <c r="O215" s="257"/>
      <c r="P215" s="257"/>
      <c r="Q215" s="257"/>
      <c r="R215" s="257"/>
      <c r="S215" s="257"/>
      <c r="T215" s="258"/>
      <c r="AT215" s="259" t="s">
        <v>218</v>
      </c>
      <c r="AU215" s="259" t="s">
        <v>90</v>
      </c>
      <c r="AV215" s="15" t="s">
        <v>80</v>
      </c>
      <c r="AW215" s="15" t="s">
        <v>36</v>
      </c>
      <c r="AX215" s="15" t="s">
        <v>73</v>
      </c>
      <c r="AY215" s="259" t="s">
        <v>207</v>
      </c>
    </row>
    <row r="216" spans="2:65" s="12" customFormat="1" ht="12">
      <c r="B216" s="216"/>
      <c r="C216" s="217"/>
      <c r="D216" s="218" t="s">
        <v>218</v>
      </c>
      <c r="E216" s="219" t="s">
        <v>23</v>
      </c>
      <c r="F216" s="220" t="s">
        <v>23</v>
      </c>
      <c r="G216" s="217"/>
      <c r="H216" s="221">
        <v>0</v>
      </c>
      <c r="I216" s="222"/>
      <c r="J216" s="217"/>
      <c r="K216" s="217"/>
      <c r="L216" s="223"/>
      <c r="M216" s="224"/>
      <c r="N216" s="225"/>
      <c r="O216" s="225"/>
      <c r="P216" s="225"/>
      <c r="Q216" s="225"/>
      <c r="R216" s="225"/>
      <c r="S216" s="225"/>
      <c r="T216" s="226"/>
      <c r="AT216" s="227" t="s">
        <v>218</v>
      </c>
      <c r="AU216" s="227" t="s">
        <v>90</v>
      </c>
      <c r="AV216" s="12" t="s">
        <v>82</v>
      </c>
      <c r="AW216" s="12" t="s">
        <v>36</v>
      </c>
      <c r="AX216" s="12" t="s">
        <v>73</v>
      </c>
      <c r="AY216" s="227" t="s">
        <v>207</v>
      </c>
    </row>
    <row r="217" spans="2:65" s="12" customFormat="1" ht="12">
      <c r="B217" s="216"/>
      <c r="C217" s="217"/>
      <c r="D217" s="218" t="s">
        <v>218</v>
      </c>
      <c r="E217" s="219" t="s">
        <v>23</v>
      </c>
      <c r="F217" s="220" t="s">
        <v>1176</v>
      </c>
      <c r="G217" s="217"/>
      <c r="H217" s="221">
        <v>38.171999999999997</v>
      </c>
      <c r="I217" s="222"/>
      <c r="J217" s="217"/>
      <c r="K217" s="217"/>
      <c r="L217" s="223"/>
      <c r="M217" s="224"/>
      <c r="N217" s="225"/>
      <c r="O217" s="225"/>
      <c r="P217" s="225"/>
      <c r="Q217" s="225"/>
      <c r="R217" s="225"/>
      <c r="S217" s="225"/>
      <c r="T217" s="226"/>
      <c r="AT217" s="227" t="s">
        <v>218</v>
      </c>
      <c r="AU217" s="227" t="s">
        <v>90</v>
      </c>
      <c r="AV217" s="12" t="s">
        <v>82</v>
      </c>
      <c r="AW217" s="12" t="s">
        <v>36</v>
      </c>
      <c r="AX217" s="12" t="s">
        <v>73</v>
      </c>
      <c r="AY217" s="227" t="s">
        <v>207</v>
      </c>
    </row>
    <row r="218" spans="2:65" s="12" customFormat="1" ht="12">
      <c r="B218" s="216"/>
      <c r="C218" s="217"/>
      <c r="D218" s="218" t="s">
        <v>218</v>
      </c>
      <c r="E218" s="219" t="s">
        <v>23</v>
      </c>
      <c r="F218" s="220" t="s">
        <v>1177</v>
      </c>
      <c r="G218" s="217"/>
      <c r="H218" s="221">
        <v>12.984</v>
      </c>
      <c r="I218" s="222"/>
      <c r="J218" s="217"/>
      <c r="K218" s="217"/>
      <c r="L218" s="223"/>
      <c r="M218" s="224"/>
      <c r="N218" s="225"/>
      <c r="O218" s="225"/>
      <c r="P218" s="225"/>
      <c r="Q218" s="225"/>
      <c r="R218" s="225"/>
      <c r="S218" s="225"/>
      <c r="T218" s="226"/>
      <c r="AT218" s="227" t="s">
        <v>218</v>
      </c>
      <c r="AU218" s="227" t="s">
        <v>90</v>
      </c>
      <c r="AV218" s="12" t="s">
        <v>82</v>
      </c>
      <c r="AW218" s="12" t="s">
        <v>36</v>
      </c>
      <c r="AX218" s="12" t="s">
        <v>73</v>
      </c>
      <c r="AY218" s="227" t="s">
        <v>207</v>
      </c>
    </row>
    <row r="219" spans="2:65" s="13" customFormat="1" ht="12">
      <c r="B219" s="228"/>
      <c r="C219" s="229"/>
      <c r="D219" s="218" t="s">
        <v>218</v>
      </c>
      <c r="E219" s="230" t="s">
        <v>23</v>
      </c>
      <c r="F219" s="231" t="s">
        <v>1156</v>
      </c>
      <c r="G219" s="229"/>
      <c r="H219" s="232">
        <v>51.155999999999999</v>
      </c>
      <c r="I219" s="233"/>
      <c r="J219" s="229"/>
      <c r="K219" s="229"/>
      <c r="L219" s="234"/>
      <c r="M219" s="235"/>
      <c r="N219" s="236"/>
      <c r="O219" s="236"/>
      <c r="P219" s="236"/>
      <c r="Q219" s="236"/>
      <c r="R219" s="236"/>
      <c r="S219" s="236"/>
      <c r="T219" s="237"/>
      <c r="AT219" s="238" t="s">
        <v>218</v>
      </c>
      <c r="AU219" s="238" t="s">
        <v>90</v>
      </c>
      <c r="AV219" s="13" t="s">
        <v>216</v>
      </c>
      <c r="AW219" s="13" t="s">
        <v>36</v>
      </c>
      <c r="AX219" s="13" t="s">
        <v>80</v>
      </c>
      <c r="AY219" s="238" t="s">
        <v>207</v>
      </c>
    </row>
    <row r="220" spans="2:65" s="1" customFormat="1" ht="22.8" customHeight="1">
      <c r="B220" s="42"/>
      <c r="C220" s="204" t="s">
        <v>384</v>
      </c>
      <c r="D220" s="204" t="s">
        <v>211</v>
      </c>
      <c r="E220" s="205" t="s">
        <v>1178</v>
      </c>
      <c r="F220" s="206" t="s">
        <v>1179</v>
      </c>
      <c r="G220" s="207" t="s">
        <v>214</v>
      </c>
      <c r="H220" s="208">
        <v>3.9319999999999999</v>
      </c>
      <c r="I220" s="209"/>
      <c r="J220" s="210">
        <f>ROUND(I220*H220,1)</f>
        <v>0</v>
      </c>
      <c r="K220" s="206" t="s">
        <v>215</v>
      </c>
      <c r="L220" s="62"/>
      <c r="M220" s="211" t="s">
        <v>23</v>
      </c>
      <c r="N220" s="212" t="s">
        <v>44</v>
      </c>
      <c r="O220" s="43"/>
      <c r="P220" s="213">
        <f>O220*H220</f>
        <v>0</v>
      </c>
      <c r="Q220" s="213">
        <v>0</v>
      </c>
      <c r="R220" s="213">
        <f>Q220*H220</f>
        <v>0</v>
      </c>
      <c r="S220" s="213">
        <v>0</v>
      </c>
      <c r="T220" s="214">
        <f>S220*H220</f>
        <v>0</v>
      </c>
      <c r="AR220" s="25" t="s">
        <v>216</v>
      </c>
      <c r="AT220" s="25" t="s">
        <v>211</v>
      </c>
      <c r="AU220" s="25" t="s">
        <v>90</v>
      </c>
      <c r="AY220" s="25" t="s">
        <v>207</v>
      </c>
      <c r="BE220" s="215">
        <f>IF(N220="základní",J220,0)</f>
        <v>0</v>
      </c>
      <c r="BF220" s="215">
        <f>IF(N220="snížená",J220,0)</f>
        <v>0</v>
      </c>
      <c r="BG220" s="215">
        <f>IF(N220="zákl. přenesená",J220,0)</f>
        <v>0</v>
      </c>
      <c r="BH220" s="215">
        <f>IF(N220="sníž. přenesená",J220,0)</f>
        <v>0</v>
      </c>
      <c r="BI220" s="215">
        <f>IF(N220="nulová",J220,0)</f>
        <v>0</v>
      </c>
      <c r="BJ220" s="25" t="s">
        <v>80</v>
      </c>
      <c r="BK220" s="215">
        <f>ROUND(I220*H220,1)</f>
        <v>0</v>
      </c>
      <c r="BL220" s="25" t="s">
        <v>216</v>
      </c>
      <c r="BM220" s="25" t="s">
        <v>1180</v>
      </c>
    </row>
    <row r="221" spans="2:65" s="15" customFormat="1" ht="12">
      <c r="B221" s="250"/>
      <c r="C221" s="251"/>
      <c r="D221" s="218" t="s">
        <v>218</v>
      </c>
      <c r="E221" s="252" t="s">
        <v>23</v>
      </c>
      <c r="F221" s="253" t="s">
        <v>1069</v>
      </c>
      <c r="G221" s="251"/>
      <c r="H221" s="252" t="s">
        <v>23</v>
      </c>
      <c r="I221" s="254"/>
      <c r="J221" s="251"/>
      <c r="K221" s="251"/>
      <c r="L221" s="255"/>
      <c r="M221" s="256"/>
      <c r="N221" s="257"/>
      <c r="O221" s="257"/>
      <c r="P221" s="257"/>
      <c r="Q221" s="257"/>
      <c r="R221" s="257"/>
      <c r="S221" s="257"/>
      <c r="T221" s="258"/>
      <c r="AT221" s="259" t="s">
        <v>218</v>
      </c>
      <c r="AU221" s="259" t="s">
        <v>90</v>
      </c>
      <c r="AV221" s="15" t="s">
        <v>80</v>
      </c>
      <c r="AW221" s="15" t="s">
        <v>36</v>
      </c>
      <c r="AX221" s="15" t="s">
        <v>73</v>
      </c>
      <c r="AY221" s="259" t="s">
        <v>207</v>
      </c>
    </row>
    <row r="222" spans="2:65" s="12" customFormat="1" ht="12">
      <c r="B222" s="216"/>
      <c r="C222" s="217"/>
      <c r="D222" s="218" t="s">
        <v>218</v>
      </c>
      <c r="E222" s="219" t="s">
        <v>23</v>
      </c>
      <c r="F222" s="220" t="s">
        <v>23</v>
      </c>
      <c r="G222" s="217"/>
      <c r="H222" s="221">
        <v>0</v>
      </c>
      <c r="I222" s="222"/>
      <c r="J222" s="217"/>
      <c r="K222" s="217"/>
      <c r="L222" s="223"/>
      <c r="M222" s="224"/>
      <c r="N222" s="225"/>
      <c r="O222" s="225"/>
      <c r="P222" s="225"/>
      <c r="Q222" s="225"/>
      <c r="R222" s="225"/>
      <c r="S222" s="225"/>
      <c r="T222" s="226"/>
      <c r="AT222" s="227" t="s">
        <v>218</v>
      </c>
      <c r="AU222" s="227" t="s">
        <v>90</v>
      </c>
      <c r="AV222" s="12" t="s">
        <v>82</v>
      </c>
      <c r="AW222" s="12" t="s">
        <v>36</v>
      </c>
      <c r="AX222" s="12" t="s">
        <v>73</v>
      </c>
      <c r="AY222" s="227" t="s">
        <v>207</v>
      </c>
    </row>
    <row r="223" spans="2:65" s="12" customFormat="1" ht="12">
      <c r="B223" s="216"/>
      <c r="C223" s="217"/>
      <c r="D223" s="218" t="s">
        <v>218</v>
      </c>
      <c r="E223" s="219" t="s">
        <v>23</v>
      </c>
      <c r="F223" s="220" t="s">
        <v>1181</v>
      </c>
      <c r="G223" s="217"/>
      <c r="H223" s="221">
        <v>0.93500000000000005</v>
      </c>
      <c r="I223" s="222"/>
      <c r="J223" s="217"/>
      <c r="K223" s="217"/>
      <c r="L223" s="223"/>
      <c r="M223" s="224"/>
      <c r="N223" s="225"/>
      <c r="O223" s="225"/>
      <c r="P223" s="225"/>
      <c r="Q223" s="225"/>
      <c r="R223" s="225"/>
      <c r="S223" s="225"/>
      <c r="T223" s="226"/>
      <c r="AT223" s="227" t="s">
        <v>218</v>
      </c>
      <c r="AU223" s="227" t="s">
        <v>90</v>
      </c>
      <c r="AV223" s="12" t="s">
        <v>82</v>
      </c>
      <c r="AW223" s="12" t="s">
        <v>36</v>
      </c>
      <c r="AX223" s="12" t="s">
        <v>73</v>
      </c>
      <c r="AY223" s="227" t="s">
        <v>207</v>
      </c>
    </row>
    <row r="224" spans="2:65" s="12" customFormat="1" ht="12">
      <c r="B224" s="216"/>
      <c r="C224" s="217"/>
      <c r="D224" s="218" t="s">
        <v>218</v>
      </c>
      <c r="E224" s="219" t="s">
        <v>23</v>
      </c>
      <c r="F224" s="220" t="s">
        <v>1182</v>
      </c>
      <c r="G224" s="217"/>
      <c r="H224" s="221">
        <v>0.749</v>
      </c>
      <c r="I224" s="222"/>
      <c r="J224" s="217"/>
      <c r="K224" s="217"/>
      <c r="L224" s="223"/>
      <c r="M224" s="224"/>
      <c r="N224" s="225"/>
      <c r="O224" s="225"/>
      <c r="P224" s="225"/>
      <c r="Q224" s="225"/>
      <c r="R224" s="225"/>
      <c r="S224" s="225"/>
      <c r="T224" s="226"/>
      <c r="AT224" s="227" t="s">
        <v>218</v>
      </c>
      <c r="AU224" s="227" t="s">
        <v>90</v>
      </c>
      <c r="AV224" s="12" t="s">
        <v>82</v>
      </c>
      <c r="AW224" s="12" t="s">
        <v>36</v>
      </c>
      <c r="AX224" s="12" t="s">
        <v>73</v>
      </c>
      <c r="AY224" s="227" t="s">
        <v>207</v>
      </c>
    </row>
    <row r="225" spans="2:65" s="12" customFormat="1" ht="12">
      <c r="B225" s="216"/>
      <c r="C225" s="217"/>
      <c r="D225" s="218" t="s">
        <v>218</v>
      </c>
      <c r="E225" s="219" t="s">
        <v>23</v>
      </c>
      <c r="F225" s="220" t="s">
        <v>1183</v>
      </c>
      <c r="G225" s="217"/>
      <c r="H225" s="221">
        <v>2.2480000000000002</v>
      </c>
      <c r="I225" s="222"/>
      <c r="J225" s="217"/>
      <c r="K225" s="217"/>
      <c r="L225" s="223"/>
      <c r="M225" s="224"/>
      <c r="N225" s="225"/>
      <c r="O225" s="225"/>
      <c r="P225" s="225"/>
      <c r="Q225" s="225"/>
      <c r="R225" s="225"/>
      <c r="S225" s="225"/>
      <c r="T225" s="226"/>
      <c r="AT225" s="227" t="s">
        <v>218</v>
      </c>
      <c r="AU225" s="227" t="s">
        <v>90</v>
      </c>
      <c r="AV225" s="12" t="s">
        <v>82</v>
      </c>
      <c r="AW225" s="12" t="s">
        <v>36</v>
      </c>
      <c r="AX225" s="12" t="s">
        <v>73</v>
      </c>
      <c r="AY225" s="227" t="s">
        <v>207</v>
      </c>
    </row>
    <row r="226" spans="2:65" s="13" customFormat="1" ht="12">
      <c r="B226" s="228"/>
      <c r="C226" s="229"/>
      <c r="D226" s="218" t="s">
        <v>218</v>
      </c>
      <c r="E226" s="230" t="s">
        <v>23</v>
      </c>
      <c r="F226" s="231" t="s">
        <v>236</v>
      </c>
      <c r="G226" s="229"/>
      <c r="H226" s="232">
        <v>3.9319999999999999</v>
      </c>
      <c r="I226" s="233"/>
      <c r="J226" s="229"/>
      <c r="K226" s="229"/>
      <c r="L226" s="234"/>
      <c r="M226" s="235"/>
      <c r="N226" s="236"/>
      <c r="O226" s="236"/>
      <c r="P226" s="236"/>
      <c r="Q226" s="236"/>
      <c r="R226" s="236"/>
      <c r="S226" s="236"/>
      <c r="T226" s="237"/>
      <c r="AT226" s="238" t="s">
        <v>218</v>
      </c>
      <c r="AU226" s="238" t="s">
        <v>90</v>
      </c>
      <c r="AV226" s="13" t="s">
        <v>216</v>
      </c>
      <c r="AW226" s="13" t="s">
        <v>36</v>
      </c>
      <c r="AX226" s="13" t="s">
        <v>80</v>
      </c>
      <c r="AY226" s="238" t="s">
        <v>207</v>
      </c>
    </row>
    <row r="227" spans="2:65" s="11" customFormat="1" ht="22.35" customHeight="1">
      <c r="B227" s="188"/>
      <c r="C227" s="189"/>
      <c r="D227" s="190" t="s">
        <v>72</v>
      </c>
      <c r="E227" s="202" t="s">
        <v>1184</v>
      </c>
      <c r="F227" s="202" t="s">
        <v>1185</v>
      </c>
      <c r="G227" s="189"/>
      <c r="H227" s="189"/>
      <c r="I227" s="192"/>
      <c r="J227" s="203">
        <f>BK227</f>
        <v>0</v>
      </c>
      <c r="K227" s="189"/>
      <c r="L227" s="194"/>
      <c r="M227" s="195"/>
      <c r="N227" s="196"/>
      <c r="O227" s="196"/>
      <c r="P227" s="197">
        <f>SUM(P228:P251)</f>
        <v>0</v>
      </c>
      <c r="Q227" s="196"/>
      <c r="R227" s="197">
        <f>SUM(R228:R251)</f>
        <v>10.26476038</v>
      </c>
      <c r="S227" s="196"/>
      <c r="T227" s="198">
        <f>SUM(T228:T251)</f>
        <v>0</v>
      </c>
      <c r="AR227" s="199" t="s">
        <v>80</v>
      </c>
      <c r="AT227" s="200" t="s">
        <v>72</v>
      </c>
      <c r="AU227" s="200" t="s">
        <v>82</v>
      </c>
      <c r="AY227" s="199" t="s">
        <v>207</v>
      </c>
      <c r="BK227" s="201">
        <f>SUM(BK228:BK251)</f>
        <v>0</v>
      </c>
    </row>
    <row r="228" spans="2:65" s="1" customFormat="1" ht="34.200000000000003" customHeight="1">
      <c r="B228" s="42"/>
      <c r="C228" s="204" t="s">
        <v>388</v>
      </c>
      <c r="D228" s="204" t="s">
        <v>211</v>
      </c>
      <c r="E228" s="205" t="s">
        <v>1086</v>
      </c>
      <c r="F228" s="206" t="s">
        <v>1087</v>
      </c>
      <c r="G228" s="207" t="s">
        <v>285</v>
      </c>
      <c r="H228" s="208">
        <v>8.64</v>
      </c>
      <c r="I228" s="209"/>
      <c r="J228" s="210">
        <f>ROUND(I228*H228,1)</f>
        <v>0</v>
      </c>
      <c r="K228" s="206" t="s">
        <v>215</v>
      </c>
      <c r="L228" s="62"/>
      <c r="M228" s="211" t="s">
        <v>23</v>
      </c>
      <c r="N228" s="212" t="s">
        <v>44</v>
      </c>
      <c r="O228" s="43"/>
      <c r="P228" s="213">
        <f>O228*H228</f>
        <v>0</v>
      </c>
      <c r="Q228" s="213">
        <v>0</v>
      </c>
      <c r="R228" s="213">
        <f>Q228*H228</f>
        <v>0</v>
      </c>
      <c r="S228" s="213">
        <v>0</v>
      </c>
      <c r="T228" s="214">
        <f>S228*H228</f>
        <v>0</v>
      </c>
      <c r="AR228" s="25" t="s">
        <v>216</v>
      </c>
      <c r="AT228" s="25" t="s">
        <v>211</v>
      </c>
      <c r="AU228" s="25" t="s">
        <v>90</v>
      </c>
      <c r="AY228" s="25" t="s">
        <v>207</v>
      </c>
      <c r="BE228" s="215">
        <f>IF(N228="základní",J228,0)</f>
        <v>0</v>
      </c>
      <c r="BF228" s="215">
        <f>IF(N228="snížená",J228,0)</f>
        <v>0</v>
      </c>
      <c r="BG228" s="215">
        <f>IF(N228="zákl. přenesená",J228,0)</f>
        <v>0</v>
      </c>
      <c r="BH228" s="215">
        <f>IF(N228="sníž. přenesená",J228,0)</f>
        <v>0</v>
      </c>
      <c r="BI228" s="215">
        <f>IF(N228="nulová",J228,0)</f>
        <v>0</v>
      </c>
      <c r="BJ228" s="25" t="s">
        <v>80</v>
      </c>
      <c r="BK228" s="215">
        <f>ROUND(I228*H228,1)</f>
        <v>0</v>
      </c>
      <c r="BL228" s="25" t="s">
        <v>216</v>
      </c>
      <c r="BM228" s="25" t="s">
        <v>1186</v>
      </c>
    </row>
    <row r="229" spans="2:65" s="12" customFormat="1" ht="12">
      <c r="B229" s="216"/>
      <c r="C229" s="217"/>
      <c r="D229" s="218" t="s">
        <v>218</v>
      </c>
      <c r="E229" s="219" t="s">
        <v>23</v>
      </c>
      <c r="F229" s="220" t="s">
        <v>1187</v>
      </c>
      <c r="G229" s="217"/>
      <c r="H229" s="221">
        <v>8.64</v>
      </c>
      <c r="I229" s="222"/>
      <c r="J229" s="217"/>
      <c r="K229" s="217"/>
      <c r="L229" s="223"/>
      <c r="M229" s="224"/>
      <c r="N229" s="225"/>
      <c r="O229" s="225"/>
      <c r="P229" s="225"/>
      <c r="Q229" s="225"/>
      <c r="R229" s="225"/>
      <c r="S229" s="225"/>
      <c r="T229" s="226"/>
      <c r="AT229" s="227" t="s">
        <v>218</v>
      </c>
      <c r="AU229" s="227" t="s">
        <v>90</v>
      </c>
      <c r="AV229" s="12" t="s">
        <v>82</v>
      </c>
      <c r="AW229" s="12" t="s">
        <v>36</v>
      </c>
      <c r="AX229" s="12" t="s">
        <v>80</v>
      </c>
      <c r="AY229" s="227" t="s">
        <v>207</v>
      </c>
    </row>
    <row r="230" spans="2:65" s="1" customFormat="1" ht="34.200000000000003" customHeight="1">
      <c r="B230" s="42"/>
      <c r="C230" s="204" t="s">
        <v>392</v>
      </c>
      <c r="D230" s="204" t="s">
        <v>211</v>
      </c>
      <c r="E230" s="205" t="s">
        <v>1188</v>
      </c>
      <c r="F230" s="206" t="s">
        <v>1189</v>
      </c>
      <c r="G230" s="207" t="s">
        <v>285</v>
      </c>
      <c r="H230" s="208">
        <v>8.64</v>
      </c>
      <c r="I230" s="209"/>
      <c r="J230" s="210">
        <f>ROUND(I230*H230,1)</f>
        <v>0</v>
      </c>
      <c r="K230" s="206" t="s">
        <v>215</v>
      </c>
      <c r="L230" s="62"/>
      <c r="M230" s="211" t="s">
        <v>23</v>
      </c>
      <c r="N230" s="212" t="s">
        <v>44</v>
      </c>
      <c r="O230" s="43"/>
      <c r="P230" s="213">
        <f>O230*H230</f>
        <v>0</v>
      </c>
      <c r="Q230" s="213">
        <v>0.19800000000000001</v>
      </c>
      <c r="R230" s="213">
        <f>Q230*H230</f>
        <v>1.7107200000000002</v>
      </c>
      <c r="S230" s="213">
        <v>0</v>
      </c>
      <c r="T230" s="214">
        <f>S230*H230</f>
        <v>0</v>
      </c>
      <c r="AR230" s="25" t="s">
        <v>216</v>
      </c>
      <c r="AT230" s="25" t="s">
        <v>211</v>
      </c>
      <c r="AU230" s="25" t="s">
        <v>90</v>
      </c>
      <c r="AY230" s="25" t="s">
        <v>207</v>
      </c>
      <c r="BE230" s="215">
        <f>IF(N230="základní",J230,0)</f>
        <v>0</v>
      </c>
      <c r="BF230" s="215">
        <f>IF(N230="snížená",J230,0)</f>
        <v>0</v>
      </c>
      <c r="BG230" s="215">
        <f>IF(N230="zákl. přenesená",J230,0)</f>
        <v>0</v>
      </c>
      <c r="BH230" s="215">
        <f>IF(N230="sníž. přenesená",J230,0)</f>
        <v>0</v>
      </c>
      <c r="BI230" s="215">
        <f>IF(N230="nulová",J230,0)</f>
        <v>0</v>
      </c>
      <c r="BJ230" s="25" t="s">
        <v>80</v>
      </c>
      <c r="BK230" s="215">
        <f>ROUND(I230*H230,1)</f>
        <v>0</v>
      </c>
      <c r="BL230" s="25" t="s">
        <v>216</v>
      </c>
      <c r="BM230" s="25" t="s">
        <v>1190</v>
      </c>
    </row>
    <row r="231" spans="2:65" s="12" customFormat="1" ht="12">
      <c r="B231" s="216"/>
      <c r="C231" s="217"/>
      <c r="D231" s="218" t="s">
        <v>218</v>
      </c>
      <c r="E231" s="219" t="s">
        <v>23</v>
      </c>
      <c r="F231" s="220" t="s">
        <v>1187</v>
      </c>
      <c r="G231" s="217"/>
      <c r="H231" s="221">
        <v>8.64</v>
      </c>
      <c r="I231" s="222"/>
      <c r="J231" s="217"/>
      <c r="K231" s="217"/>
      <c r="L231" s="223"/>
      <c r="M231" s="224"/>
      <c r="N231" s="225"/>
      <c r="O231" s="225"/>
      <c r="P231" s="225"/>
      <c r="Q231" s="225"/>
      <c r="R231" s="225"/>
      <c r="S231" s="225"/>
      <c r="T231" s="226"/>
      <c r="AT231" s="227" t="s">
        <v>218</v>
      </c>
      <c r="AU231" s="227" t="s">
        <v>90</v>
      </c>
      <c r="AV231" s="12" t="s">
        <v>82</v>
      </c>
      <c r="AW231" s="12" t="s">
        <v>36</v>
      </c>
      <c r="AX231" s="12" t="s">
        <v>80</v>
      </c>
      <c r="AY231" s="227" t="s">
        <v>207</v>
      </c>
    </row>
    <row r="232" spans="2:65" s="1" customFormat="1" ht="34.200000000000003" customHeight="1">
      <c r="B232" s="42"/>
      <c r="C232" s="204" t="s">
        <v>396</v>
      </c>
      <c r="D232" s="204" t="s">
        <v>211</v>
      </c>
      <c r="E232" s="205" t="s">
        <v>1191</v>
      </c>
      <c r="F232" s="206" t="s">
        <v>1192</v>
      </c>
      <c r="G232" s="207" t="s">
        <v>285</v>
      </c>
      <c r="H232" s="208">
        <v>8.64</v>
      </c>
      <c r="I232" s="209"/>
      <c r="J232" s="210">
        <f>ROUND(I232*H232,1)</f>
        <v>0</v>
      </c>
      <c r="K232" s="206" t="s">
        <v>215</v>
      </c>
      <c r="L232" s="62"/>
      <c r="M232" s="211" t="s">
        <v>23</v>
      </c>
      <c r="N232" s="212" t="s">
        <v>44</v>
      </c>
      <c r="O232" s="43"/>
      <c r="P232" s="213">
        <f>O232*H232</f>
        <v>0</v>
      </c>
      <c r="Q232" s="213">
        <v>0.19900000000000001</v>
      </c>
      <c r="R232" s="213">
        <f>Q232*H232</f>
        <v>1.7193600000000002</v>
      </c>
      <c r="S232" s="213">
        <v>0</v>
      </c>
      <c r="T232" s="214">
        <f>S232*H232</f>
        <v>0</v>
      </c>
      <c r="AR232" s="25" t="s">
        <v>216</v>
      </c>
      <c r="AT232" s="25" t="s">
        <v>211</v>
      </c>
      <c r="AU232" s="25" t="s">
        <v>90</v>
      </c>
      <c r="AY232" s="25" t="s">
        <v>207</v>
      </c>
      <c r="BE232" s="215">
        <f>IF(N232="základní",J232,0)</f>
        <v>0</v>
      </c>
      <c r="BF232" s="215">
        <f>IF(N232="snížená",J232,0)</f>
        <v>0</v>
      </c>
      <c r="BG232" s="215">
        <f>IF(N232="zákl. přenesená",J232,0)</f>
        <v>0</v>
      </c>
      <c r="BH232" s="215">
        <f>IF(N232="sníž. přenesená",J232,0)</f>
        <v>0</v>
      </c>
      <c r="BI232" s="215">
        <f>IF(N232="nulová",J232,0)</f>
        <v>0</v>
      </c>
      <c r="BJ232" s="25" t="s">
        <v>80</v>
      </c>
      <c r="BK232" s="215">
        <f>ROUND(I232*H232,1)</f>
        <v>0</v>
      </c>
      <c r="BL232" s="25" t="s">
        <v>216</v>
      </c>
      <c r="BM232" s="25" t="s">
        <v>1193</v>
      </c>
    </row>
    <row r="233" spans="2:65" s="12" customFormat="1" ht="12">
      <c r="B233" s="216"/>
      <c r="C233" s="217"/>
      <c r="D233" s="218" t="s">
        <v>218</v>
      </c>
      <c r="E233" s="219" t="s">
        <v>23</v>
      </c>
      <c r="F233" s="220" t="s">
        <v>1187</v>
      </c>
      <c r="G233" s="217"/>
      <c r="H233" s="221">
        <v>8.64</v>
      </c>
      <c r="I233" s="222"/>
      <c r="J233" s="217"/>
      <c r="K233" s="217"/>
      <c r="L233" s="223"/>
      <c r="M233" s="224"/>
      <c r="N233" s="225"/>
      <c r="O233" s="225"/>
      <c r="P233" s="225"/>
      <c r="Q233" s="225"/>
      <c r="R233" s="225"/>
      <c r="S233" s="225"/>
      <c r="T233" s="226"/>
      <c r="AT233" s="227" t="s">
        <v>218</v>
      </c>
      <c r="AU233" s="227" t="s">
        <v>90</v>
      </c>
      <c r="AV233" s="12" t="s">
        <v>82</v>
      </c>
      <c r="AW233" s="12" t="s">
        <v>36</v>
      </c>
      <c r="AX233" s="12" t="s">
        <v>80</v>
      </c>
      <c r="AY233" s="227" t="s">
        <v>207</v>
      </c>
    </row>
    <row r="234" spans="2:65" s="1" customFormat="1" ht="22.8" customHeight="1">
      <c r="B234" s="42"/>
      <c r="C234" s="204" t="s">
        <v>400</v>
      </c>
      <c r="D234" s="204" t="s">
        <v>211</v>
      </c>
      <c r="E234" s="205" t="s">
        <v>263</v>
      </c>
      <c r="F234" s="206" t="s">
        <v>264</v>
      </c>
      <c r="G234" s="207" t="s">
        <v>214</v>
      </c>
      <c r="H234" s="208">
        <v>1.728</v>
      </c>
      <c r="I234" s="209"/>
      <c r="J234" s="210">
        <f>ROUND(I234*H234,1)</f>
        <v>0</v>
      </c>
      <c r="K234" s="206" t="s">
        <v>215</v>
      </c>
      <c r="L234" s="62"/>
      <c r="M234" s="211" t="s">
        <v>23</v>
      </c>
      <c r="N234" s="212" t="s">
        <v>44</v>
      </c>
      <c r="O234" s="43"/>
      <c r="P234" s="213">
        <f>O234*H234</f>
        <v>0</v>
      </c>
      <c r="Q234" s="213">
        <v>2.45329</v>
      </c>
      <c r="R234" s="213">
        <f>Q234*H234</f>
        <v>4.2392851199999999</v>
      </c>
      <c r="S234" s="213">
        <v>0</v>
      </c>
      <c r="T234" s="214">
        <f>S234*H234</f>
        <v>0</v>
      </c>
      <c r="AR234" s="25" t="s">
        <v>216</v>
      </c>
      <c r="AT234" s="25" t="s">
        <v>211</v>
      </c>
      <c r="AU234" s="25" t="s">
        <v>90</v>
      </c>
      <c r="AY234" s="25" t="s">
        <v>207</v>
      </c>
      <c r="BE234" s="215">
        <f>IF(N234="základní",J234,0)</f>
        <v>0</v>
      </c>
      <c r="BF234" s="215">
        <f>IF(N234="snížená",J234,0)</f>
        <v>0</v>
      </c>
      <c r="BG234" s="215">
        <f>IF(N234="zákl. přenesená",J234,0)</f>
        <v>0</v>
      </c>
      <c r="BH234" s="215">
        <f>IF(N234="sníž. přenesená",J234,0)</f>
        <v>0</v>
      </c>
      <c r="BI234" s="215">
        <f>IF(N234="nulová",J234,0)</f>
        <v>0</v>
      </c>
      <c r="BJ234" s="25" t="s">
        <v>80</v>
      </c>
      <c r="BK234" s="215">
        <f>ROUND(I234*H234,1)</f>
        <v>0</v>
      </c>
      <c r="BL234" s="25" t="s">
        <v>216</v>
      </c>
      <c r="BM234" s="25" t="s">
        <v>1194</v>
      </c>
    </row>
    <row r="235" spans="2:65" s="12" customFormat="1" ht="12">
      <c r="B235" s="216"/>
      <c r="C235" s="217"/>
      <c r="D235" s="218" t="s">
        <v>218</v>
      </c>
      <c r="E235" s="219" t="s">
        <v>23</v>
      </c>
      <c r="F235" s="220" t="s">
        <v>1195</v>
      </c>
      <c r="G235" s="217"/>
      <c r="H235" s="221">
        <v>1.728</v>
      </c>
      <c r="I235" s="222"/>
      <c r="J235" s="217"/>
      <c r="K235" s="217"/>
      <c r="L235" s="223"/>
      <c r="M235" s="224"/>
      <c r="N235" s="225"/>
      <c r="O235" s="225"/>
      <c r="P235" s="225"/>
      <c r="Q235" s="225"/>
      <c r="R235" s="225"/>
      <c r="S235" s="225"/>
      <c r="T235" s="226"/>
      <c r="AT235" s="227" t="s">
        <v>218</v>
      </c>
      <c r="AU235" s="227" t="s">
        <v>90</v>
      </c>
      <c r="AV235" s="12" t="s">
        <v>82</v>
      </c>
      <c r="AW235" s="12" t="s">
        <v>36</v>
      </c>
      <c r="AX235" s="12" t="s">
        <v>80</v>
      </c>
      <c r="AY235" s="227" t="s">
        <v>207</v>
      </c>
    </row>
    <row r="236" spans="2:65" s="1" customFormat="1" ht="14.4" customHeight="1">
      <c r="B236" s="42"/>
      <c r="C236" s="204" t="s">
        <v>404</v>
      </c>
      <c r="D236" s="204" t="s">
        <v>211</v>
      </c>
      <c r="E236" s="205" t="s">
        <v>1096</v>
      </c>
      <c r="F236" s="206" t="s">
        <v>1097</v>
      </c>
      <c r="G236" s="207" t="s">
        <v>285</v>
      </c>
      <c r="H236" s="208">
        <v>2.36</v>
      </c>
      <c r="I236" s="209"/>
      <c r="J236" s="210">
        <f>ROUND(I236*H236,1)</f>
        <v>0</v>
      </c>
      <c r="K236" s="206" t="s">
        <v>215</v>
      </c>
      <c r="L236" s="62"/>
      <c r="M236" s="211" t="s">
        <v>23</v>
      </c>
      <c r="N236" s="212" t="s">
        <v>44</v>
      </c>
      <c r="O236" s="43"/>
      <c r="P236" s="213">
        <f>O236*H236</f>
        <v>0</v>
      </c>
      <c r="Q236" s="213">
        <v>2.47E-3</v>
      </c>
      <c r="R236" s="213">
        <f>Q236*H236</f>
        <v>5.8291999999999997E-3</v>
      </c>
      <c r="S236" s="213">
        <v>0</v>
      </c>
      <c r="T236" s="214">
        <f>S236*H236</f>
        <v>0</v>
      </c>
      <c r="AR236" s="25" t="s">
        <v>216</v>
      </c>
      <c r="AT236" s="25" t="s">
        <v>211</v>
      </c>
      <c r="AU236" s="25" t="s">
        <v>90</v>
      </c>
      <c r="AY236" s="25" t="s">
        <v>207</v>
      </c>
      <c r="BE236" s="215">
        <f>IF(N236="základní",J236,0)</f>
        <v>0</v>
      </c>
      <c r="BF236" s="215">
        <f>IF(N236="snížená",J236,0)</f>
        <v>0</v>
      </c>
      <c r="BG236" s="215">
        <f>IF(N236="zákl. přenesená",J236,0)</f>
        <v>0</v>
      </c>
      <c r="BH236" s="215">
        <f>IF(N236="sníž. přenesená",J236,0)</f>
        <v>0</v>
      </c>
      <c r="BI236" s="215">
        <f>IF(N236="nulová",J236,0)</f>
        <v>0</v>
      </c>
      <c r="BJ236" s="25" t="s">
        <v>80</v>
      </c>
      <c r="BK236" s="215">
        <f>ROUND(I236*H236,1)</f>
        <v>0</v>
      </c>
      <c r="BL236" s="25" t="s">
        <v>216</v>
      </c>
      <c r="BM236" s="25" t="s">
        <v>1196</v>
      </c>
    </row>
    <row r="237" spans="2:65" s="12" customFormat="1" ht="12">
      <c r="B237" s="216"/>
      <c r="C237" s="217"/>
      <c r="D237" s="218" t="s">
        <v>218</v>
      </c>
      <c r="E237" s="219" t="s">
        <v>23</v>
      </c>
      <c r="F237" s="220" t="s">
        <v>1197</v>
      </c>
      <c r="G237" s="217"/>
      <c r="H237" s="221">
        <v>2.36</v>
      </c>
      <c r="I237" s="222"/>
      <c r="J237" s="217"/>
      <c r="K237" s="217"/>
      <c r="L237" s="223"/>
      <c r="M237" s="224"/>
      <c r="N237" s="225"/>
      <c r="O237" s="225"/>
      <c r="P237" s="225"/>
      <c r="Q237" s="225"/>
      <c r="R237" s="225"/>
      <c r="S237" s="225"/>
      <c r="T237" s="226"/>
      <c r="AT237" s="227" t="s">
        <v>218</v>
      </c>
      <c r="AU237" s="227" t="s">
        <v>90</v>
      </c>
      <c r="AV237" s="12" t="s">
        <v>82</v>
      </c>
      <c r="AW237" s="12" t="s">
        <v>36</v>
      </c>
      <c r="AX237" s="12" t="s">
        <v>80</v>
      </c>
      <c r="AY237" s="227" t="s">
        <v>207</v>
      </c>
    </row>
    <row r="238" spans="2:65" s="1" customFormat="1" ht="14.4" customHeight="1">
      <c r="B238" s="42"/>
      <c r="C238" s="204" t="s">
        <v>255</v>
      </c>
      <c r="D238" s="204" t="s">
        <v>211</v>
      </c>
      <c r="E238" s="205" t="s">
        <v>1100</v>
      </c>
      <c r="F238" s="206" t="s">
        <v>1101</v>
      </c>
      <c r="G238" s="207" t="s">
        <v>285</v>
      </c>
      <c r="H238" s="208">
        <v>2.36</v>
      </c>
      <c r="I238" s="209"/>
      <c r="J238" s="210">
        <f>ROUND(I238*H238,1)</f>
        <v>0</v>
      </c>
      <c r="K238" s="206" t="s">
        <v>215</v>
      </c>
      <c r="L238" s="62"/>
      <c r="M238" s="211" t="s">
        <v>23</v>
      </c>
      <c r="N238" s="212" t="s">
        <v>44</v>
      </c>
      <c r="O238" s="43"/>
      <c r="P238" s="213">
        <f>O238*H238</f>
        <v>0</v>
      </c>
      <c r="Q238" s="213">
        <v>0</v>
      </c>
      <c r="R238" s="213">
        <f>Q238*H238</f>
        <v>0</v>
      </c>
      <c r="S238" s="213">
        <v>0</v>
      </c>
      <c r="T238" s="214">
        <f>S238*H238</f>
        <v>0</v>
      </c>
      <c r="AR238" s="25" t="s">
        <v>216</v>
      </c>
      <c r="AT238" s="25" t="s">
        <v>211</v>
      </c>
      <c r="AU238" s="25" t="s">
        <v>90</v>
      </c>
      <c r="AY238" s="25" t="s">
        <v>207</v>
      </c>
      <c r="BE238" s="215">
        <f>IF(N238="základní",J238,0)</f>
        <v>0</v>
      </c>
      <c r="BF238" s="215">
        <f>IF(N238="snížená",J238,0)</f>
        <v>0</v>
      </c>
      <c r="BG238" s="215">
        <f>IF(N238="zákl. přenesená",J238,0)</f>
        <v>0</v>
      </c>
      <c r="BH238" s="215">
        <f>IF(N238="sníž. přenesená",J238,0)</f>
        <v>0</v>
      </c>
      <c r="BI238" s="215">
        <f>IF(N238="nulová",J238,0)</f>
        <v>0</v>
      </c>
      <c r="BJ238" s="25" t="s">
        <v>80</v>
      </c>
      <c r="BK238" s="215">
        <f>ROUND(I238*H238,1)</f>
        <v>0</v>
      </c>
      <c r="BL238" s="25" t="s">
        <v>216</v>
      </c>
      <c r="BM238" s="25" t="s">
        <v>1198</v>
      </c>
    </row>
    <row r="239" spans="2:65" s="12" customFormat="1" ht="12">
      <c r="B239" s="216"/>
      <c r="C239" s="217"/>
      <c r="D239" s="218" t="s">
        <v>218</v>
      </c>
      <c r="E239" s="219" t="s">
        <v>23</v>
      </c>
      <c r="F239" s="220" t="s">
        <v>1197</v>
      </c>
      <c r="G239" s="217"/>
      <c r="H239" s="221">
        <v>2.36</v>
      </c>
      <c r="I239" s="222"/>
      <c r="J239" s="217"/>
      <c r="K239" s="217"/>
      <c r="L239" s="223"/>
      <c r="M239" s="224"/>
      <c r="N239" s="225"/>
      <c r="O239" s="225"/>
      <c r="P239" s="225"/>
      <c r="Q239" s="225"/>
      <c r="R239" s="225"/>
      <c r="S239" s="225"/>
      <c r="T239" s="226"/>
      <c r="AT239" s="227" t="s">
        <v>218</v>
      </c>
      <c r="AU239" s="227" t="s">
        <v>90</v>
      </c>
      <c r="AV239" s="12" t="s">
        <v>82</v>
      </c>
      <c r="AW239" s="12" t="s">
        <v>36</v>
      </c>
      <c r="AX239" s="12" t="s">
        <v>80</v>
      </c>
      <c r="AY239" s="227" t="s">
        <v>207</v>
      </c>
    </row>
    <row r="240" spans="2:65" s="1" customFormat="1" ht="22.8" customHeight="1">
      <c r="B240" s="42"/>
      <c r="C240" s="204" t="s">
        <v>411</v>
      </c>
      <c r="D240" s="204" t="s">
        <v>211</v>
      </c>
      <c r="E240" s="205" t="s">
        <v>1103</v>
      </c>
      <c r="F240" s="206" t="s">
        <v>1104</v>
      </c>
      <c r="G240" s="207" t="s">
        <v>240</v>
      </c>
      <c r="H240" s="208">
        <v>3.7999999999999999E-2</v>
      </c>
      <c r="I240" s="209"/>
      <c r="J240" s="210">
        <f>ROUND(I240*H240,1)</f>
        <v>0</v>
      </c>
      <c r="K240" s="206" t="s">
        <v>215</v>
      </c>
      <c r="L240" s="62"/>
      <c r="M240" s="211" t="s">
        <v>23</v>
      </c>
      <c r="N240" s="212" t="s">
        <v>44</v>
      </c>
      <c r="O240" s="43"/>
      <c r="P240" s="213">
        <f>O240*H240</f>
        <v>0</v>
      </c>
      <c r="Q240" s="213">
        <v>1.06277</v>
      </c>
      <c r="R240" s="213">
        <f>Q240*H240</f>
        <v>4.0385259999999999E-2</v>
      </c>
      <c r="S240" s="213">
        <v>0</v>
      </c>
      <c r="T240" s="214">
        <f>S240*H240</f>
        <v>0</v>
      </c>
      <c r="AR240" s="25" t="s">
        <v>216</v>
      </c>
      <c r="AT240" s="25" t="s">
        <v>211</v>
      </c>
      <c r="AU240" s="25" t="s">
        <v>90</v>
      </c>
      <c r="AY240" s="25" t="s">
        <v>207</v>
      </c>
      <c r="BE240" s="215">
        <f>IF(N240="základní",J240,0)</f>
        <v>0</v>
      </c>
      <c r="BF240" s="215">
        <f>IF(N240="snížená",J240,0)</f>
        <v>0</v>
      </c>
      <c r="BG240" s="215">
        <f>IF(N240="zákl. přenesená",J240,0)</f>
        <v>0</v>
      </c>
      <c r="BH240" s="215">
        <f>IF(N240="sníž. přenesená",J240,0)</f>
        <v>0</v>
      </c>
      <c r="BI240" s="215">
        <f>IF(N240="nulová",J240,0)</f>
        <v>0</v>
      </c>
      <c r="BJ240" s="25" t="s">
        <v>80</v>
      </c>
      <c r="BK240" s="215">
        <f>ROUND(I240*H240,1)</f>
        <v>0</v>
      </c>
      <c r="BL240" s="25" t="s">
        <v>216</v>
      </c>
      <c r="BM240" s="25" t="s">
        <v>1199</v>
      </c>
    </row>
    <row r="241" spans="2:65" s="12" customFormat="1" ht="12">
      <c r="B241" s="216"/>
      <c r="C241" s="217"/>
      <c r="D241" s="218" t="s">
        <v>218</v>
      </c>
      <c r="E241" s="219" t="s">
        <v>23</v>
      </c>
      <c r="F241" s="220" t="s">
        <v>1200</v>
      </c>
      <c r="G241" s="217"/>
      <c r="H241" s="221">
        <v>3.7999999999999999E-2</v>
      </c>
      <c r="I241" s="222"/>
      <c r="J241" s="217"/>
      <c r="K241" s="217"/>
      <c r="L241" s="223"/>
      <c r="M241" s="224"/>
      <c r="N241" s="225"/>
      <c r="O241" s="225"/>
      <c r="P241" s="225"/>
      <c r="Q241" s="225"/>
      <c r="R241" s="225"/>
      <c r="S241" s="225"/>
      <c r="T241" s="226"/>
      <c r="AT241" s="227" t="s">
        <v>218</v>
      </c>
      <c r="AU241" s="227" t="s">
        <v>90</v>
      </c>
      <c r="AV241" s="12" t="s">
        <v>82</v>
      </c>
      <c r="AW241" s="12" t="s">
        <v>36</v>
      </c>
      <c r="AX241" s="12" t="s">
        <v>80</v>
      </c>
      <c r="AY241" s="227" t="s">
        <v>207</v>
      </c>
    </row>
    <row r="242" spans="2:65" s="1" customFormat="1" ht="22.8" customHeight="1">
      <c r="B242" s="42"/>
      <c r="C242" s="204" t="s">
        <v>417</v>
      </c>
      <c r="D242" s="204" t="s">
        <v>211</v>
      </c>
      <c r="E242" s="205" t="s">
        <v>1201</v>
      </c>
      <c r="F242" s="206" t="s">
        <v>1202</v>
      </c>
      <c r="G242" s="207" t="s">
        <v>285</v>
      </c>
      <c r="H242" s="208">
        <v>8.64</v>
      </c>
      <c r="I242" s="209"/>
      <c r="J242" s="210">
        <f>ROUND(I242*H242,1)</f>
        <v>0</v>
      </c>
      <c r="K242" s="206" t="s">
        <v>215</v>
      </c>
      <c r="L242" s="62"/>
      <c r="M242" s="211" t="s">
        <v>23</v>
      </c>
      <c r="N242" s="212" t="s">
        <v>44</v>
      </c>
      <c r="O242" s="43"/>
      <c r="P242" s="213">
        <f>O242*H242</f>
        <v>0</v>
      </c>
      <c r="Q242" s="213">
        <v>0</v>
      </c>
      <c r="R242" s="213">
        <f>Q242*H242</f>
        <v>0</v>
      </c>
      <c r="S242" s="213">
        <v>0</v>
      </c>
      <c r="T242" s="214">
        <f>S242*H242</f>
        <v>0</v>
      </c>
      <c r="AR242" s="25" t="s">
        <v>216</v>
      </c>
      <c r="AT242" s="25" t="s">
        <v>211</v>
      </c>
      <c r="AU242" s="25" t="s">
        <v>90</v>
      </c>
      <c r="AY242" s="25" t="s">
        <v>207</v>
      </c>
      <c r="BE242" s="215">
        <f>IF(N242="základní",J242,0)</f>
        <v>0</v>
      </c>
      <c r="BF242" s="215">
        <f>IF(N242="snížená",J242,0)</f>
        <v>0</v>
      </c>
      <c r="BG242" s="215">
        <f>IF(N242="zákl. přenesená",J242,0)</f>
        <v>0</v>
      </c>
      <c r="BH242" s="215">
        <f>IF(N242="sníž. přenesená",J242,0)</f>
        <v>0</v>
      </c>
      <c r="BI242" s="215">
        <f>IF(N242="nulová",J242,0)</f>
        <v>0</v>
      </c>
      <c r="BJ242" s="25" t="s">
        <v>80</v>
      </c>
      <c r="BK242" s="215">
        <f>ROUND(I242*H242,1)</f>
        <v>0</v>
      </c>
      <c r="BL242" s="25" t="s">
        <v>216</v>
      </c>
      <c r="BM242" s="25" t="s">
        <v>1203</v>
      </c>
    </row>
    <row r="243" spans="2:65" s="12" customFormat="1" ht="12">
      <c r="B243" s="216"/>
      <c r="C243" s="217"/>
      <c r="D243" s="218" t="s">
        <v>218</v>
      </c>
      <c r="E243" s="219" t="s">
        <v>23</v>
      </c>
      <c r="F243" s="220" t="s">
        <v>1187</v>
      </c>
      <c r="G243" s="217"/>
      <c r="H243" s="221">
        <v>8.64</v>
      </c>
      <c r="I243" s="222"/>
      <c r="J243" s="217"/>
      <c r="K243" s="217"/>
      <c r="L243" s="223"/>
      <c r="M243" s="224"/>
      <c r="N243" s="225"/>
      <c r="O243" s="225"/>
      <c r="P243" s="225"/>
      <c r="Q243" s="225"/>
      <c r="R243" s="225"/>
      <c r="S243" s="225"/>
      <c r="T243" s="226"/>
      <c r="AT243" s="227" t="s">
        <v>218</v>
      </c>
      <c r="AU243" s="227" t="s">
        <v>90</v>
      </c>
      <c r="AV243" s="12" t="s">
        <v>82</v>
      </c>
      <c r="AW243" s="12" t="s">
        <v>36</v>
      </c>
      <c r="AX243" s="12" t="s">
        <v>80</v>
      </c>
      <c r="AY243" s="227" t="s">
        <v>207</v>
      </c>
    </row>
    <row r="244" spans="2:65" s="1" customFormat="1" ht="14.4" customHeight="1">
      <c r="B244" s="42"/>
      <c r="C244" s="260" t="s">
        <v>419</v>
      </c>
      <c r="D244" s="260" t="s">
        <v>314</v>
      </c>
      <c r="E244" s="261" t="s">
        <v>1204</v>
      </c>
      <c r="F244" s="262" t="s">
        <v>1205</v>
      </c>
      <c r="G244" s="263" t="s">
        <v>240</v>
      </c>
      <c r="H244" s="264">
        <v>3.0000000000000001E-3</v>
      </c>
      <c r="I244" s="265"/>
      <c r="J244" s="266">
        <f>ROUND(I244*H244,1)</f>
        <v>0</v>
      </c>
      <c r="K244" s="262" t="s">
        <v>215</v>
      </c>
      <c r="L244" s="267"/>
      <c r="M244" s="268" t="s">
        <v>23</v>
      </c>
      <c r="N244" s="269" t="s">
        <v>44</v>
      </c>
      <c r="O244" s="43"/>
      <c r="P244" s="213">
        <f>O244*H244</f>
        <v>0</v>
      </c>
      <c r="Q244" s="213">
        <v>1</v>
      </c>
      <c r="R244" s="213">
        <f>Q244*H244</f>
        <v>3.0000000000000001E-3</v>
      </c>
      <c r="S244" s="213">
        <v>0</v>
      </c>
      <c r="T244" s="214">
        <f>S244*H244</f>
        <v>0</v>
      </c>
      <c r="AR244" s="25" t="s">
        <v>262</v>
      </c>
      <c r="AT244" s="25" t="s">
        <v>314</v>
      </c>
      <c r="AU244" s="25" t="s">
        <v>90</v>
      </c>
      <c r="AY244" s="25" t="s">
        <v>207</v>
      </c>
      <c r="BE244" s="215">
        <f>IF(N244="základní",J244,0)</f>
        <v>0</v>
      </c>
      <c r="BF244" s="215">
        <f>IF(N244="snížená",J244,0)</f>
        <v>0</v>
      </c>
      <c r="BG244" s="215">
        <f>IF(N244="zákl. přenesená",J244,0)</f>
        <v>0</v>
      </c>
      <c r="BH244" s="215">
        <f>IF(N244="sníž. přenesená",J244,0)</f>
        <v>0</v>
      </c>
      <c r="BI244" s="215">
        <f>IF(N244="nulová",J244,0)</f>
        <v>0</v>
      </c>
      <c r="BJ244" s="25" t="s">
        <v>80</v>
      </c>
      <c r="BK244" s="215">
        <f>ROUND(I244*H244,1)</f>
        <v>0</v>
      </c>
      <c r="BL244" s="25" t="s">
        <v>216</v>
      </c>
      <c r="BM244" s="25" t="s">
        <v>1206</v>
      </c>
    </row>
    <row r="245" spans="2:65" s="12" customFormat="1" ht="12">
      <c r="B245" s="216"/>
      <c r="C245" s="217"/>
      <c r="D245" s="218" t="s">
        <v>218</v>
      </c>
      <c r="E245" s="219" t="s">
        <v>23</v>
      </c>
      <c r="F245" s="220" t="s">
        <v>1207</v>
      </c>
      <c r="G245" s="217"/>
      <c r="H245" s="221">
        <v>3.0000000000000001E-3</v>
      </c>
      <c r="I245" s="222"/>
      <c r="J245" s="217"/>
      <c r="K245" s="217"/>
      <c r="L245" s="223"/>
      <c r="M245" s="224"/>
      <c r="N245" s="225"/>
      <c r="O245" s="225"/>
      <c r="P245" s="225"/>
      <c r="Q245" s="225"/>
      <c r="R245" s="225"/>
      <c r="S245" s="225"/>
      <c r="T245" s="226"/>
      <c r="AT245" s="227" t="s">
        <v>218</v>
      </c>
      <c r="AU245" s="227" t="s">
        <v>90</v>
      </c>
      <c r="AV245" s="12" t="s">
        <v>82</v>
      </c>
      <c r="AW245" s="12" t="s">
        <v>36</v>
      </c>
      <c r="AX245" s="12" t="s">
        <v>80</v>
      </c>
      <c r="AY245" s="227" t="s">
        <v>207</v>
      </c>
    </row>
    <row r="246" spans="2:65" s="1" customFormat="1" ht="22.8" customHeight="1">
      <c r="B246" s="42"/>
      <c r="C246" s="204" t="s">
        <v>421</v>
      </c>
      <c r="D246" s="204" t="s">
        <v>211</v>
      </c>
      <c r="E246" s="205" t="s">
        <v>1208</v>
      </c>
      <c r="F246" s="206" t="s">
        <v>1209</v>
      </c>
      <c r="G246" s="207" t="s">
        <v>285</v>
      </c>
      <c r="H246" s="208">
        <v>8.64</v>
      </c>
      <c r="I246" s="209"/>
      <c r="J246" s="210">
        <f>ROUND(I246*H246,1)</f>
        <v>0</v>
      </c>
      <c r="K246" s="206" t="s">
        <v>215</v>
      </c>
      <c r="L246" s="62"/>
      <c r="M246" s="211" t="s">
        <v>23</v>
      </c>
      <c r="N246" s="212" t="s">
        <v>44</v>
      </c>
      <c r="O246" s="43"/>
      <c r="P246" s="213">
        <f>O246*H246</f>
        <v>0</v>
      </c>
      <c r="Q246" s="213">
        <v>4.0000000000000002E-4</v>
      </c>
      <c r="R246" s="213">
        <f>Q246*H246</f>
        <v>3.4560000000000003E-3</v>
      </c>
      <c r="S246" s="213">
        <v>0</v>
      </c>
      <c r="T246" s="214">
        <f>S246*H246</f>
        <v>0</v>
      </c>
      <c r="AR246" s="25" t="s">
        <v>216</v>
      </c>
      <c r="AT246" s="25" t="s">
        <v>211</v>
      </c>
      <c r="AU246" s="25" t="s">
        <v>90</v>
      </c>
      <c r="AY246" s="25" t="s">
        <v>207</v>
      </c>
      <c r="BE246" s="215">
        <f>IF(N246="základní",J246,0)</f>
        <v>0</v>
      </c>
      <c r="BF246" s="215">
        <f>IF(N246="snížená",J246,0)</f>
        <v>0</v>
      </c>
      <c r="BG246" s="215">
        <f>IF(N246="zákl. přenesená",J246,0)</f>
        <v>0</v>
      </c>
      <c r="BH246" s="215">
        <f>IF(N246="sníž. přenesená",J246,0)</f>
        <v>0</v>
      </c>
      <c r="BI246" s="215">
        <f>IF(N246="nulová",J246,0)</f>
        <v>0</v>
      </c>
      <c r="BJ246" s="25" t="s">
        <v>80</v>
      </c>
      <c r="BK246" s="215">
        <f>ROUND(I246*H246,1)</f>
        <v>0</v>
      </c>
      <c r="BL246" s="25" t="s">
        <v>216</v>
      </c>
      <c r="BM246" s="25" t="s">
        <v>1210</v>
      </c>
    </row>
    <row r="247" spans="2:65" s="12" customFormat="1" ht="12">
      <c r="B247" s="216"/>
      <c r="C247" s="217"/>
      <c r="D247" s="218" t="s">
        <v>218</v>
      </c>
      <c r="E247" s="219" t="s">
        <v>23</v>
      </c>
      <c r="F247" s="220" t="s">
        <v>1187</v>
      </c>
      <c r="G247" s="217"/>
      <c r="H247" s="221">
        <v>8.64</v>
      </c>
      <c r="I247" s="222"/>
      <c r="J247" s="217"/>
      <c r="K247" s="217"/>
      <c r="L247" s="223"/>
      <c r="M247" s="224"/>
      <c r="N247" s="225"/>
      <c r="O247" s="225"/>
      <c r="P247" s="225"/>
      <c r="Q247" s="225"/>
      <c r="R247" s="225"/>
      <c r="S247" s="225"/>
      <c r="T247" s="226"/>
      <c r="AT247" s="227" t="s">
        <v>218</v>
      </c>
      <c r="AU247" s="227" t="s">
        <v>90</v>
      </c>
      <c r="AV247" s="12" t="s">
        <v>82</v>
      </c>
      <c r="AW247" s="12" t="s">
        <v>36</v>
      </c>
      <c r="AX247" s="12" t="s">
        <v>80</v>
      </c>
      <c r="AY247" s="227" t="s">
        <v>207</v>
      </c>
    </row>
    <row r="248" spans="2:65" s="1" customFormat="1" ht="14.4" customHeight="1">
      <c r="B248" s="42"/>
      <c r="C248" s="260" t="s">
        <v>429</v>
      </c>
      <c r="D248" s="260" t="s">
        <v>314</v>
      </c>
      <c r="E248" s="261" t="s">
        <v>1211</v>
      </c>
      <c r="F248" s="262" t="s">
        <v>1212</v>
      </c>
      <c r="G248" s="263" t="s">
        <v>285</v>
      </c>
      <c r="H248" s="264">
        <v>9.9359999999999999</v>
      </c>
      <c r="I248" s="265"/>
      <c r="J248" s="266">
        <f>ROUND(I248*H248,1)</f>
        <v>0</v>
      </c>
      <c r="K248" s="262" t="s">
        <v>215</v>
      </c>
      <c r="L248" s="267"/>
      <c r="M248" s="268" t="s">
        <v>23</v>
      </c>
      <c r="N248" s="269" t="s">
        <v>44</v>
      </c>
      <c r="O248" s="43"/>
      <c r="P248" s="213">
        <f>O248*H248</f>
        <v>0</v>
      </c>
      <c r="Q248" s="213">
        <v>4.3E-3</v>
      </c>
      <c r="R248" s="213">
        <f>Q248*H248</f>
        <v>4.27248E-2</v>
      </c>
      <c r="S248" s="213">
        <v>0</v>
      </c>
      <c r="T248" s="214">
        <f>S248*H248</f>
        <v>0</v>
      </c>
      <c r="AR248" s="25" t="s">
        <v>262</v>
      </c>
      <c r="AT248" s="25" t="s">
        <v>314</v>
      </c>
      <c r="AU248" s="25" t="s">
        <v>90</v>
      </c>
      <c r="AY248" s="25" t="s">
        <v>207</v>
      </c>
      <c r="BE248" s="215">
        <f>IF(N248="základní",J248,0)</f>
        <v>0</v>
      </c>
      <c r="BF248" s="215">
        <f>IF(N248="snížená",J248,0)</f>
        <v>0</v>
      </c>
      <c r="BG248" s="215">
        <f>IF(N248="zákl. přenesená",J248,0)</f>
        <v>0</v>
      </c>
      <c r="BH248" s="215">
        <f>IF(N248="sníž. přenesená",J248,0)</f>
        <v>0</v>
      </c>
      <c r="BI248" s="215">
        <f>IF(N248="nulová",J248,0)</f>
        <v>0</v>
      </c>
      <c r="BJ248" s="25" t="s">
        <v>80</v>
      </c>
      <c r="BK248" s="215">
        <f>ROUND(I248*H248,1)</f>
        <v>0</v>
      </c>
      <c r="BL248" s="25" t="s">
        <v>216</v>
      </c>
      <c r="BM248" s="25" t="s">
        <v>1213</v>
      </c>
    </row>
    <row r="249" spans="2:65" s="12" customFormat="1" ht="12">
      <c r="B249" s="216"/>
      <c r="C249" s="217"/>
      <c r="D249" s="218" t="s">
        <v>218</v>
      </c>
      <c r="E249" s="219" t="s">
        <v>23</v>
      </c>
      <c r="F249" s="220" t="s">
        <v>1214</v>
      </c>
      <c r="G249" s="217"/>
      <c r="H249" s="221">
        <v>9.9359999999999999</v>
      </c>
      <c r="I249" s="222"/>
      <c r="J249" s="217"/>
      <c r="K249" s="217"/>
      <c r="L249" s="223"/>
      <c r="M249" s="224"/>
      <c r="N249" s="225"/>
      <c r="O249" s="225"/>
      <c r="P249" s="225"/>
      <c r="Q249" s="225"/>
      <c r="R249" s="225"/>
      <c r="S249" s="225"/>
      <c r="T249" s="226"/>
      <c r="AT249" s="227" t="s">
        <v>218</v>
      </c>
      <c r="AU249" s="227" t="s">
        <v>90</v>
      </c>
      <c r="AV249" s="12" t="s">
        <v>82</v>
      </c>
      <c r="AW249" s="12" t="s">
        <v>36</v>
      </c>
      <c r="AX249" s="12" t="s">
        <v>80</v>
      </c>
      <c r="AY249" s="227" t="s">
        <v>207</v>
      </c>
    </row>
    <row r="250" spans="2:65" s="1" customFormat="1" ht="22.8" customHeight="1">
      <c r="B250" s="42"/>
      <c r="C250" s="204" t="s">
        <v>433</v>
      </c>
      <c r="D250" s="204" t="s">
        <v>211</v>
      </c>
      <c r="E250" s="205" t="s">
        <v>1215</v>
      </c>
      <c r="F250" s="206" t="s">
        <v>1216</v>
      </c>
      <c r="G250" s="207" t="s">
        <v>317</v>
      </c>
      <c r="H250" s="208">
        <v>1</v>
      </c>
      <c r="I250" s="209"/>
      <c r="J250" s="210">
        <f>ROUND(I250*H250,1)</f>
        <v>0</v>
      </c>
      <c r="K250" s="206" t="s">
        <v>23</v>
      </c>
      <c r="L250" s="62"/>
      <c r="M250" s="211" t="s">
        <v>23</v>
      </c>
      <c r="N250" s="212" t="s">
        <v>44</v>
      </c>
      <c r="O250" s="43"/>
      <c r="P250" s="213">
        <f>O250*H250</f>
        <v>0</v>
      </c>
      <c r="Q250" s="213">
        <v>0</v>
      </c>
      <c r="R250" s="213">
        <f>Q250*H250</f>
        <v>0</v>
      </c>
      <c r="S250" s="213">
        <v>0</v>
      </c>
      <c r="T250" s="214">
        <f>S250*H250</f>
        <v>0</v>
      </c>
      <c r="AR250" s="25" t="s">
        <v>216</v>
      </c>
      <c r="AT250" s="25" t="s">
        <v>211</v>
      </c>
      <c r="AU250" s="25" t="s">
        <v>90</v>
      </c>
      <c r="AY250" s="25" t="s">
        <v>207</v>
      </c>
      <c r="BE250" s="215">
        <f>IF(N250="základní",J250,0)</f>
        <v>0</v>
      </c>
      <c r="BF250" s="215">
        <f>IF(N250="snížená",J250,0)</f>
        <v>0</v>
      </c>
      <c r="BG250" s="215">
        <f>IF(N250="zákl. přenesená",J250,0)</f>
        <v>0</v>
      </c>
      <c r="BH250" s="215">
        <f>IF(N250="sníž. přenesená",J250,0)</f>
        <v>0</v>
      </c>
      <c r="BI250" s="215">
        <f>IF(N250="nulová",J250,0)</f>
        <v>0</v>
      </c>
      <c r="BJ250" s="25" t="s">
        <v>80</v>
      </c>
      <c r="BK250" s="215">
        <f>ROUND(I250*H250,1)</f>
        <v>0</v>
      </c>
      <c r="BL250" s="25" t="s">
        <v>216</v>
      </c>
      <c r="BM250" s="25" t="s">
        <v>1217</v>
      </c>
    </row>
    <row r="251" spans="2:65" s="1" customFormat="1" ht="22.8" customHeight="1">
      <c r="B251" s="42"/>
      <c r="C251" s="260" t="s">
        <v>436</v>
      </c>
      <c r="D251" s="260" t="s">
        <v>314</v>
      </c>
      <c r="E251" s="261" t="s">
        <v>1218</v>
      </c>
      <c r="F251" s="262" t="s">
        <v>1219</v>
      </c>
      <c r="G251" s="263" t="s">
        <v>317</v>
      </c>
      <c r="H251" s="264">
        <v>1</v>
      </c>
      <c r="I251" s="265"/>
      <c r="J251" s="266">
        <f>ROUND(I251*H251,1)</f>
        <v>0</v>
      </c>
      <c r="K251" s="262" t="s">
        <v>23</v>
      </c>
      <c r="L251" s="267"/>
      <c r="M251" s="268" t="s">
        <v>23</v>
      </c>
      <c r="N251" s="269" t="s">
        <v>44</v>
      </c>
      <c r="O251" s="43"/>
      <c r="P251" s="213">
        <f>O251*H251</f>
        <v>0</v>
      </c>
      <c r="Q251" s="213">
        <v>2.5</v>
      </c>
      <c r="R251" s="213">
        <f>Q251*H251</f>
        <v>2.5</v>
      </c>
      <c r="S251" s="213">
        <v>0</v>
      </c>
      <c r="T251" s="214">
        <f>S251*H251</f>
        <v>0</v>
      </c>
      <c r="AR251" s="25" t="s">
        <v>262</v>
      </c>
      <c r="AT251" s="25" t="s">
        <v>314</v>
      </c>
      <c r="AU251" s="25" t="s">
        <v>90</v>
      </c>
      <c r="AY251" s="25" t="s">
        <v>207</v>
      </c>
      <c r="BE251" s="215">
        <f>IF(N251="základní",J251,0)</f>
        <v>0</v>
      </c>
      <c r="BF251" s="215">
        <f>IF(N251="snížená",J251,0)</f>
        <v>0</v>
      </c>
      <c r="BG251" s="215">
        <f>IF(N251="zákl. přenesená",J251,0)</f>
        <v>0</v>
      </c>
      <c r="BH251" s="215">
        <f>IF(N251="sníž. přenesená",J251,0)</f>
        <v>0</v>
      </c>
      <c r="BI251" s="215">
        <f>IF(N251="nulová",J251,0)</f>
        <v>0</v>
      </c>
      <c r="BJ251" s="25" t="s">
        <v>80</v>
      </c>
      <c r="BK251" s="215">
        <f>ROUND(I251*H251,1)</f>
        <v>0</v>
      </c>
      <c r="BL251" s="25" t="s">
        <v>216</v>
      </c>
      <c r="BM251" s="25" t="s">
        <v>1220</v>
      </c>
    </row>
    <row r="252" spans="2:65" s="11" customFormat="1" ht="29.85" customHeight="1">
      <c r="B252" s="188"/>
      <c r="C252" s="189"/>
      <c r="D252" s="190" t="s">
        <v>72</v>
      </c>
      <c r="E252" s="202" t="s">
        <v>216</v>
      </c>
      <c r="F252" s="202" t="s">
        <v>881</v>
      </c>
      <c r="G252" s="189"/>
      <c r="H252" s="189"/>
      <c r="I252" s="192"/>
      <c r="J252" s="203">
        <f>BK252</f>
        <v>0</v>
      </c>
      <c r="K252" s="189"/>
      <c r="L252" s="194"/>
      <c r="M252" s="195"/>
      <c r="N252" s="196"/>
      <c r="O252" s="196"/>
      <c r="P252" s="197">
        <f>P253+P298</f>
        <v>0</v>
      </c>
      <c r="Q252" s="196"/>
      <c r="R252" s="197">
        <f>R253+R298</f>
        <v>29.921929085396002</v>
      </c>
      <c r="S252" s="196"/>
      <c r="T252" s="198">
        <f>T253+T298</f>
        <v>0</v>
      </c>
      <c r="AR252" s="199" t="s">
        <v>80</v>
      </c>
      <c r="AT252" s="200" t="s">
        <v>72</v>
      </c>
      <c r="AU252" s="200" t="s">
        <v>80</v>
      </c>
      <c r="AY252" s="199" t="s">
        <v>207</v>
      </c>
      <c r="BK252" s="201">
        <f>BK253+BK298</f>
        <v>0</v>
      </c>
    </row>
    <row r="253" spans="2:65" s="11" customFormat="1" ht="14.85" customHeight="1">
      <c r="B253" s="188"/>
      <c r="C253" s="189"/>
      <c r="D253" s="190" t="s">
        <v>72</v>
      </c>
      <c r="E253" s="202" t="s">
        <v>429</v>
      </c>
      <c r="F253" s="202" t="s">
        <v>1221</v>
      </c>
      <c r="G253" s="189"/>
      <c r="H253" s="189"/>
      <c r="I253" s="192"/>
      <c r="J253" s="203">
        <f>BK253</f>
        <v>0</v>
      </c>
      <c r="K253" s="189"/>
      <c r="L253" s="194"/>
      <c r="M253" s="195"/>
      <c r="N253" s="196"/>
      <c r="O253" s="196"/>
      <c r="P253" s="197">
        <f>SUM(P254:P297)</f>
        <v>0</v>
      </c>
      <c r="Q253" s="196"/>
      <c r="R253" s="197">
        <f>SUM(R254:R297)</f>
        <v>5.64696</v>
      </c>
      <c r="S253" s="196"/>
      <c r="T253" s="198">
        <f>SUM(T254:T297)</f>
        <v>0</v>
      </c>
      <c r="AR253" s="199" t="s">
        <v>80</v>
      </c>
      <c r="AT253" s="200" t="s">
        <v>72</v>
      </c>
      <c r="AU253" s="200" t="s">
        <v>82</v>
      </c>
      <c r="AY253" s="199" t="s">
        <v>207</v>
      </c>
      <c r="BK253" s="201">
        <f>SUM(BK254:BK297)</f>
        <v>0</v>
      </c>
    </row>
    <row r="254" spans="2:65" s="1" customFormat="1" ht="22.8" customHeight="1">
      <c r="B254" s="42"/>
      <c r="C254" s="204" t="s">
        <v>438</v>
      </c>
      <c r="D254" s="204" t="s">
        <v>211</v>
      </c>
      <c r="E254" s="205" t="s">
        <v>1222</v>
      </c>
      <c r="F254" s="206" t="s">
        <v>1223</v>
      </c>
      <c r="G254" s="207" t="s">
        <v>214</v>
      </c>
      <c r="H254" s="208">
        <v>0.72</v>
      </c>
      <c r="I254" s="209"/>
      <c r="J254" s="210">
        <f>ROUND(I254*H254,1)</f>
        <v>0</v>
      </c>
      <c r="K254" s="206" t="s">
        <v>23</v>
      </c>
      <c r="L254" s="62"/>
      <c r="M254" s="211" t="s">
        <v>23</v>
      </c>
      <c r="N254" s="212" t="s">
        <v>44</v>
      </c>
      <c r="O254" s="43"/>
      <c r="P254" s="213">
        <f>O254*H254</f>
        <v>0</v>
      </c>
      <c r="Q254" s="213">
        <v>2.16</v>
      </c>
      <c r="R254" s="213">
        <f>Q254*H254</f>
        <v>1.5552000000000001</v>
      </c>
      <c r="S254" s="213">
        <v>0</v>
      </c>
      <c r="T254" s="214">
        <f>S254*H254</f>
        <v>0</v>
      </c>
      <c r="AR254" s="25" t="s">
        <v>216</v>
      </c>
      <c r="AT254" s="25" t="s">
        <v>211</v>
      </c>
      <c r="AU254" s="25" t="s">
        <v>90</v>
      </c>
      <c r="AY254" s="25" t="s">
        <v>207</v>
      </c>
      <c r="BE254" s="215">
        <f>IF(N254="základní",J254,0)</f>
        <v>0</v>
      </c>
      <c r="BF254" s="215">
        <f>IF(N254="snížená",J254,0)</f>
        <v>0</v>
      </c>
      <c r="BG254" s="215">
        <f>IF(N254="zákl. přenesená",J254,0)</f>
        <v>0</v>
      </c>
      <c r="BH254" s="215">
        <f>IF(N254="sníž. přenesená",J254,0)</f>
        <v>0</v>
      </c>
      <c r="BI254" s="215">
        <f>IF(N254="nulová",J254,0)</f>
        <v>0</v>
      </c>
      <c r="BJ254" s="25" t="s">
        <v>80</v>
      </c>
      <c r="BK254" s="215">
        <f>ROUND(I254*H254,1)</f>
        <v>0</v>
      </c>
      <c r="BL254" s="25" t="s">
        <v>216</v>
      </c>
      <c r="BM254" s="25" t="s">
        <v>1224</v>
      </c>
    </row>
    <row r="255" spans="2:65" s="15" customFormat="1" ht="12">
      <c r="B255" s="250"/>
      <c r="C255" s="251"/>
      <c r="D255" s="218" t="s">
        <v>218</v>
      </c>
      <c r="E255" s="252" t="s">
        <v>23</v>
      </c>
      <c r="F255" s="253" t="s">
        <v>1069</v>
      </c>
      <c r="G255" s="251"/>
      <c r="H255" s="252" t="s">
        <v>23</v>
      </c>
      <c r="I255" s="254"/>
      <c r="J255" s="251"/>
      <c r="K255" s="251"/>
      <c r="L255" s="255"/>
      <c r="M255" s="256"/>
      <c r="N255" s="257"/>
      <c r="O255" s="257"/>
      <c r="P255" s="257"/>
      <c r="Q255" s="257"/>
      <c r="R255" s="257"/>
      <c r="S255" s="257"/>
      <c r="T255" s="258"/>
      <c r="AT255" s="259" t="s">
        <v>218</v>
      </c>
      <c r="AU255" s="259" t="s">
        <v>90</v>
      </c>
      <c r="AV255" s="15" t="s">
        <v>80</v>
      </c>
      <c r="AW255" s="15" t="s">
        <v>36</v>
      </c>
      <c r="AX255" s="15" t="s">
        <v>73</v>
      </c>
      <c r="AY255" s="259" t="s">
        <v>207</v>
      </c>
    </row>
    <row r="256" spans="2:65" s="15" customFormat="1" ht="12">
      <c r="B256" s="250"/>
      <c r="C256" s="251"/>
      <c r="D256" s="218" t="s">
        <v>218</v>
      </c>
      <c r="E256" s="252" t="s">
        <v>23</v>
      </c>
      <c r="F256" s="253" t="s">
        <v>1225</v>
      </c>
      <c r="G256" s="251"/>
      <c r="H256" s="252" t="s">
        <v>23</v>
      </c>
      <c r="I256" s="254"/>
      <c r="J256" s="251"/>
      <c r="K256" s="251"/>
      <c r="L256" s="255"/>
      <c r="M256" s="256"/>
      <c r="N256" s="257"/>
      <c r="O256" s="257"/>
      <c r="P256" s="257"/>
      <c r="Q256" s="257"/>
      <c r="R256" s="257"/>
      <c r="S256" s="257"/>
      <c r="T256" s="258"/>
      <c r="AT256" s="259" t="s">
        <v>218</v>
      </c>
      <c r="AU256" s="259" t="s">
        <v>90</v>
      </c>
      <c r="AV256" s="15" t="s">
        <v>80</v>
      </c>
      <c r="AW256" s="15" t="s">
        <v>36</v>
      </c>
      <c r="AX256" s="15" t="s">
        <v>73</v>
      </c>
      <c r="AY256" s="259" t="s">
        <v>207</v>
      </c>
    </row>
    <row r="257" spans="2:65" s="12" customFormat="1" ht="12">
      <c r="B257" s="216"/>
      <c r="C257" s="217"/>
      <c r="D257" s="218" t="s">
        <v>218</v>
      </c>
      <c r="E257" s="219" t="s">
        <v>23</v>
      </c>
      <c r="F257" s="220" t="s">
        <v>23</v>
      </c>
      <c r="G257" s="217"/>
      <c r="H257" s="221">
        <v>0</v>
      </c>
      <c r="I257" s="222"/>
      <c r="J257" s="217"/>
      <c r="K257" s="217"/>
      <c r="L257" s="223"/>
      <c r="M257" s="224"/>
      <c r="N257" s="225"/>
      <c r="O257" s="225"/>
      <c r="P257" s="225"/>
      <c r="Q257" s="225"/>
      <c r="R257" s="225"/>
      <c r="S257" s="225"/>
      <c r="T257" s="226"/>
      <c r="AT257" s="227" t="s">
        <v>218</v>
      </c>
      <c r="AU257" s="227" t="s">
        <v>90</v>
      </c>
      <c r="AV257" s="12" t="s">
        <v>82</v>
      </c>
      <c r="AW257" s="12" t="s">
        <v>36</v>
      </c>
      <c r="AX257" s="12" t="s">
        <v>73</v>
      </c>
      <c r="AY257" s="227" t="s">
        <v>207</v>
      </c>
    </row>
    <row r="258" spans="2:65" s="12" customFormat="1" ht="12">
      <c r="B258" s="216"/>
      <c r="C258" s="217"/>
      <c r="D258" s="218" t="s">
        <v>218</v>
      </c>
      <c r="E258" s="219" t="s">
        <v>23</v>
      </c>
      <c r="F258" s="220" t="s">
        <v>1226</v>
      </c>
      <c r="G258" s="217"/>
      <c r="H258" s="221">
        <v>0.72</v>
      </c>
      <c r="I258" s="222"/>
      <c r="J258" s="217"/>
      <c r="K258" s="217"/>
      <c r="L258" s="223"/>
      <c r="M258" s="224"/>
      <c r="N258" s="225"/>
      <c r="O258" s="225"/>
      <c r="P258" s="225"/>
      <c r="Q258" s="225"/>
      <c r="R258" s="225"/>
      <c r="S258" s="225"/>
      <c r="T258" s="226"/>
      <c r="AT258" s="227" t="s">
        <v>218</v>
      </c>
      <c r="AU258" s="227" t="s">
        <v>90</v>
      </c>
      <c r="AV258" s="12" t="s">
        <v>82</v>
      </c>
      <c r="AW258" s="12" t="s">
        <v>36</v>
      </c>
      <c r="AX258" s="12" t="s">
        <v>80</v>
      </c>
      <c r="AY258" s="227" t="s">
        <v>207</v>
      </c>
    </row>
    <row r="259" spans="2:65" s="1" customFormat="1" ht="34.200000000000003" customHeight="1">
      <c r="B259" s="42"/>
      <c r="C259" s="204" t="s">
        <v>441</v>
      </c>
      <c r="D259" s="204" t="s">
        <v>211</v>
      </c>
      <c r="E259" s="205" t="s">
        <v>1227</v>
      </c>
      <c r="F259" s="206" t="s">
        <v>1228</v>
      </c>
      <c r="G259" s="207" t="s">
        <v>214</v>
      </c>
      <c r="H259" s="208">
        <v>0.48</v>
      </c>
      <c r="I259" s="209"/>
      <c r="J259" s="210">
        <f>ROUND(I259*H259,1)</f>
        <v>0</v>
      </c>
      <c r="K259" s="206" t="s">
        <v>215</v>
      </c>
      <c r="L259" s="62"/>
      <c r="M259" s="211" t="s">
        <v>23</v>
      </c>
      <c r="N259" s="212" t="s">
        <v>44</v>
      </c>
      <c r="O259" s="43"/>
      <c r="P259" s="213">
        <f>O259*H259</f>
        <v>0</v>
      </c>
      <c r="Q259" s="213">
        <v>2.2564199999999999</v>
      </c>
      <c r="R259" s="213">
        <f>Q259*H259</f>
        <v>1.0830815999999999</v>
      </c>
      <c r="S259" s="213">
        <v>0</v>
      </c>
      <c r="T259" s="214">
        <f>S259*H259</f>
        <v>0</v>
      </c>
      <c r="AR259" s="25" t="s">
        <v>216</v>
      </c>
      <c r="AT259" s="25" t="s">
        <v>211</v>
      </c>
      <c r="AU259" s="25" t="s">
        <v>90</v>
      </c>
      <c r="AY259" s="25" t="s">
        <v>207</v>
      </c>
      <c r="BE259" s="215">
        <f>IF(N259="základní",J259,0)</f>
        <v>0</v>
      </c>
      <c r="BF259" s="215">
        <f>IF(N259="snížená",J259,0)</f>
        <v>0</v>
      </c>
      <c r="BG259" s="215">
        <f>IF(N259="zákl. přenesená",J259,0)</f>
        <v>0</v>
      </c>
      <c r="BH259" s="215">
        <f>IF(N259="sníž. přenesená",J259,0)</f>
        <v>0</v>
      </c>
      <c r="BI259" s="215">
        <f>IF(N259="nulová",J259,0)</f>
        <v>0</v>
      </c>
      <c r="BJ259" s="25" t="s">
        <v>80</v>
      </c>
      <c r="BK259" s="215">
        <f>ROUND(I259*H259,1)</f>
        <v>0</v>
      </c>
      <c r="BL259" s="25" t="s">
        <v>216</v>
      </c>
      <c r="BM259" s="25" t="s">
        <v>1229</v>
      </c>
    </row>
    <row r="260" spans="2:65" s="15" customFormat="1" ht="12">
      <c r="B260" s="250"/>
      <c r="C260" s="251"/>
      <c r="D260" s="218" t="s">
        <v>218</v>
      </c>
      <c r="E260" s="252" t="s">
        <v>23</v>
      </c>
      <c r="F260" s="253" t="s">
        <v>1069</v>
      </c>
      <c r="G260" s="251"/>
      <c r="H260" s="252" t="s">
        <v>23</v>
      </c>
      <c r="I260" s="254"/>
      <c r="J260" s="251"/>
      <c r="K260" s="251"/>
      <c r="L260" s="255"/>
      <c r="M260" s="256"/>
      <c r="N260" s="257"/>
      <c r="O260" s="257"/>
      <c r="P260" s="257"/>
      <c r="Q260" s="257"/>
      <c r="R260" s="257"/>
      <c r="S260" s="257"/>
      <c r="T260" s="258"/>
      <c r="AT260" s="259" t="s">
        <v>218</v>
      </c>
      <c r="AU260" s="259" t="s">
        <v>90</v>
      </c>
      <c r="AV260" s="15" t="s">
        <v>80</v>
      </c>
      <c r="AW260" s="15" t="s">
        <v>36</v>
      </c>
      <c r="AX260" s="15" t="s">
        <v>73</v>
      </c>
      <c r="AY260" s="259" t="s">
        <v>207</v>
      </c>
    </row>
    <row r="261" spans="2:65" s="15" customFormat="1" ht="12">
      <c r="B261" s="250"/>
      <c r="C261" s="251"/>
      <c r="D261" s="218" t="s">
        <v>218</v>
      </c>
      <c r="E261" s="252" t="s">
        <v>23</v>
      </c>
      <c r="F261" s="253" t="s">
        <v>1225</v>
      </c>
      <c r="G261" s="251"/>
      <c r="H261" s="252" t="s">
        <v>23</v>
      </c>
      <c r="I261" s="254"/>
      <c r="J261" s="251"/>
      <c r="K261" s="251"/>
      <c r="L261" s="255"/>
      <c r="M261" s="256"/>
      <c r="N261" s="257"/>
      <c r="O261" s="257"/>
      <c r="P261" s="257"/>
      <c r="Q261" s="257"/>
      <c r="R261" s="257"/>
      <c r="S261" s="257"/>
      <c r="T261" s="258"/>
      <c r="AT261" s="259" t="s">
        <v>218</v>
      </c>
      <c r="AU261" s="259" t="s">
        <v>90</v>
      </c>
      <c r="AV261" s="15" t="s">
        <v>80</v>
      </c>
      <c r="AW261" s="15" t="s">
        <v>36</v>
      </c>
      <c r="AX261" s="15" t="s">
        <v>73</v>
      </c>
      <c r="AY261" s="259" t="s">
        <v>207</v>
      </c>
    </row>
    <row r="262" spans="2:65" s="12" customFormat="1" ht="12">
      <c r="B262" s="216"/>
      <c r="C262" s="217"/>
      <c r="D262" s="218" t="s">
        <v>218</v>
      </c>
      <c r="E262" s="219" t="s">
        <v>23</v>
      </c>
      <c r="F262" s="220" t="s">
        <v>23</v>
      </c>
      <c r="G262" s="217"/>
      <c r="H262" s="221">
        <v>0</v>
      </c>
      <c r="I262" s="222"/>
      <c r="J262" s="217"/>
      <c r="K262" s="217"/>
      <c r="L262" s="223"/>
      <c r="M262" s="224"/>
      <c r="N262" s="225"/>
      <c r="O262" s="225"/>
      <c r="P262" s="225"/>
      <c r="Q262" s="225"/>
      <c r="R262" s="225"/>
      <c r="S262" s="225"/>
      <c r="T262" s="226"/>
      <c r="AT262" s="227" t="s">
        <v>218</v>
      </c>
      <c r="AU262" s="227" t="s">
        <v>90</v>
      </c>
      <c r="AV262" s="12" t="s">
        <v>82</v>
      </c>
      <c r="AW262" s="12" t="s">
        <v>36</v>
      </c>
      <c r="AX262" s="12" t="s">
        <v>73</v>
      </c>
      <c r="AY262" s="227" t="s">
        <v>207</v>
      </c>
    </row>
    <row r="263" spans="2:65" s="12" customFormat="1" ht="12">
      <c r="B263" s="216"/>
      <c r="C263" s="217"/>
      <c r="D263" s="218" t="s">
        <v>218</v>
      </c>
      <c r="E263" s="219" t="s">
        <v>23</v>
      </c>
      <c r="F263" s="220" t="s">
        <v>1230</v>
      </c>
      <c r="G263" s="217"/>
      <c r="H263" s="221">
        <v>0.48</v>
      </c>
      <c r="I263" s="222"/>
      <c r="J263" s="217"/>
      <c r="K263" s="217"/>
      <c r="L263" s="223"/>
      <c r="M263" s="224"/>
      <c r="N263" s="225"/>
      <c r="O263" s="225"/>
      <c r="P263" s="225"/>
      <c r="Q263" s="225"/>
      <c r="R263" s="225"/>
      <c r="S263" s="225"/>
      <c r="T263" s="226"/>
      <c r="AT263" s="227" t="s">
        <v>218</v>
      </c>
      <c r="AU263" s="227" t="s">
        <v>90</v>
      </c>
      <c r="AV263" s="12" t="s">
        <v>82</v>
      </c>
      <c r="AW263" s="12" t="s">
        <v>36</v>
      </c>
      <c r="AX263" s="12" t="s">
        <v>80</v>
      </c>
      <c r="AY263" s="227" t="s">
        <v>207</v>
      </c>
    </row>
    <row r="264" spans="2:65" s="1" customFormat="1" ht="22.8" customHeight="1">
      <c r="B264" s="42"/>
      <c r="C264" s="204" t="s">
        <v>443</v>
      </c>
      <c r="D264" s="204" t="s">
        <v>211</v>
      </c>
      <c r="E264" s="205" t="s">
        <v>1231</v>
      </c>
      <c r="F264" s="206" t="s">
        <v>1232</v>
      </c>
      <c r="G264" s="207" t="s">
        <v>285</v>
      </c>
      <c r="H264" s="208">
        <v>0.96</v>
      </c>
      <c r="I264" s="209"/>
      <c r="J264" s="210">
        <f>ROUND(I264*H264,1)</f>
        <v>0</v>
      </c>
      <c r="K264" s="206" t="s">
        <v>215</v>
      </c>
      <c r="L264" s="62"/>
      <c r="M264" s="211" t="s">
        <v>23</v>
      </c>
      <c r="N264" s="212" t="s">
        <v>44</v>
      </c>
      <c r="O264" s="43"/>
      <c r="P264" s="213">
        <f>O264*H264</f>
        <v>0</v>
      </c>
      <c r="Q264" s="213">
        <v>1.282E-2</v>
      </c>
      <c r="R264" s="213">
        <f>Q264*H264</f>
        <v>1.2307199999999999E-2</v>
      </c>
      <c r="S264" s="213">
        <v>0</v>
      </c>
      <c r="T264" s="214">
        <f>S264*H264</f>
        <v>0</v>
      </c>
      <c r="AR264" s="25" t="s">
        <v>216</v>
      </c>
      <c r="AT264" s="25" t="s">
        <v>211</v>
      </c>
      <c r="AU264" s="25" t="s">
        <v>90</v>
      </c>
      <c r="AY264" s="25" t="s">
        <v>207</v>
      </c>
      <c r="BE264" s="215">
        <f>IF(N264="základní",J264,0)</f>
        <v>0</v>
      </c>
      <c r="BF264" s="215">
        <f>IF(N264="snížená",J264,0)</f>
        <v>0</v>
      </c>
      <c r="BG264" s="215">
        <f>IF(N264="zákl. přenesená",J264,0)</f>
        <v>0</v>
      </c>
      <c r="BH264" s="215">
        <f>IF(N264="sníž. přenesená",J264,0)</f>
        <v>0</v>
      </c>
      <c r="BI264" s="215">
        <f>IF(N264="nulová",J264,0)</f>
        <v>0</v>
      </c>
      <c r="BJ264" s="25" t="s">
        <v>80</v>
      </c>
      <c r="BK264" s="215">
        <f>ROUND(I264*H264,1)</f>
        <v>0</v>
      </c>
      <c r="BL264" s="25" t="s">
        <v>216</v>
      </c>
      <c r="BM264" s="25" t="s">
        <v>1233</v>
      </c>
    </row>
    <row r="265" spans="2:65" s="15" customFormat="1" ht="12">
      <c r="B265" s="250"/>
      <c r="C265" s="251"/>
      <c r="D265" s="218" t="s">
        <v>218</v>
      </c>
      <c r="E265" s="252" t="s">
        <v>23</v>
      </c>
      <c r="F265" s="253" t="s">
        <v>1069</v>
      </c>
      <c r="G265" s="251"/>
      <c r="H265" s="252" t="s">
        <v>23</v>
      </c>
      <c r="I265" s="254"/>
      <c r="J265" s="251"/>
      <c r="K265" s="251"/>
      <c r="L265" s="255"/>
      <c r="M265" s="256"/>
      <c r="N265" s="257"/>
      <c r="O265" s="257"/>
      <c r="P265" s="257"/>
      <c r="Q265" s="257"/>
      <c r="R265" s="257"/>
      <c r="S265" s="257"/>
      <c r="T265" s="258"/>
      <c r="AT265" s="259" t="s">
        <v>218</v>
      </c>
      <c r="AU265" s="259" t="s">
        <v>90</v>
      </c>
      <c r="AV265" s="15" t="s">
        <v>80</v>
      </c>
      <c r="AW265" s="15" t="s">
        <v>36</v>
      </c>
      <c r="AX265" s="15" t="s">
        <v>73</v>
      </c>
      <c r="AY265" s="259" t="s">
        <v>207</v>
      </c>
    </row>
    <row r="266" spans="2:65" s="15" customFormat="1" ht="12">
      <c r="B266" s="250"/>
      <c r="C266" s="251"/>
      <c r="D266" s="218" t="s">
        <v>218</v>
      </c>
      <c r="E266" s="252" t="s">
        <v>23</v>
      </c>
      <c r="F266" s="253" t="s">
        <v>1225</v>
      </c>
      <c r="G266" s="251"/>
      <c r="H266" s="252" t="s">
        <v>23</v>
      </c>
      <c r="I266" s="254"/>
      <c r="J266" s="251"/>
      <c r="K266" s="251"/>
      <c r="L266" s="255"/>
      <c r="M266" s="256"/>
      <c r="N266" s="257"/>
      <c r="O266" s="257"/>
      <c r="P266" s="257"/>
      <c r="Q266" s="257"/>
      <c r="R266" s="257"/>
      <c r="S266" s="257"/>
      <c r="T266" s="258"/>
      <c r="AT266" s="259" t="s">
        <v>218</v>
      </c>
      <c r="AU266" s="259" t="s">
        <v>90</v>
      </c>
      <c r="AV266" s="15" t="s">
        <v>80</v>
      </c>
      <c r="AW266" s="15" t="s">
        <v>36</v>
      </c>
      <c r="AX266" s="15" t="s">
        <v>73</v>
      </c>
      <c r="AY266" s="259" t="s">
        <v>207</v>
      </c>
    </row>
    <row r="267" spans="2:65" s="12" customFormat="1" ht="12">
      <c r="B267" s="216"/>
      <c r="C267" s="217"/>
      <c r="D267" s="218" t="s">
        <v>218</v>
      </c>
      <c r="E267" s="219" t="s">
        <v>23</v>
      </c>
      <c r="F267" s="220" t="s">
        <v>23</v>
      </c>
      <c r="G267" s="217"/>
      <c r="H267" s="221">
        <v>0</v>
      </c>
      <c r="I267" s="222"/>
      <c r="J267" s="217"/>
      <c r="K267" s="217"/>
      <c r="L267" s="223"/>
      <c r="M267" s="224"/>
      <c r="N267" s="225"/>
      <c r="O267" s="225"/>
      <c r="P267" s="225"/>
      <c r="Q267" s="225"/>
      <c r="R267" s="225"/>
      <c r="S267" s="225"/>
      <c r="T267" s="226"/>
      <c r="AT267" s="227" t="s">
        <v>218</v>
      </c>
      <c r="AU267" s="227" t="s">
        <v>90</v>
      </c>
      <c r="AV267" s="12" t="s">
        <v>82</v>
      </c>
      <c r="AW267" s="12" t="s">
        <v>36</v>
      </c>
      <c r="AX267" s="12" t="s">
        <v>73</v>
      </c>
      <c r="AY267" s="227" t="s">
        <v>207</v>
      </c>
    </row>
    <row r="268" spans="2:65" s="12" customFormat="1" ht="12">
      <c r="B268" s="216"/>
      <c r="C268" s="217"/>
      <c r="D268" s="218" t="s">
        <v>218</v>
      </c>
      <c r="E268" s="219" t="s">
        <v>23</v>
      </c>
      <c r="F268" s="220" t="s">
        <v>1234</v>
      </c>
      <c r="G268" s="217"/>
      <c r="H268" s="221">
        <v>0.96</v>
      </c>
      <c r="I268" s="222"/>
      <c r="J268" s="217"/>
      <c r="K268" s="217"/>
      <c r="L268" s="223"/>
      <c r="M268" s="224"/>
      <c r="N268" s="225"/>
      <c r="O268" s="225"/>
      <c r="P268" s="225"/>
      <c r="Q268" s="225"/>
      <c r="R268" s="225"/>
      <c r="S268" s="225"/>
      <c r="T268" s="226"/>
      <c r="AT268" s="227" t="s">
        <v>218</v>
      </c>
      <c r="AU268" s="227" t="s">
        <v>90</v>
      </c>
      <c r="AV268" s="12" t="s">
        <v>82</v>
      </c>
      <c r="AW268" s="12" t="s">
        <v>36</v>
      </c>
      <c r="AX268" s="12" t="s">
        <v>80</v>
      </c>
      <c r="AY268" s="227" t="s">
        <v>207</v>
      </c>
    </row>
    <row r="269" spans="2:65" s="1" customFormat="1" ht="34.200000000000003" customHeight="1">
      <c r="B269" s="42"/>
      <c r="C269" s="204" t="s">
        <v>445</v>
      </c>
      <c r="D269" s="204" t="s">
        <v>211</v>
      </c>
      <c r="E269" s="205" t="s">
        <v>1235</v>
      </c>
      <c r="F269" s="206" t="s">
        <v>1236</v>
      </c>
      <c r="G269" s="207" t="s">
        <v>285</v>
      </c>
      <c r="H269" s="208">
        <v>0.96</v>
      </c>
      <c r="I269" s="209"/>
      <c r="J269" s="210">
        <f>ROUND(I269*H269,1)</f>
        <v>0</v>
      </c>
      <c r="K269" s="206" t="s">
        <v>215</v>
      </c>
      <c r="L269" s="62"/>
      <c r="M269" s="211" t="s">
        <v>23</v>
      </c>
      <c r="N269" s="212" t="s">
        <v>44</v>
      </c>
      <c r="O269" s="43"/>
      <c r="P269" s="213">
        <f>O269*H269</f>
        <v>0</v>
      </c>
      <c r="Q269" s="213">
        <v>0</v>
      </c>
      <c r="R269" s="213">
        <f>Q269*H269</f>
        <v>0</v>
      </c>
      <c r="S269" s="213">
        <v>0</v>
      </c>
      <c r="T269" s="214">
        <f>S269*H269</f>
        <v>0</v>
      </c>
      <c r="AR269" s="25" t="s">
        <v>216</v>
      </c>
      <c r="AT269" s="25" t="s">
        <v>211</v>
      </c>
      <c r="AU269" s="25" t="s">
        <v>90</v>
      </c>
      <c r="AY269" s="25" t="s">
        <v>207</v>
      </c>
      <c r="BE269" s="215">
        <f>IF(N269="základní",J269,0)</f>
        <v>0</v>
      </c>
      <c r="BF269" s="215">
        <f>IF(N269="snížená",J269,0)</f>
        <v>0</v>
      </c>
      <c r="BG269" s="215">
        <f>IF(N269="zákl. přenesená",J269,0)</f>
        <v>0</v>
      </c>
      <c r="BH269" s="215">
        <f>IF(N269="sníž. přenesená",J269,0)</f>
        <v>0</v>
      </c>
      <c r="BI269" s="215">
        <f>IF(N269="nulová",J269,0)</f>
        <v>0</v>
      </c>
      <c r="BJ269" s="25" t="s">
        <v>80</v>
      </c>
      <c r="BK269" s="215">
        <f>ROUND(I269*H269,1)</f>
        <v>0</v>
      </c>
      <c r="BL269" s="25" t="s">
        <v>216</v>
      </c>
      <c r="BM269" s="25" t="s">
        <v>1237</v>
      </c>
    </row>
    <row r="270" spans="2:65" s="1" customFormat="1" ht="34.200000000000003" customHeight="1">
      <c r="B270" s="42"/>
      <c r="C270" s="204" t="s">
        <v>447</v>
      </c>
      <c r="D270" s="204" t="s">
        <v>211</v>
      </c>
      <c r="E270" s="205" t="s">
        <v>1238</v>
      </c>
      <c r="F270" s="206" t="s">
        <v>1239</v>
      </c>
      <c r="G270" s="207" t="s">
        <v>322</v>
      </c>
      <c r="H270" s="208">
        <v>12</v>
      </c>
      <c r="I270" s="209"/>
      <c r="J270" s="210">
        <f>ROUND(I270*H270,1)</f>
        <v>0</v>
      </c>
      <c r="K270" s="206" t="s">
        <v>215</v>
      </c>
      <c r="L270" s="62"/>
      <c r="M270" s="211" t="s">
        <v>23</v>
      </c>
      <c r="N270" s="212" t="s">
        <v>44</v>
      </c>
      <c r="O270" s="43"/>
      <c r="P270" s="213">
        <f>O270*H270</f>
        <v>0</v>
      </c>
      <c r="Q270" s="213">
        <v>0.1016</v>
      </c>
      <c r="R270" s="213">
        <f>Q270*H270</f>
        <v>1.2191999999999998</v>
      </c>
      <c r="S270" s="213">
        <v>0</v>
      </c>
      <c r="T270" s="214">
        <f>S270*H270</f>
        <v>0</v>
      </c>
      <c r="AR270" s="25" t="s">
        <v>216</v>
      </c>
      <c r="AT270" s="25" t="s">
        <v>211</v>
      </c>
      <c r="AU270" s="25" t="s">
        <v>90</v>
      </c>
      <c r="AY270" s="25" t="s">
        <v>207</v>
      </c>
      <c r="BE270" s="215">
        <f>IF(N270="základní",J270,0)</f>
        <v>0</v>
      </c>
      <c r="BF270" s="215">
        <f>IF(N270="snížená",J270,0)</f>
        <v>0</v>
      </c>
      <c r="BG270" s="215">
        <f>IF(N270="zákl. přenesená",J270,0)</f>
        <v>0</v>
      </c>
      <c r="BH270" s="215">
        <f>IF(N270="sníž. přenesená",J270,0)</f>
        <v>0</v>
      </c>
      <c r="BI270" s="215">
        <f>IF(N270="nulová",J270,0)</f>
        <v>0</v>
      </c>
      <c r="BJ270" s="25" t="s">
        <v>80</v>
      </c>
      <c r="BK270" s="215">
        <f>ROUND(I270*H270,1)</f>
        <v>0</v>
      </c>
      <c r="BL270" s="25" t="s">
        <v>216</v>
      </c>
      <c r="BM270" s="25" t="s">
        <v>1240</v>
      </c>
    </row>
    <row r="271" spans="2:65" s="15" customFormat="1" ht="12">
      <c r="B271" s="250"/>
      <c r="C271" s="251"/>
      <c r="D271" s="218" t="s">
        <v>218</v>
      </c>
      <c r="E271" s="252" t="s">
        <v>23</v>
      </c>
      <c r="F271" s="253" t="s">
        <v>1069</v>
      </c>
      <c r="G271" s="251"/>
      <c r="H271" s="252" t="s">
        <v>23</v>
      </c>
      <c r="I271" s="254"/>
      <c r="J271" s="251"/>
      <c r="K271" s="251"/>
      <c r="L271" s="255"/>
      <c r="M271" s="256"/>
      <c r="N271" s="257"/>
      <c r="O271" s="257"/>
      <c r="P271" s="257"/>
      <c r="Q271" s="257"/>
      <c r="R271" s="257"/>
      <c r="S271" s="257"/>
      <c r="T271" s="258"/>
      <c r="AT271" s="259" t="s">
        <v>218</v>
      </c>
      <c r="AU271" s="259" t="s">
        <v>90</v>
      </c>
      <c r="AV271" s="15" t="s">
        <v>80</v>
      </c>
      <c r="AW271" s="15" t="s">
        <v>36</v>
      </c>
      <c r="AX271" s="15" t="s">
        <v>73</v>
      </c>
      <c r="AY271" s="259" t="s">
        <v>207</v>
      </c>
    </row>
    <row r="272" spans="2:65" s="15" customFormat="1" ht="12">
      <c r="B272" s="250"/>
      <c r="C272" s="251"/>
      <c r="D272" s="218" t="s">
        <v>218</v>
      </c>
      <c r="E272" s="252" t="s">
        <v>23</v>
      </c>
      <c r="F272" s="253" t="s">
        <v>1225</v>
      </c>
      <c r="G272" s="251"/>
      <c r="H272" s="252" t="s">
        <v>23</v>
      </c>
      <c r="I272" s="254"/>
      <c r="J272" s="251"/>
      <c r="K272" s="251"/>
      <c r="L272" s="255"/>
      <c r="M272" s="256"/>
      <c r="N272" s="257"/>
      <c r="O272" s="257"/>
      <c r="P272" s="257"/>
      <c r="Q272" s="257"/>
      <c r="R272" s="257"/>
      <c r="S272" s="257"/>
      <c r="T272" s="258"/>
      <c r="AT272" s="259" t="s">
        <v>218</v>
      </c>
      <c r="AU272" s="259" t="s">
        <v>90</v>
      </c>
      <c r="AV272" s="15" t="s">
        <v>80</v>
      </c>
      <c r="AW272" s="15" t="s">
        <v>36</v>
      </c>
      <c r="AX272" s="15" t="s">
        <v>73</v>
      </c>
      <c r="AY272" s="259" t="s">
        <v>207</v>
      </c>
    </row>
    <row r="273" spans="2:65" s="12" customFormat="1" ht="12">
      <c r="B273" s="216"/>
      <c r="C273" s="217"/>
      <c r="D273" s="218" t="s">
        <v>218</v>
      </c>
      <c r="E273" s="219" t="s">
        <v>23</v>
      </c>
      <c r="F273" s="220" t="s">
        <v>23</v>
      </c>
      <c r="G273" s="217"/>
      <c r="H273" s="221">
        <v>0</v>
      </c>
      <c r="I273" s="222"/>
      <c r="J273" s="217"/>
      <c r="K273" s="217"/>
      <c r="L273" s="223"/>
      <c r="M273" s="224"/>
      <c r="N273" s="225"/>
      <c r="O273" s="225"/>
      <c r="P273" s="225"/>
      <c r="Q273" s="225"/>
      <c r="R273" s="225"/>
      <c r="S273" s="225"/>
      <c r="T273" s="226"/>
      <c r="AT273" s="227" t="s">
        <v>218</v>
      </c>
      <c r="AU273" s="227" t="s">
        <v>90</v>
      </c>
      <c r="AV273" s="12" t="s">
        <v>82</v>
      </c>
      <c r="AW273" s="12" t="s">
        <v>36</v>
      </c>
      <c r="AX273" s="12" t="s">
        <v>73</v>
      </c>
      <c r="AY273" s="227" t="s">
        <v>207</v>
      </c>
    </row>
    <row r="274" spans="2:65" s="12" customFormat="1" ht="12">
      <c r="B274" s="216"/>
      <c r="C274" s="217"/>
      <c r="D274" s="218" t="s">
        <v>218</v>
      </c>
      <c r="E274" s="219" t="s">
        <v>23</v>
      </c>
      <c r="F274" s="220" t="s">
        <v>1241</v>
      </c>
      <c r="G274" s="217"/>
      <c r="H274" s="221">
        <v>12</v>
      </c>
      <c r="I274" s="222"/>
      <c r="J274" s="217"/>
      <c r="K274" s="217"/>
      <c r="L274" s="223"/>
      <c r="M274" s="224"/>
      <c r="N274" s="225"/>
      <c r="O274" s="225"/>
      <c r="P274" s="225"/>
      <c r="Q274" s="225"/>
      <c r="R274" s="225"/>
      <c r="S274" s="225"/>
      <c r="T274" s="226"/>
      <c r="AT274" s="227" t="s">
        <v>218</v>
      </c>
      <c r="AU274" s="227" t="s">
        <v>90</v>
      </c>
      <c r="AV274" s="12" t="s">
        <v>82</v>
      </c>
      <c r="AW274" s="12" t="s">
        <v>36</v>
      </c>
      <c r="AX274" s="12" t="s">
        <v>80</v>
      </c>
      <c r="AY274" s="227" t="s">
        <v>207</v>
      </c>
    </row>
    <row r="275" spans="2:65" s="1" customFormat="1" ht="22.8" customHeight="1">
      <c r="B275" s="42"/>
      <c r="C275" s="204" t="s">
        <v>449</v>
      </c>
      <c r="D275" s="204" t="s">
        <v>211</v>
      </c>
      <c r="E275" s="205" t="s">
        <v>1242</v>
      </c>
      <c r="F275" s="206" t="s">
        <v>1243</v>
      </c>
      <c r="G275" s="207" t="s">
        <v>285</v>
      </c>
      <c r="H275" s="208">
        <v>2.64</v>
      </c>
      <c r="I275" s="209"/>
      <c r="J275" s="210">
        <f>ROUND(I275*H275,1)</f>
        <v>0</v>
      </c>
      <c r="K275" s="206" t="s">
        <v>215</v>
      </c>
      <c r="L275" s="62"/>
      <c r="M275" s="211" t="s">
        <v>23</v>
      </c>
      <c r="N275" s="212" t="s">
        <v>44</v>
      </c>
      <c r="O275" s="43"/>
      <c r="P275" s="213">
        <f>O275*H275</f>
        <v>0</v>
      </c>
      <c r="Q275" s="213">
        <v>6.5799999999999999E-3</v>
      </c>
      <c r="R275" s="213">
        <f>Q275*H275</f>
        <v>1.73712E-2</v>
      </c>
      <c r="S275" s="213">
        <v>0</v>
      </c>
      <c r="T275" s="214">
        <f>S275*H275</f>
        <v>0</v>
      </c>
      <c r="AR275" s="25" t="s">
        <v>216</v>
      </c>
      <c r="AT275" s="25" t="s">
        <v>211</v>
      </c>
      <c r="AU275" s="25" t="s">
        <v>90</v>
      </c>
      <c r="AY275" s="25" t="s">
        <v>207</v>
      </c>
      <c r="BE275" s="215">
        <f>IF(N275="základní",J275,0)</f>
        <v>0</v>
      </c>
      <c r="BF275" s="215">
        <f>IF(N275="snížená",J275,0)</f>
        <v>0</v>
      </c>
      <c r="BG275" s="215">
        <f>IF(N275="zákl. přenesená",J275,0)</f>
        <v>0</v>
      </c>
      <c r="BH275" s="215">
        <f>IF(N275="sníž. přenesená",J275,0)</f>
        <v>0</v>
      </c>
      <c r="BI275" s="215">
        <f>IF(N275="nulová",J275,0)</f>
        <v>0</v>
      </c>
      <c r="BJ275" s="25" t="s">
        <v>80</v>
      </c>
      <c r="BK275" s="215">
        <f>ROUND(I275*H275,1)</f>
        <v>0</v>
      </c>
      <c r="BL275" s="25" t="s">
        <v>216</v>
      </c>
      <c r="BM275" s="25" t="s">
        <v>1244</v>
      </c>
    </row>
    <row r="276" spans="2:65" s="15" customFormat="1" ht="12">
      <c r="B276" s="250"/>
      <c r="C276" s="251"/>
      <c r="D276" s="218" t="s">
        <v>218</v>
      </c>
      <c r="E276" s="252" t="s">
        <v>23</v>
      </c>
      <c r="F276" s="253" t="s">
        <v>1069</v>
      </c>
      <c r="G276" s="251"/>
      <c r="H276" s="252" t="s">
        <v>23</v>
      </c>
      <c r="I276" s="254"/>
      <c r="J276" s="251"/>
      <c r="K276" s="251"/>
      <c r="L276" s="255"/>
      <c r="M276" s="256"/>
      <c r="N276" s="257"/>
      <c r="O276" s="257"/>
      <c r="P276" s="257"/>
      <c r="Q276" s="257"/>
      <c r="R276" s="257"/>
      <c r="S276" s="257"/>
      <c r="T276" s="258"/>
      <c r="AT276" s="259" t="s">
        <v>218</v>
      </c>
      <c r="AU276" s="259" t="s">
        <v>90</v>
      </c>
      <c r="AV276" s="15" t="s">
        <v>80</v>
      </c>
      <c r="AW276" s="15" t="s">
        <v>36</v>
      </c>
      <c r="AX276" s="15" t="s">
        <v>73</v>
      </c>
      <c r="AY276" s="259" t="s">
        <v>207</v>
      </c>
    </row>
    <row r="277" spans="2:65" s="15" customFormat="1" ht="12">
      <c r="B277" s="250"/>
      <c r="C277" s="251"/>
      <c r="D277" s="218" t="s">
        <v>218</v>
      </c>
      <c r="E277" s="252" t="s">
        <v>23</v>
      </c>
      <c r="F277" s="253" t="s">
        <v>1225</v>
      </c>
      <c r="G277" s="251"/>
      <c r="H277" s="252" t="s">
        <v>23</v>
      </c>
      <c r="I277" s="254"/>
      <c r="J277" s="251"/>
      <c r="K277" s="251"/>
      <c r="L277" s="255"/>
      <c r="M277" s="256"/>
      <c r="N277" s="257"/>
      <c r="O277" s="257"/>
      <c r="P277" s="257"/>
      <c r="Q277" s="257"/>
      <c r="R277" s="257"/>
      <c r="S277" s="257"/>
      <c r="T277" s="258"/>
      <c r="AT277" s="259" t="s">
        <v>218</v>
      </c>
      <c r="AU277" s="259" t="s">
        <v>90</v>
      </c>
      <c r="AV277" s="15" t="s">
        <v>80</v>
      </c>
      <c r="AW277" s="15" t="s">
        <v>36</v>
      </c>
      <c r="AX277" s="15" t="s">
        <v>73</v>
      </c>
      <c r="AY277" s="259" t="s">
        <v>207</v>
      </c>
    </row>
    <row r="278" spans="2:65" s="12" customFormat="1" ht="12">
      <c r="B278" s="216"/>
      <c r="C278" s="217"/>
      <c r="D278" s="218" t="s">
        <v>218</v>
      </c>
      <c r="E278" s="219" t="s">
        <v>23</v>
      </c>
      <c r="F278" s="220" t="s">
        <v>23</v>
      </c>
      <c r="G278" s="217"/>
      <c r="H278" s="221">
        <v>0</v>
      </c>
      <c r="I278" s="222"/>
      <c r="J278" s="217"/>
      <c r="K278" s="217"/>
      <c r="L278" s="223"/>
      <c r="M278" s="224"/>
      <c r="N278" s="225"/>
      <c r="O278" s="225"/>
      <c r="P278" s="225"/>
      <c r="Q278" s="225"/>
      <c r="R278" s="225"/>
      <c r="S278" s="225"/>
      <c r="T278" s="226"/>
      <c r="AT278" s="227" t="s">
        <v>218</v>
      </c>
      <c r="AU278" s="227" t="s">
        <v>90</v>
      </c>
      <c r="AV278" s="12" t="s">
        <v>82</v>
      </c>
      <c r="AW278" s="12" t="s">
        <v>36</v>
      </c>
      <c r="AX278" s="12" t="s">
        <v>73</v>
      </c>
      <c r="AY278" s="227" t="s">
        <v>207</v>
      </c>
    </row>
    <row r="279" spans="2:65" s="12" customFormat="1" ht="12">
      <c r="B279" s="216"/>
      <c r="C279" s="217"/>
      <c r="D279" s="218" t="s">
        <v>218</v>
      </c>
      <c r="E279" s="219" t="s">
        <v>23</v>
      </c>
      <c r="F279" s="220" t="s">
        <v>1245</v>
      </c>
      <c r="G279" s="217"/>
      <c r="H279" s="221">
        <v>1.8</v>
      </c>
      <c r="I279" s="222"/>
      <c r="J279" s="217"/>
      <c r="K279" s="217"/>
      <c r="L279" s="223"/>
      <c r="M279" s="224"/>
      <c r="N279" s="225"/>
      <c r="O279" s="225"/>
      <c r="P279" s="225"/>
      <c r="Q279" s="225"/>
      <c r="R279" s="225"/>
      <c r="S279" s="225"/>
      <c r="T279" s="226"/>
      <c r="AT279" s="227" t="s">
        <v>218</v>
      </c>
      <c r="AU279" s="227" t="s">
        <v>90</v>
      </c>
      <c r="AV279" s="12" t="s">
        <v>82</v>
      </c>
      <c r="AW279" s="12" t="s">
        <v>36</v>
      </c>
      <c r="AX279" s="12" t="s">
        <v>73</v>
      </c>
      <c r="AY279" s="227" t="s">
        <v>207</v>
      </c>
    </row>
    <row r="280" spans="2:65" s="12" customFormat="1" ht="12">
      <c r="B280" s="216"/>
      <c r="C280" s="217"/>
      <c r="D280" s="218" t="s">
        <v>218</v>
      </c>
      <c r="E280" s="219" t="s">
        <v>23</v>
      </c>
      <c r="F280" s="220" t="s">
        <v>1246</v>
      </c>
      <c r="G280" s="217"/>
      <c r="H280" s="221">
        <v>0.84</v>
      </c>
      <c r="I280" s="222"/>
      <c r="J280" s="217"/>
      <c r="K280" s="217"/>
      <c r="L280" s="223"/>
      <c r="M280" s="224"/>
      <c r="N280" s="225"/>
      <c r="O280" s="225"/>
      <c r="P280" s="225"/>
      <c r="Q280" s="225"/>
      <c r="R280" s="225"/>
      <c r="S280" s="225"/>
      <c r="T280" s="226"/>
      <c r="AT280" s="227" t="s">
        <v>218</v>
      </c>
      <c r="AU280" s="227" t="s">
        <v>90</v>
      </c>
      <c r="AV280" s="12" t="s">
        <v>82</v>
      </c>
      <c r="AW280" s="12" t="s">
        <v>36</v>
      </c>
      <c r="AX280" s="12" t="s">
        <v>73</v>
      </c>
      <c r="AY280" s="227" t="s">
        <v>207</v>
      </c>
    </row>
    <row r="281" spans="2:65" s="13" customFormat="1" ht="12">
      <c r="B281" s="228"/>
      <c r="C281" s="229"/>
      <c r="D281" s="218" t="s">
        <v>218</v>
      </c>
      <c r="E281" s="230" t="s">
        <v>23</v>
      </c>
      <c r="F281" s="231" t="s">
        <v>236</v>
      </c>
      <c r="G281" s="229"/>
      <c r="H281" s="232">
        <v>2.64</v>
      </c>
      <c r="I281" s="233"/>
      <c r="J281" s="229"/>
      <c r="K281" s="229"/>
      <c r="L281" s="234"/>
      <c r="M281" s="235"/>
      <c r="N281" s="236"/>
      <c r="O281" s="236"/>
      <c r="P281" s="236"/>
      <c r="Q281" s="236"/>
      <c r="R281" s="236"/>
      <c r="S281" s="236"/>
      <c r="T281" s="237"/>
      <c r="AT281" s="238" t="s">
        <v>218</v>
      </c>
      <c r="AU281" s="238" t="s">
        <v>90</v>
      </c>
      <c r="AV281" s="13" t="s">
        <v>216</v>
      </c>
      <c r="AW281" s="13" t="s">
        <v>36</v>
      </c>
      <c r="AX281" s="13" t="s">
        <v>80</v>
      </c>
      <c r="AY281" s="238" t="s">
        <v>207</v>
      </c>
    </row>
    <row r="282" spans="2:65" s="1" customFormat="1" ht="22.8" customHeight="1">
      <c r="B282" s="42"/>
      <c r="C282" s="204" t="s">
        <v>451</v>
      </c>
      <c r="D282" s="204" t="s">
        <v>211</v>
      </c>
      <c r="E282" s="205" t="s">
        <v>1247</v>
      </c>
      <c r="F282" s="206" t="s">
        <v>1248</v>
      </c>
      <c r="G282" s="207" t="s">
        <v>285</v>
      </c>
      <c r="H282" s="208">
        <v>2.64</v>
      </c>
      <c r="I282" s="209"/>
      <c r="J282" s="210">
        <f>ROUND(I282*H282,1)</f>
        <v>0</v>
      </c>
      <c r="K282" s="206" t="s">
        <v>215</v>
      </c>
      <c r="L282" s="62"/>
      <c r="M282" s="211" t="s">
        <v>23</v>
      </c>
      <c r="N282" s="212" t="s">
        <v>44</v>
      </c>
      <c r="O282" s="43"/>
      <c r="P282" s="213">
        <f>O282*H282</f>
        <v>0</v>
      </c>
      <c r="Q282" s="213">
        <v>0</v>
      </c>
      <c r="R282" s="213">
        <f>Q282*H282</f>
        <v>0</v>
      </c>
      <c r="S282" s="213">
        <v>0</v>
      </c>
      <c r="T282" s="214">
        <f>S282*H282</f>
        <v>0</v>
      </c>
      <c r="AR282" s="25" t="s">
        <v>216</v>
      </c>
      <c r="AT282" s="25" t="s">
        <v>211</v>
      </c>
      <c r="AU282" s="25" t="s">
        <v>90</v>
      </c>
      <c r="AY282" s="25" t="s">
        <v>207</v>
      </c>
      <c r="BE282" s="215">
        <f>IF(N282="základní",J282,0)</f>
        <v>0</v>
      </c>
      <c r="BF282" s="215">
        <f>IF(N282="snížená",J282,0)</f>
        <v>0</v>
      </c>
      <c r="BG282" s="215">
        <f>IF(N282="zákl. přenesená",J282,0)</f>
        <v>0</v>
      </c>
      <c r="BH282" s="215">
        <f>IF(N282="sníž. přenesená",J282,0)</f>
        <v>0</v>
      </c>
      <c r="BI282" s="215">
        <f>IF(N282="nulová",J282,0)</f>
        <v>0</v>
      </c>
      <c r="BJ282" s="25" t="s">
        <v>80</v>
      </c>
      <c r="BK282" s="215">
        <f>ROUND(I282*H282,1)</f>
        <v>0</v>
      </c>
      <c r="BL282" s="25" t="s">
        <v>216</v>
      </c>
      <c r="BM282" s="25" t="s">
        <v>1249</v>
      </c>
    </row>
    <row r="283" spans="2:65" s="1" customFormat="1" ht="45.6" customHeight="1">
      <c r="B283" s="42"/>
      <c r="C283" s="204" t="s">
        <v>453</v>
      </c>
      <c r="D283" s="204" t="s">
        <v>211</v>
      </c>
      <c r="E283" s="205" t="s">
        <v>1250</v>
      </c>
      <c r="F283" s="206" t="s">
        <v>1251</v>
      </c>
      <c r="G283" s="207" t="s">
        <v>322</v>
      </c>
      <c r="H283" s="208">
        <v>12</v>
      </c>
      <c r="I283" s="209"/>
      <c r="J283" s="210">
        <f>ROUND(I283*H283,1)</f>
        <v>0</v>
      </c>
      <c r="K283" s="206" t="s">
        <v>215</v>
      </c>
      <c r="L283" s="62"/>
      <c r="M283" s="211" t="s">
        <v>23</v>
      </c>
      <c r="N283" s="212" t="s">
        <v>44</v>
      </c>
      <c r="O283" s="43"/>
      <c r="P283" s="213">
        <f>O283*H283</f>
        <v>0</v>
      </c>
      <c r="Q283" s="213">
        <v>3.465E-2</v>
      </c>
      <c r="R283" s="213">
        <f>Q283*H283</f>
        <v>0.4158</v>
      </c>
      <c r="S283" s="213">
        <v>0</v>
      </c>
      <c r="T283" s="214">
        <f>S283*H283</f>
        <v>0</v>
      </c>
      <c r="AR283" s="25" t="s">
        <v>216</v>
      </c>
      <c r="AT283" s="25" t="s">
        <v>211</v>
      </c>
      <c r="AU283" s="25" t="s">
        <v>90</v>
      </c>
      <c r="AY283" s="25" t="s">
        <v>207</v>
      </c>
      <c r="BE283" s="215">
        <f>IF(N283="základní",J283,0)</f>
        <v>0</v>
      </c>
      <c r="BF283" s="215">
        <f>IF(N283="snížená",J283,0)</f>
        <v>0</v>
      </c>
      <c r="BG283" s="215">
        <f>IF(N283="zákl. přenesená",J283,0)</f>
        <v>0</v>
      </c>
      <c r="BH283" s="215">
        <f>IF(N283="sníž. přenesená",J283,0)</f>
        <v>0</v>
      </c>
      <c r="BI283" s="215">
        <f>IF(N283="nulová",J283,0)</f>
        <v>0</v>
      </c>
      <c r="BJ283" s="25" t="s">
        <v>80</v>
      </c>
      <c r="BK283" s="215">
        <f>ROUND(I283*H283,1)</f>
        <v>0</v>
      </c>
      <c r="BL283" s="25" t="s">
        <v>216</v>
      </c>
      <c r="BM283" s="25" t="s">
        <v>1252</v>
      </c>
    </row>
    <row r="284" spans="2:65" s="15" customFormat="1" ht="12">
      <c r="B284" s="250"/>
      <c r="C284" s="251"/>
      <c r="D284" s="218" t="s">
        <v>218</v>
      </c>
      <c r="E284" s="252" t="s">
        <v>23</v>
      </c>
      <c r="F284" s="253" t="s">
        <v>1069</v>
      </c>
      <c r="G284" s="251"/>
      <c r="H284" s="252" t="s">
        <v>23</v>
      </c>
      <c r="I284" s="254"/>
      <c r="J284" s="251"/>
      <c r="K284" s="251"/>
      <c r="L284" s="255"/>
      <c r="M284" s="256"/>
      <c r="N284" s="257"/>
      <c r="O284" s="257"/>
      <c r="P284" s="257"/>
      <c r="Q284" s="257"/>
      <c r="R284" s="257"/>
      <c r="S284" s="257"/>
      <c r="T284" s="258"/>
      <c r="AT284" s="259" t="s">
        <v>218</v>
      </c>
      <c r="AU284" s="259" t="s">
        <v>90</v>
      </c>
      <c r="AV284" s="15" t="s">
        <v>80</v>
      </c>
      <c r="AW284" s="15" t="s">
        <v>36</v>
      </c>
      <c r="AX284" s="15" t="s">
        <v>73</v>
      </c>
      <c r="AY284" s="259" t="s">
        <v>207</v>
      </c>
    </row>
    <row r="285" spans="2:65" s="15" customFormat="1" ht="12">
      <c r="B285" s="250"/>
      <c r="C285" s="251"/>
      <c r="D285" s="218" t="s">
        <v>218</v>
      </c>
      <c r="E285" s="252" t="s">
        <v>23</v>
      </c>
      <c r="F285" s="253" t="s">
        <v>1225</v>
      </c>
      <c r="G285" s="251"/>
      <c r="H285" s="252" t="s">
        <v>23</v>
      </c>
      <c r="I285" s="254"/>
      <c r="J285" s="251"/>
      <c r="K285" s="251"/>
      <c r="L285" s="255"/>
      <c r="M285" s="256"/>
      <c r="N285" s="257"/>
      <c r="O285" s="257"/>
      <c r="P285" s="257"/>
      <c r="Q285" s="257"/>
      <c r="R285" s="257"/>
      <c r="S285" s="257"/>
      <c r="T285" s="258"/>
      <c r="AT285" s="259" t="s">
        <v>218</v>
      </c>
      <c r="AU285" s="259" t="s">
        <v>90</v>
      </c>
      <c r="AV285" s="15" t="s">
        <v>80</v>
      </c>
      <c r="AW285" s="15" t="s">
        <v>36</v>
      </c>
      <c r="AX285" s="15" t="s">
        <v>73</v>
      </c>
      <c r="AY285" s="259" t="s">
        <v>207</v>
      </c>
    </row>
    <row r="286" spans="2:65" s="12" customFormat="1" ht="12">
      <c r="B286" s="216"/>
      <c r="C286" s="217"/>
      <c r="D286" s="218" t="s">
        <v>218</v>
      </c>
      <c r="E286" s="219" t="s">
        <v>23</v>
      </c>
      <c r="F286" s="220" t="s">
        <v>23</v>
      </c>
      <c r="G286" s="217"/>
      <c r="H286" s="221">
        <v>0</v>
      </c>
      <c r="I286" s="222"/>
      <c r="J286" s="217"/>
      <c r="K286" s="217"/>
      <c r="L286" s="223"/>
      <c r="M286" s="224"/>
      <c r="N286" s="225"/>
      <c r="O286" s="225"/>
      <c r="P286" s="225"/>
      <c r="Q286" s="225"/>
      <c r="R286" s="225"/>
      <c r="S286" s="225"/>
      <c r="T286" s="226"/>
      <c r="AT286" s="227" t="s">
        <v>218</v>
      </c>
      <c r="AU286" s="227" t="s">
        <v>90</v>
      </c>
      <c r="AV286" s="12" t="s">
        <v>82</v>
      </c>
      <c r="AW286" s="12" t="s">
        <v>36</v>
      </c>
      <c r="AX286" s="12" t="s">
        <v>73</v>
      </c>
      <c r="AY286" s="227" t="s">
        <v>207</v>
      </c>
    </row>
    <row r="287" spans="2:65" s="12" customFormat="1" ht="12">
      <c r="B287" s="216"/>
      <c r="C287" s="217"/>
      <c r="D287" s="218" t="s">
        <v>218</v>
      </c>
      <c r="E287" s="219" t="s">
        <v>23</v>
      </c>
      <c r="F287" s="220" t="s">
        <v>1253</v>
      </c>
      <c r="G287" s="217"/>
      <c r="H287" s="221">
        <v>12</v>
      </c>
      <c r="I287" s="222"/>
      <c r="J287" s="217"/>
      <c r="K287" s="217"/>
      <c r="L287" s="223"/>
      <c r="M287" s="224"/>
      <c r="N287" s="225"/>
      <c r="O287" s="225"/>
      <c r="P287" s="225"/>
      <c r="Q287" s="225"/>
      <c r="R287" s="225"/>
      <c r="S287" s="225"/>
      <c r="T287" s="226"/>
      <c r="AT287" s="227" t="s">
        <v>218</v>
      </c>
      <c r="AU287" s="227" t="s">
        <v>90</v>
      </c>
      <c r="AV287" s="12" t="s">
        <v>82</v>
      </c>
      <c r="AW287" s="12" t="s">
        <v>36</v>
      </c>
      <c r="AX287" s="12" t="s">
        <v>80</v>
      </c>
      <c r="AY287" s="227" t="s">
        <v>207</v>
      </c>
    </row>
    <row r="288" spans="2:65" s="1" customFormat="1" ht="22.8" customHeight="1">
      <c r="B288" s="42"/>
      <c r="C288" s="260" t="s">
        <v>455</v>
      </c>
      <c r="D288" s="260" t="s">
        <v>314</v>
      </c>
      <c r="E288" s="261" t="s">
        <v>1254</v>
      </c>
      <c r="F288" s="262" t="s">
        <v>1255</v>
      </c>
      <c r="G288" s="263" t="s">
        <v>317</v>
      </c>
      <c r="H288" s="264">
        <v>7</v>
      </c>
      <c r="I288" s="265"/>
      <c r="J288" s="266">
        <f>ROUND(I288*H288,1)</f>
        <v>0</v>
      </c>
      <c r="K288" s="262" t="s">
        <v>23</v>
      </c>
      <c r="L288" s="267"/>
      <c r="M288" s="268" t="s">
        <v>23</v>
      </c>
      <c r="N288" s="269" t="s">
        <v>44</v>
      </c>
      <c r="O288" s="43"/>
      <c r="P288" s="213">
        <f>O288*H288</f>
        <v>0</v>
      </c>
      <c r="Q288" s="213">
        <v>0.16800000000000001</v>
      </c>
      <c r="R288" s="213">
        <f>Q288*H288</f>
        <v>1.1760000000000002</v>
      </c>
      <c r="S288" s="213">
        <v>0</v>
      </c>
      <c r="T288" s="214">
        <f>S288*H288</f>
        <v>0</v>
      </c>
      <c r="AR288" s="25" t="s">
        <v>262</v>
      </c>
      <c r="AT288" s="25" t="s">
        <v>314</v>
      </c>
      <c r="AU288" s="25" t="s">
        <v>90</v>
      </c>
      <c r="AY288" s="25" t="s">
        <v>207</v>
      </c>
      <c r="BE288" s="215">
        <f>IF(N288="základní",J288,0)</f>
        <v>0</v>
      </c>
      <c r="BF288" s="215">
        <f>IF(N288="snížená",J288,0)</f>
        <v>0</v>
      </c>
      <c r="BG288" s="215">
        <f>IF(N288="zákl. přenesená",J288,0)</f>
        <v>0</v>
      </c>
      <c r="BH288" s="215">
        <f>IF(N288="sníž. přenesená",J288,0)</f>
        <v>0</v>
      </c>
      <c r="BI288" s="215">
        <f>IF(N288="nulová",J288,0)</f>
        <v>0</v>
      </c>
      <c r="BJ288" s="25" t="s">
        <v>80</v>
      </c>
      <c r="BK288" s="215">
        <f>ROUND(I288*H288,1)</f>
        <v>0</v>
      </c>
      <c r="BL288" s="25" t="s">
        <v>216</v>
      </c>
      <c r="BM288" s="25" t="s">
        <v>1256</v>
      </c>
    </row>
    <row r="289" spans="2:65" s="15" customFormat="1" ht="12">
      <c r="B289" s="250"/>
      <c r="C289" s="251"/>
      <c r="D289" s="218" t="s">
        <v>218</v>
      </c>
      <c r="E289" s="252" t="s">
        <v>23</v>
      </c>
      <c r="F289" s="253" t="s">
        <v>1257</v>
      </c>
      <c r="G289" s="251"/>
      <c r="H289" s="252" t="s">
        <v>23</v>
      </c>
      <c r="I289" s="254"/>
      <c r="J289" s="251"/>
      <c r="K289" s="251"/>
      <c r="L289" s="255"/>
      <c r="M289" s="256"/>
      <c r="N289" s="257"/>
      <c r="O289" s="257"/>
      <c r="P289" s="257"/>
      <c r="Q289" s="257"/>
      <c r="R289" s="257"/>
      <c r="S289" s="257"/>
      <c r="T289" s="258"/>
      <c r="AT289" s="259" t="s">
        <v>218</v>
      </c>
      <c r="AU289" s="259" t="s">
        <v>90</v>
      </c>
      <c r="AV289" s="15" t="s">
        <v>80</v>
      </c>
      <c r="AW289" s="15" t="s">
        <v>36</v>
      </c>
      <c r="AX289" s="15" t="s">
        <v>73</v>
      </c>
      <c r="AY289" s="259" t="s">
        <v>207</v>
      </c>
    </row>
    <row r="290" spans="2:65" s="15" customFormat="1" ht="12">
      <c r="B290" s="250"/>
      <c r="C290" s="251"/>
      <c r="D290" s="218" t="s">
        <v>218</v>
      </c>
      <c r="E290" s="252" t="s">
        <v>23</v>
      </c>
      <c r="F290" s="253" t="s">
        <v>1258</v>
      </c>
      <c r="G290" s="251"/>
      <c r="H290" s="252" t="s">
        <v>23</v>
      </c>
      <c r="I290" s="254"/>
      <c r="J290" s="251"/>
      <c r="K290" s="251"/>
      <c r="L290" s="255"/>
      <c r="M290" s="256"/>
      <c r="N290" s="257"/>
      <c r="O290" s="257"/>
      <c r="P290" s="257"/>
      <c r="Q290" s="257"/>
      <c r="R290" s="257"/>
      <c r="S290" s="257"/>
      <c r="T290" s="258"/>
      <c r="AT290" s="259" t="s">
        <v>218</v>
      </c>
      <c r="AU290" s="259" t="s">
        <v>90</v>
      </c>
      <c r="AV290" s="15" t="s">
        <v>80</v>
      </c>
      <c r="AW290" s="15" t="s">
        <v>36</v>
      </c>
      <c r="AX290" s="15" t="s">
        <v>73</v>
      </c>
      <c r="AY290" s="259" t="s">
        <v>207</v>
      </c>
    </row>
    <row r="291" spans="2:65" s="12" customFormat="1" ht="12">
      <c r="B291" s="216"/>
      <c r="C291" s="217"/>
      <c r="D291" s="218" t="s">
        <v>218</v>
      </c>
      <c r="E291" s="219" t="s">
        <v>23</v>
      </c>
      <c r="F291" s="220" t="s">
        <v>23</v>
      </c>
      <c r="G291" s="217"/>
      <c r="H291" s="221">
        <v>0</v>
      </c>
      <c r="I291" s="222"/>
      <c r="J291" s="217"/>
      <c r="K291" s="217"/>
      <c r="L291" s="223"/>
      <c r="M291" s="224"/>
      <c r="N291" s="225"/>
      <c r="O291" s="225"/>
      <c r="P291" s="225"/>
      <c r="Q291" s="225"/>
      <c r="R291" s="225"/>
      <c r="S291" s="225"/>
      <c r="T291" s="226"/>
      <c r="AT291" s="227" t="s">
        <v>218</v>
      </c>
      <c r="AU291" s="227" t="s">
        <v>90</v>
      </c>
      <c r="AV291" s="12" t="s">
        <v>82</v>
      </c>
      <c r="AW291" s="12" t="s">
        <v>36</v>
      </c>
      <c r="AX291" s="12" t="s">
        <v>73</v>
      </c>
      <c r="AY291" s="227" t="s">
        <v>207</v>
      </c>
    </row>
    <row r="292" spans="2:65" s="12" customFormat="1" ht="12">
      <c r="B292" s="216"/>
      <c r="C292" s="217"/>
      <c r="D292" s="218" t="s">
        <v>218</v>
      </c>
      <c r="E292" s="219" t="s">
        <v>23</v>
      </c>
      <c r="F292" s="220" t="s">
        <v>257</v>
      </c>
      <c r="G292" s="217"/>
      <c r="H292" s="221">
        <v>7</v>
      </c>
      <c r="I292" s="222"/>
      <c r="J292" s="217"/>
      <c r="K292" s="217"/>
      <c r="L292" s="223"/>
      <c r="M292" s="224"/>
      <c r="N292" s="225"/>
      <c r="O292" s="225"/>
      <c r="P292" s="225"/>
      <c r="Q292" s="225"/>
      <c r="R292" s="225"/>
      <c r="S292" s="225"/>
      <c r="T292" s="226"/>
      <c r="AT292" s="227" t="s">
        <v>218</v>
      </c>
      <c r="AU292" s="227" t="s">
        <v>90</v>
      </c>
      <c r="AV292" s="12" t="s">
        <v>82</v>
      </c>
      <c r="AW292" s="12" t="s">
        <v>36</v>
      </c>
      <c r="AX292" s="12" t="s">
        <v>80</v>
      </c>
      <c r="AY292" s="227" t="s">
        <v>207</v>
      </c>
    </row>
    <row r="293" spans="2:65" s="1" customFormat="1" ht="22.8" customHeight="1">
      <c r="B293" s="42"/>
      <c r="C293" s="260" t="s">
        <v>459</v>
      </c>
      <c r="D293" s="260" t="s">
        <v>314</v>
      </c>
      <c r="E293" s="261" t="s">
        <v>1259</v>
      </c>
      <c r="F293" s="262" t="s">
        <v>1260</v>
      </c>
      <c r="G293" s="263" t="s">
        <v>317</v>
      </c>
      <c r="H293" s="264">
        <v>1</v>
      </c>
      <c r="I293" s="265"/>
      <c r="J293" s="266">
        <f>ROUND(I293*H293,1)</f>
        <v>0</v>
      </c>
      <c r="K293" s="262" t="s">
        <v>23</v>
      </c>
      <c r="L293" s="267"/>
      <c r="M293" s="268" t="s">
        <v>23</v>
      </c>
      <c r="N293" s="269" t="s">
        <v>44</v>
      </c>
      <c r="O293" s="43"/>
      <c r="P293" s="213">
        <f>O293*H293</f>
        <v>0</v>
      </c>
      <c r="Q293" s="213">
        <v>0.16800000000000001</v>
      </c>
      <c r="R293" s="213">
        <f>Q293*H293</f>
        <v>0.16800000000000001</v>
      </c>
      <c r="S293" s="213">
        <v>0</v>
      </c>
      <c r="T293" s="214">
        <f>S293*H293</f>
        <v>0</v>
      </c>
      <c r="AR293" s="25" t="s">
        <v>262</v>
      </c>
      <c r="AT293" s="25" t="s">
        <v>314</v>
      </c>
      <c r="AU293" s="25" t="s">
        <v>90</v>
      </c>
      <c r="AY293" s="25" t="s">
        <v>207</v>
      </c>
      <c r="BE293" s="215">
        <f>IF(N293="základní",J293,0)</f>
        <v>0</v>
      </c>
      <c r="BF293" s="215">
        <f>IF(N293="snížená",J293,0)</f>
        <v>0</v>
      </c>
      <c r="BG293" s="215">
        <f>IF(N293="zákl. přenesená",J293,0)</f>
        <v>0</v>
      </c>
      <c r="BH293" s="215">
        <f>IF(N293="sníž. přenesená",J293,0)</f>
        <v>0</v>
      </c>
      <c r="BI293" s="215">
        <f>IF(N293="nulová",J293,0)</f>
        <v>0</v>
      </c>
      <c r="BJ293" s="25" t="s">
        <v>80</v>
      </c>
      <c r="BK293" s="215">
        <f>ROUND(I293*H293,1)</f>
        <v>0</v>
      </c>
      <c r="BL293" s="25" t="s">
        <v>216</v>
      </c>
      <c r="BM293" s="25" t="s">
        <v>1261</v>
      </c>
    </row>
    <row r="294" spans="2:65" s="15" customFormat="1" ht="12">
      <c r="B294" s="250"/>
      <c r="C294" s="251"/>
      <c r="D294" s="218" t="s">
        <v>218</v>
      </c>
      <c r="E294" s="252" t="s">
        <v>23</v>
      </c>
      <c r="F294" s="253" t="s">
        <v>1257</v>
      </c>
      <c r="G294" s="251"/>
      <c r="H294" s="252" t="s">
        <v>23</v>
      </c>
      <c r="I294" s="254"/>
      <c r="J294" s="251"/>
      <c r="K294" s="251"/>
      <c r="L294" s="255"/>
      <c r="M294" s="256"/>
      <c r="N294" s="257"/>
      <c r="O294" s="257"/>
      <c r="P294" s="257"/>
      <c r="Q294" s="257"/>
      <c r="R294" s="257"/>
      <c r="S294" s="257"/>
      <c r="T294" s="258"/>
      <c r="AT294" s="259" t="s">
        <v>218</v>
      </c>
      <c r="AU294" s="259" t="s">
        <v>90</v>
      </c>
      <c r="AV294" s="15" t="s">
        <v>80</v>
      </c>
      <c r="AW294" s="15" t="s">
        <v>36</v>
      </c>
      <c r="AX294" s="15" t="s">
        <v>73</v>
      </c>
      <c r="AY294" s="259" t="s">
        <v>207</v>
      </c>
    </row>
    <row r="295" spans="2:65" s="15" customFormat="1" ht="12">
      <c r="B295" s="250"/>
      <c r="C295" s="251"/>
      <c r="D295" s="218" t="s">
        <v>218</v>
      </c>
      <c r="E295" s="252" t="s">
        <v>23</v>
      </c>
      <c r="F295" s="253" t="s">
        <v>1258</v>
      </c>
      <c r="G295" s="251"/>
      <c r="H295" s="252" t="s">
        <v>23</v>
      </c>
      <c r="I295" s="254"/>
      <c r="J295" s="251"/>
      <c r="K295" s="251"/>
      <c r="L295" s="255"/>
      <c r="M295" s="256"/>
      <c r="N295" s="257"/>
      <c r="O295" s="257"/>
      <c r="P295" s="257"/>
      <c r="Q295" s="257"/>
      <c r="R295" s="257"/>
      <c r="S295" s="257"/>
      <c r="T295" s="258"/>
      <c r="AT295" s="259" t="s">
        <v>218</v>
      </c>
      <c r="AU295" s="259" t="s">
        <v>90</v>
      </c>
      <c r="AV295" s="15" t="s">
        <v>80</v>
      </c>
      <c r="AW295" s="15" t="s">
        <v>36</v>
      </c>
      <c r="AX295" s="15" t="s">
        <v>73</v>
      </c>
      <c r="AY295" s="259" t="s">
        <v>207</v>
      </c>
    </row>
    <row r="296" spans="2:65" s="12" customFormat="1" ht="12">
      <c r="B296" s="216"/>
      <c r="C296" s="217"/>
      <c r="D296" s="218" t="s">
        <v>218</v>
      </c>
      <c r="E296" s="219" t="s">
        <v>23</v>
      </c>
      <c r="F296" s="220" t="s">
        <v>23</v>
      </c>
      <c r="G296" s="217"/>
      <c r="H296" s="221">
        <v>0</v>
      </c>
      <c r="I296" s="222"/>
      <c r="J296" s="217"/>
      <c r="K296" s="217"/>
      <c r="L296" s="223"/>
      <c r="M296" s="224"/>
      <c r="N296" s="225"/>
      <c r="O296" s="225"/>
      <c r="P296" s="225"/>
      <c r="Q296" s="225"/>
      <c r="R296" s="225"/>
      <c r="S296" s="225"/>
      <c r="T296" s="226"/>
      <c r="AT296" s="227" t="s">
        <v>218</v>
      </c>
      <c r="AU296" s="227" t="s">
        <v>90</v>
      </c>
      <c r="AV296" s="12" t="s">
        <v>82</v>
      </c>
      <c r="AW296" s="12" t="s">
        <v>36</v>
      </c>
      <c r="AX296" s="12" t="s">
        <v>73</v>
      </c>
      <c r="AY296" s="227" t="s">
        <v>207</v>
      </c>
    </row>
    <row r="297" spans="2:65" s="12" customFormat="1" ht="12">
      <c r="B297" s="216"/>
      <c r="C297" s="217"/>
      <c r="D297" s="218" t="s">
        <v>218</v>
      </c>
      <c r="E297" s="219" t="s">
        <v>23</v>
      </c>
      <c r="F297" s="220" t="s">
        <v>80</v>
      </c>
      <c r="G297" s="217"/>
      <c r="H297" s="221">
        <v>1</v>
      </c>
      <c r="I297" s="222"/>
      <c r="J297" s="217"/>
      <c r="K297" s="217"/>
      <c r="L297" s="223"/>
      <c r="M297" s="224"/>
      <c r="N297" s="225"/>
      <c r="O297" s="225"/>
      <c r="P297" s="225"/>
      <c r="Q297" s="225"/>
      <c r="R297" s="225"/>
      <c r="S297" s="225"/>
      <c r="T297" s="226"/>
      <c r="AT297" s="227" t="s">
        <v>218</v>
      </c>
      <c r="AU297" s="227" t="s">
        <v>90</v>
      </c>
      <c r="AV297" s="12" t="s">
        <v>82</v>
      </c>
      <c r="AW297" s="12" t="s">
        <v>36</v>
      </c>
      <c r="AX297" s="12" t="s">
        <v>80</v>
      </c>
      <c r="AY297" s="227" t="s">
        <v>207</v>
      </c>
    </row>
    <row r="298" spans="2:65" s="11" customFormat="1" ht="22.35" customHeight="1">
      <c r="B298" s="188"/>
      <c r="C298" s="189"/>
      <c r="D298" s="190" t="s">
        <v>72</v>
      </c>
      <c r="E298" s="202" t="s">
        <v>1262</v>
      </c>
      <c r="F298" s="202" t="s">
        <v>1263</v>
      </c>
      <c r="G298" s="189"/>
      <c r="H298" s="189"/>
      <c r="I298" s="192"/>
      <c r="J298" s="203">
        <f>BK298</f>
        <v>0</v>
      </c>
      <c r="K298" s="189"/>
      <c r="L298" s="194"/>
      <c r="M298" s="195"/>
      <c r="N298" s="196"/>
      <c r="O298" s="196"/>
      <c r="P298" s="197">
        <f>SUM(P299:P336)</f>
        <v>0</v>
      </c>
      <c r="Q298" s="196"/>
      <c r="R298" s="197">
        <f>SUM(R299:R336)</f>
        <v>24.274969085396002</v>
      </c>
      <c r="S298" s="196"/>
      <c r="T298" s="198">
        <f>SUM(T299:T336)</f>
        <v>0</v>
      </c>
      <c r="AR298" s="199" t="s">
        <v>80</v>
      </c>
      <c r="AT298" s="200" t="s">
        <v>72</v>
      </c>
      <c r="AU298" s="200" t="s">
        <v>82</v>
      </c>
      <c r="AY298" s="199" t="s">
        <v>207</v>
      </c>
      <c r="BK298" s="201">
        <f>SUM(BK299:BK336)</f>
        <v>0</v>
      </c>
    </row>
    <row r="299" spans="2:65" s="1" customFormat="1" ht="34.200000000000003" customHeight="1">
      <c r="B299" s="42"/>
      <c r="C299" s="204" t="s">
        <v>463</v>
      </c>
      <c r="D299" s="204" t="s">
        <v>211</v>
      </c>
      <c r="E299" s="205" t="s">
        <v>1086</v>
      </c>
      <c r="F299" s="206" t="s">
        <v>1087</v>
      </c>
      <c r="G299" s="207" t="s">
        <v>285</v>
      </c>
      <c r="H299" s="208">
        <v>44.844000000000001</v>
      </c>
      <c r="I299" s="209"/>
      <c r="J299" s="210">
        <f>ROUND(I299*H299,1)</f>
        <v>0</v>
      </c>
      <c r="K299" s="206" t="s">
        <v>215</v>
      </c>
      <c r="L299" s="62"/>
      <c r="M299" s="211" t="s">
        <v>23</v>
      </c>
      <c r="N299" s="212" t="s">
        <v>44</v>
      </c>
      <c r="O299" s="43"/>
      <c r="P299" s="213">
        <f>O299*H299</f>
        <v>0</v>
      </c>
      <c r="Q299" s="213">
        <v>0</v>
      </c>
      <c r="R299" s="213">
        <f>Q299*H299</f>
        <v>0</v>
      </c>
      <c r="S299" s="213">
        <v>0</v>
      </c>
      <c r="T299" s="214">
        <f>S299*H299</f>
        <v>0</v>
      </c>
      <c r="AR299" s="25" t="s">
        <v>216</v>
      </c>
      <c r="AT299" s="25" t="s">
        <v>211</v>
      </c>
      <c r="AU299" s="25" t="s">
        <v>90</v>
      </c>
      <c r="AY299" s="25" t="s">
        <v>207</v>
      </c>
      <c r="BE299" s="215">
        <f>IF(N299="základní",J299,0)</f>
        <v>0</v>
      </c>
      <c r="BF299" s="215">
        <f>IF(N299="snížená",J299,0)</f>
        <v>0</v>
      </c>
      <c r="BG299" s="215">
        <f>IF(N299="zákl. přenesená",J299,0)</f>
        <v>0</v>
      </c>
      <c r="BH299" s="215">
        <f>IF(N299="sníž. přenesená",J299,0)</f>
        <v>0</v>
      </c>
      <c r="BI299" s="215">
        <f>IF(N299="nulová",J299,0)</f>
        <v>0</v>
      </c>
      <c r="BJ299" s="25" t="s">
        <v>80</v>
      </c>
      <c r="BK299" s="215">
        <f>ROUND(I299*H299,1)</f>
        <v>0</v>
      </c>
      <c r="BL299" s="25" t="s">
        <v>216</v>
      </c>
      <c r="BM299" s="25" t="s">
        <v>1264</v>
      </c>
    </row>
    <row r="300" spans="2:65" s="12" customFormat="1" ht="12">
      <c r="B300" s="216"/>
      <c r="C300" s="217"/>
      <c r="D300" s="218" t="s">
        <v>218</v>
      </c>
      <c r="E300" s="219" t="s">
        <v>23</v>
      </c>
      <c r="F300" s="220" t="s">
        <v>1089</v>
      </c>
      <c r="G300" s="217"/>
      <c r="H300" s="221">
        <v>2.4870000000000001</v>
      </c>
      <c r="I300" s="222"/>
      <c r="J300" s="217"/>
      <c r="K300" s="217"/>
      <c r="L300" s="223"/>
      <c r="M300" s="224"/>
      <c r="N300" s="225"/>
      <c r="O300" s="225"/>
      <c r="P300" s="225"/>
      <c r="Q300" s="225"/>
      <c r="R300" s="225"/>
      <c r="S300" s="225"/>
      <c r="T300" s="226"/>
      <c r="AT300" s="227" t="s">
        <v>218</v>
      </c>
      <c r="AU300" s="227" t="s">
        <v>90</v>
      </c>
      <c r="AV300" s="12" t="s">
        <v>82</v>
      </c>
      <c r="AW300" s="12" t="s">
        <v>36</v>
      </c>
      <c r="AX300" s="12" t="s">
        <v>73</v>
      </c>
      <c r="AY300" s="227" t="s">
        <v>207</v>
      </c>
    </row>
    <row r="301" spans="2:65" s="14" customFormat="1" ht="12">
      <c r="B301" s="239"/>
      <c r="C301" s="240"/>
      <c r="D301" s="218" t="s">
        <v>218</v>
      </c>
      <c r="E301" s="241" t="s">
        <v>23</v>
      </c>
      <c r="F301" s="242" t="s">
        <v>1265</v>
      </c>
      <c r="G301" s="240"/>
      <c r="H301" s="243">
        <v>2.4870000000000001</v>
      </c>
      <c r="I301" s="244"/>
      <c r="J301" s="240"/>
      <c r="K301" s="240"/>
      <c r="L301" s="245"/>
      <c r="M301" s="246"/>
      <c r="N301" s="247"/>
      <c r="O301" s="247"/>
      <c r="P301" s="247"/>
      <c r="Q301" s="247"/>
      <c r="R301" s="247"/>
      <c r="S301" s="247"/>
      <c r="T301" s="248"/>
      <c r="AT301" s="249" t="s">
        <v>218</v>
      </c>
      <c r="AU301" s="249" t="s">
        <v>90</v>
      </c>
      <c r="AV301" s="14" t="s">
        <v>90</v>
      </c>
      <c r="AW301" s="14" t="s">
        <v>36</v>
      </c>
      <c r="AX301" s="14" t="s">
        <v>73</v>
      </c>
      <c r="AY301" s="249" t="s">
        <v>207</v>
      </c>
    </row>
    <row r="302" spans="2:65" s="12" customFormat="1" ht="12">
      <c r="B302" s="216"/>
      <c r="C302" s="217"/>
      <c r="D302" s="218" t="s">
        <v>218</v>
      </c>
      <c r="E302" s="219" t="s">
        <v>23</v>
      </c>
      <c r="F302" s="220" t="s">
        <v>1266</v>
      </c>
      <c r="G302" s="217"/>
      <c r="H302" s="221">
        <v>40.694000000000003</v>
      </c>
      <c r="I302" s="222"/>
      <c r="J302" s="217"/>
      <c r="K302" s="217"/>
      <c r="L302" s="223"/>
      <c r="M302" s="224"/>
      <c r="N302" s="225"/>
      <c r="O302" s="225"/>
      <c r="P302" s="225"/>
      <c r="Q302" s="225"/>
      <c r="R302" s="225"/>
      <c r="S302" s="225"/>
      <c r="T302" s="226"/>
      <c r="AT302" s="227" t="s">
        <v>218</v>
      </c>
      <c r="AU302" s="227" t="s">
        <v>90</v>
      </c>
      <c r="AV302" s="12" t="s">
        <v>82</v>
      </c>
      <c r="AW302" s="12" t="s">
        <v>36</v>
      </c>
      <c r="AX302" s="12" t="s">
        <v>73</v>
      </c>
      <c r="AY302" s="227" t="s">
        <v>207</v>
      </c>
    </row>
    <row r="303" spans="2:65" s="12" customFormat="1" ht="12">
      <c r="B303" s="216"/>
      <c r="C303" s="217"/>
      <c r="D303" s="218" t="s">
        <v>218</v>
      </c>
      <c r="E303" s="219" t="s">
        <v>23</v>
      </c>
      <c r="F303" s="220" t="s">
        <v>1267</v>
      </c>
      <c r="G303" s="217"/>
      <c r="H303" s="221">
        <v>-2.4870000000000001</v>
      </c>
      <c r="I303" s="222"/>
      <c r="J303" s="217"/>
      <c r="K303" s="217"/>
      <c r="L303" s="223"/>
      <c r="M303" s="224"/>
      <c r="N303" s="225"/>
      <c r="O303" s="225"/>
      <c r="P303" s="225"/>
      <c r="Q303" s="225"/>
      <c r="R303" s="225"/>
      <c r="S303" s="225"/>
      <c r="T303" s="226"/>
      <c r="AT303" s="227" t="s">
        <v>218</v>
      </c>
      <c r="AU303" s="227" t="s">
        <v>90</v>
      </c>
      <c r="AV303" s="12" t="s">
        <v>82</v>
      </c>
      <c r="AW303" s="12" t="s">
        <v>36</v>
      </c>
      <c r="AX303" s="12" t="s">
        <v>73</v>
      </c>
      <c r="AY303" s="227" t="s">
        <v>207</v>
      </c>
    </row>
    <row r="304" spans="2:65" s="12" customFormat="1" ht="12">
      <c r="B304" s="216"/>
      <c r="C304" s="217"/>
      <c r="D304" s="218" t="s">
        <v>218</v>
      </c>
      <c r="E304" s="219" t="s">
        <v>23</v>
      </c>
      <c r="F304" s="220" t="s">
        <v>1268</v>
      </c>
      <c r="G304" s="217"/>
      <c r="H304" s="221">
        <v>2.95</v>
      </c>
      <c r="I304" s="222"/>
      <c r="J304" s="217"/>
      <c r="K304" s="217"/>
      <c r="L304" s="223"/>
      <c r="M304" s="224"/>
      <c r="N304" s="225"/>
      <c r="O304" s="225"/>
      <c r="P304" s="225"/>
      <c r="Q304" s="225"/>
      <c r="R304" s="225"/>
      <c r="S304" s="225"/>
      <c r="T304" s="226"/>
      <c r="AT304" s="227" t="s">
        <v>218</v>
      </c>
      <c r="AU304" s="227" t="s">
        <v>90</v>
      </c>
      <c r="AV304" s="12" t="s">
        <v>82</v>
      </c>
      <c r="AW304" s="12" t="s">
        <v>36</v>
      </c>
      <c r="AX304" s="12" t="s">
        <v>73</v>
      </c>
      <c r="AY304" s="227" t="s">
        <v>207</v>
      </c>
    </row>
    <row r="305" spans="2:65" s="12" customFormat="1" ht="12">
      <c r="B305" s="216"/>
      <c r="C305" s="217"/>
      <c r="D305" s="218" t="s">
        <v>218</v>
      </c>
      <c r="E305" s="219" t="s">
        <v>23</v>
      </c>
      <c r="F305" s="220" t="s">
        <v>1269</v>
      </c>
      <c r="G305" s="217"/>
      <c r="H305" s="221">
        <v>1.2</v>
      </c>
      <c r="I305" s="222"/>
      <c r="J305" s="217"/>
      <c r="K305" s="217"/>
      <c r="L305" s="223"/>
      <c r="M305" s="224"/>
      <c r="N305" s="225"/>
      <c r="O305" s="225"/>
      <c r="P305" s="225"/>
      <c r="Q305" s="225"/>
      <c r="R305" s="225"/>
      <c r="S305" s="225"/>
      <c r="T305" s="226"/>
      <c r="AT305" s="227" t="s">
        <v>218</v>
      </c>
      <c r="AU305" s="227" t="s">
        <v>90</v>
      </c>
      <c r="AV305" s="12" t="s">
        <v>82</v>
      </c>
      <c r="AW305" s="12" t="s">
        <v>36</v>
      </c>
      <c r="AX305" s="12" t="s">
        <v>73</v>
      </c>
      <c r="AY305" s="227" t="s">
        <v>207</v>
      </c>
    </row>
    <row r="306" spans="2:65" s="14" customFormat="1" ht="12">
      <c r="B306" s="239"/>
      <c r="C306" s="240"/>
      <c r="D306" s="218" t="s">
        <v>218</v>
      </c>
      <c r="E306" s="241" t="s">
        <v>23</v>
      </c>
      <c r="F306" s="242" t="s">
        <v>1270</v>
      </c>
      <c r="G306" s="240"/>
      <c r="H306" s="243">
        <v>42.356999999999999</v>
      </c>
      <c r="I306" s="244"/>
      <c r="J306" s="240"/>
      <c r="K306" s="240"/>
      <c r="L306" s="245"/>
      <c r="M306" s="246"/>
      <c r="N306" s="247"/>
      <c r="O306" s="247"/>
      <c r="P306" s="247"/>
      <c r="Q306" s="247"/>
      <c r="R306" s="247"/>
      <c r="S306" s="247"/>
      <c r="T306" s="248"/>
      <c r="AT306" s="249" t="s">
        <v>218</v>
      </c>
      <c r="AU306" s="249" t="s">
        <v>90</v>
      </c>
      <c r="AV306" s="14" t="s">
        <v>90</v>
      </c>
      <c r="AW306" s="14" t="s">
        <v>36</v>
      </c>
      <c r="AX306" s="14" t="s">
        <v>73</v>
      </c>
      <c r="AY306" s="249" t="s">
        <v>207</v>
      </c>
    </row>
    <row r="307" spans="2:65" s="13" customFormat="1" ht="12">
      <c r="B307" s="228"/>
      <c r="C307" s="229"/>
      <c r="D307" s="218" t="s">
        <v>218</v>
      </c>
      <c r="E307" s="230" t="s">
        <v>23</v>
      </c>
      <c r="F307" s="231" t="s">
        <v>236</v>
      </c>
      <c r="G307" s="229"/>
      <c r="H307" s="232">
        <v>44.844000000000001</v>
      </c>
      <c r="I307" s="233"/>
      <c r="J307" s="229"/>
      <c r="K307" s="229"/>
      <c r="L307" s="234"/>
      <c r="M307" s="235"/>
      <c r="N307" s="236"/>
      <c r="O307" s="236"/>
      <c r="P307" s="236"/>
      <c r="Q307" s="236"/>
      <c r="R307" s="236"/>
      <c r="S307" s="236"/>
      <c r="T307" s="237"/>
      <c r="AT307" s="238" t="s">
        <v>218</v>
      </c>
      <c r="AU307" s="238" t="s">
        <v>90</v>
      </c>
      <c r="AV307" s="13" t="s">
        <v>216</v>
      </c>
      <c r="AW307" s="13" t="s">
        <v>36</v>
      </c>
      <c r="AX307" s="13" t="s">
        <v>80</v>
      </c>
      <c r="AY307" s="238" t="s">
        <v>207</v>
      </c>
    </row>
    <row r="308" spans="2:65" s="1" customFormat="1" ht="22.8" customHeight="1">
      <c r="B308" s="42"/>
      <c r="C308" s="204" t="s">
        <v>467</v>
      </c>
      <c r="D308" s="204" t="s">
        <v>211</v>
      </c>
      <c r="E308" s="205" t="s">
        <v>1271</v>
      </c>
      <c r="F308" s="206" t="s">
        <v>1272</v>
      </c>
      <c r="G308" s="207" t="s">
        <v>285</v>
      </c>
      <c r="H308" s="208">
        <v>44.844000000000001</v>
      </c>
      <c r="I308" s="209"/>
      <c r="J308" s="210">
        <f>ROUND(I308*H308,1)</f>
        <v>0</v>
      </c>
      <c r="K308" s="206" t="s">
        <v>215</v>
      </c>
      <c r="L308" s="62"/>
      <c r="M308" s="211" t="s">
        <v>23</v>
      </c>
      <c r="N308" s="212" t="s">
        <v>44</v>
      </c>
      <c r="O308" s="43"/>
      <c r="P308" s="213">
        <f>O308*H308</f>
        <v>0</v>
      </c>
      <c r="Q308" s="213">
        <v>0.2024</v>
      </c>
      <c r="R308" s="213">
        <f>Q308*H308</f>
        <v>9.0764256000000003</v>
      </c>
      <c r="S308" s="213">
        <v>0</v>
      </c>
      <c r="T308" s="214">
        <f>S308*H308</f>
        <v>0</v>
      </c>
      <c r="AR308" s="25" t="s">
        <v>216</v>
      </c>
      <c r="AT308" s="25" t="s">
        <v>211</v>
      </c>
      <c r="AU308" s="25" t="s">
        <v>90</v>
      </c>
      <c r="AY308" s="25" t="s">
        <v>207</v>
      </c>
      <c r="BE308" s="215">
        <f>IF(N308="základní",J308,0)</f>
        <v>0</v>
      </c>
      <c r="BF308" s="215">
        <f>IF(N308="snížená",J308,0)</f>
        <v>0</v>
      </c>
      <c r="BG308" s="215">
        <f>IF(N308="zákl. přenesená",J308,0)</f>
        <v>0</v>
      </c>
      <c r="BH308" s="215">
        <f>IF(N308="sníž. přenesená",J308,0)</f>
        <v>0</v>
      </c>
      <c r="BI308" s="215">
        <f>IF(N308="nulová",J308,0)</f>
        <v>0</v>
      </c>
      <c r="BJ308" s="25" t="s">
        <v>80</v>
      </c>
      <c r="BK308" s="215">
        <f>ROUND(I308*H308,1)</f>
        <v>0</v>
      </c>
      <c r="BL308" s="25" t="s">
        <v>216</v>
      </c>
      <c r="BM308" s="25" t="s">
        <v>1273</v>
      </c>
    </row>
    <row r="309" spans="2:65" s="12" customFormat="1" ht="12">
      <c r="B309" s="216"/>
      <c r="C309" s="217"/>
      <c r="D309" s="218" t="s">
        <v>218</v>
      </c>
      <c r="E309" s="219" t="s">
        <v>23</v>
      </c>
      <c r="F309" s="220" t="s">
        <v>1089</v>
      </c>
      <c r="G309" s="217"/>
      <c r="H309" s="221">
        <v>2.4870000000000001</v>
      </c>
      <c r="I309" s="222"/>
      <c r="J309" s="217"/>
      <c r="K309" s="217"/>
      <c r="L309" s="223"/>
      <c r="M309" s="224"/>
      <c r="N309" s="225"/>
      <c r="O309" s="225"/>
      <c r="P309" s="225"/>
      <c r="Q309" s="225"/>
      <c r="R309" s="225"/>
      <c r="S309" s="225"/>
      <c r="T309" s="226"/>
      <c r="AT309" s="227" t="s">
        <v>218</v>
      </c>
      <c r="AU309" s="227" t="s">
        <v>90</v>
      </c>
      <c r="AV309" s="12" t="s">
        <v>82</v>
      </c>
      <c r="AW309" s="12" t="s">
        <v>36</v>
      </c>
      <c r="AX309" s="12" t="s">
        <v>73</v>
      </c>
      <c r="AY309" s="227" t="s">
        <v>207</v>
      </c>
    </row>
    <row r="310" spans="2:65" s="14" customFormat="1" ht="12">
      <c r="B310" s="239"/>
      <c r="C310" s="240"/>
      <c r="D310" s="218" t="s">
        <v>218</v>
      </c>
      <c r="E310" s="241" t="s">
        <v>23</v>
      </c>
      <c r="F310" s="242" t="s">
        <v>1265</v>
      </c>
      <c r="G310" s="240"/>
      <c r="H310" s="243">
        <v>2.4870000000000001</v>
      </c>
      <c r="I310" s="244"/>
      <c r="J310" s="240"/>
      <c r="K310" s="240"/>
      <c r="L310" s="245"/>
      <c r="M310" s="246"/>
      <c r="N310" s="247"/>
      <c r="O310" s="247"/>
      <c r="P310" s="247"/>
      <c r="Q310" s="247"/>
      <c r="R310" s="247"/>
      <c r="S310" s="247"/>
      <c r="T310" s="248"/>
      <c r="AT310" s="249" t="s">
        <v>218</v>
      </c>
      <c r="AU310" s="249" t="s">
        <v>90</v>
      </c>
      <c r="AV310" s="14" t="s">
        <v>90</v>
      </c>
      <c r="AW310" s="14" t="s">
        <v>36</v>
      </c>
      <c r="AX310" s="14" t="s">
        <v>73</v>
      </c>
      <c r="AY310" s="249" t="s">
        <v>207</v>
      </c>
    </row>
    <row r="311" spans="2:65" s="12" customFormat="1" ht="12">
      <c r="B311" s="216"/>
      <c r="C311" s="217"/>
      <c r="D311" s="218" t="s">
        <v>218</v>
      </c>
      <c r="E311" s="219" t="s">
        <v>23</v>
      </c>
      <c r="F311" s="220" t="s">
        <v>1266</v>
      </c>
      <c r="G311" s="217"/>
      <c r="H311" s="221">
        <v>40.694000000000003</v>
      </c>
      <c r="I311" s="222"/>
      <c r="J311" s="217"/>
      <c r="K311" s="217"/>
      <c r="L311" s="223"/>
      <c r="M311" s="224"/>
      <c r="N311" s="225"/>
      <c r="O311" s="225"/>
      <c r="P311" s="225"/>
      <c r="Q311" s="225"/>
      <c r="R311" s="225"/>
      <c r="S311" s="225"/>
      <c r="T311" s="226"/>
      <c r="AT311" s="227" t="s">
        <v>218</v>
      </c>
      <c r="AU311" s="227" t="s">
        <v>90</v>
      </c>
      <c r="AV311" s="12" t="s">
        <v>82</v>
      </c>
      <c r="AW311" s="12" t="s">
        <v>36</v>
      </c>
      <c r="AX311" s="12" t="s">
        <v>73</v>
      </c>
      <c r="AY311" s="227" t="s">
        <v>207</v>
      </c>
    </row>
    <row r="312" spans="2:65" s="12" customFormat="1" ht="12">
      <c r="B312" s="216"/>
      <c r="C312" s="217"/>
      <c r="D312" s="218" t="s">
        <v>218</v>
      </c>
      <c r="E312" s="219" t="s">
        <v>23</v>
      </c>
      <c r="F312" s="220" t="s">
        <v>1267</v>
      </c>
      <c r="G312" s="217"/>
      <c r="H312" s="221">
        <v>-2.4870000000000001</v>
      </c>
      <c r="I312" s="222"/>
      <c r="J312" s="217"/>
      <c r="K312" s="217"/>
      <c r="L312" s="223"/>
      <c r="M312" s="224"/>
      <c r="N312" s="225"/>
      <c r="O312" s="225"/>
      <c r="P312" s="225"/>
      <c r="Q312" s="225"/>
      <c r="R312" s="225"/>
      <c r="S312" s="225"/>
      <c r="T312" s="226"/>
      <c r="AT312" s="227" t="s">
        <v>218</v>
      </c>
      <c r="AU312" s="227" t="s">
        <v>90</v>
      </c>
      <c r="AV312" s="12" t="s">
        <v>82</v>
      </c>
      <c r="AW312" s="12" t="s">
        <v>36</v>
      </c>
      <c r="AX312" s="12" t="s">
        <v>73</v>
      </c>
      <c r="AY312" s="227" t="s">
        <v>207</v>
      </c>
    </row>
    <row r="313" spans="2:65" s="12" customFormat="1" ht="12">
      <c r="B313" s="216"/>
      <c r="C313" s="217"/>
      <c r="D313" s="218" t="s">
        <v>218</v>
      </c>
      <c r="E313" s="219" t="s">
        <v>23</v>
      </c>
      <c r="F313" s="220" t="s">
        <v>1268</v>
      </c>
      <c r="G313" s="217"/>
      <c r="H313" s="221">
        <v>2.95</v>
      </c>
      <c r="I313" s="222"/>
      <c r="J313" s="217"/>
      <c r="K313" s="217"/>
      <c r="L313" s="223"/>
      <c r="M313" s="224"/>
      <c r="N313" s="225"/>
      <c r="O313" s="225"/>
      <c r="P313" s="225"/>
      <c r="Q313" s="225"/>
      <c r="R313" s="225"/>
      <c r="S313" s="225"/>
      <c r="T313" s="226"/>
      <c r="AT313" s="227" t="s">
        <v>218</v>
      </c>
      <c r="AU313" s="227" t="s">
        <v>90</v>
      </c>
      <c r="AV313" s="12" t="s">
        <v>82</v>
      </c>
      <c r="AW313" s="12" t="s">
        <v>36</v>
      </c>
      <c r="AX313" s="12" t="s">
        <v>73</v>
      </c>
      <c r="AY313" s="227" t="s">
        <v>207</v>
      </c>
    </row>
    <row r="314" spans="2:65" s="12" customFormat="1" ht="12">
      <c r="B314" s="216"/>
      <c r="C314" s="217"/>
      <c r="D314" s="218" t="s">
        <v>218</v>
      </c>
      <c r="E314" s="219" t="s">
        <v>23</v>
      </c>
      <c r="F314" s="220" t="s">
        <v>1269</v>
      </c>
      <c r="G314" s="217"/>
      <c r="H314" s="221">
        <v>1.2</v>
      </c>
      <c r="I314" s="222"/>
      <c r="J314" s="217"/>
      <c r="K314" s="217"/>
      <c r="L314" s="223"/>
      <c r="M314" s="224"/>
      <c r="N314" s="225"/>
      <c r="O314" s="225"/>
      <c r="P314" s="225"/>
      <c r="Q314" s="225"/>
      <c r="R314" s="225"/>
      <c r="S314" s="225"/>
      <c r="T314" s="226"/>
      <c r="AT314" s="227" t="s">
        <v>218</v>
      </c>
      <c r="AU314" s="227" t="s">
        <v>90</v>
      </c>
      <c r="AV314" s="12" t="s">
        <v>82</v>
      </c>
      <c r="AW314" s="12" t="s">
        <v>36</v>
      </c>
      <c r="AX314" s="12" t="s">
        <v>73</v>
      </c>
      <c r="AY314" s="227" t="s">
        <v>207</v>
      </c>
    </row>
    <row r="315" spans="2:65" s="14" customFormat="1" ht="12">
      <c r="B315" s="239"/>
      <c r="C315" s="240"/>
      <c r="D315" s="218" t="s">
        <v>218</v>
      </c>
      <c r="E315" s="241" t="s">
        <v>23</v>
      </c>
      <c r="F315" s="242" t="s">
        <v>1270</v>
      </c>
      <c r="G315" s="240"/>
      <c r="H315" s="243">
        <v>42.356999999999999</v>
      </c>
      <c r="I315" s="244"/>
      <c r="J315" s="240"/>
      <c r="K315" s="240"/>
      <c r="L315" s="245"/>
      <c r="M315" s="246"/>
      <c r="N315" s="247"/>
      <c r="O315" s="247"/>
      <c r="P315" s="247"/>
      <c r="Q315" s="247"/>
      <c r="R315" s="247"/>
      <c r="S315" s="247"/>
      <c r="T315" s="248"/>
      <c r="AT315" s="249" t="s">
        <v>218</v>
      </c>
      <c r="AU315" s="249" t="s">
        <v>90</v>
      </c>
      <c r="AV315" s="14" t="s">
        <v>90</v>
      </c>
      <c r="AW315" s="14" t="s">
        <v>36</v>
      </c>
      <c r="AX315" s="14" t="s">
        <v>73</v>
      </c>
      <c r="AY315" s="249" t="s">
        <v>207</v>
      </c>
    </row>
    <row r="316" spans="2:65" s="13" customFormat="1" ht="12">
      <c r="B316" s="228"/>
      <c r="C316" s="229"/>
      <c r="D316" s="218" t="s">
        <v>218</v>
      </c>
      <c r="E316" s="230" t="s">
        <v>23</v>
      </c>
      <c r="F316" s="231" t="s">
        <v>236</v>
      </c>
      <c r="G316" s="229"/>
      <c r="H316" s="232">
        <v>44.844000000000001</v>
      </c>
      <c r="I316" s="233"/>
      <c r="J316" s="229"/>
      <c r="K316" s="229"/>
      <c r="L316" s="234"/>
      <c r="M316" s="235"/>
      <c r="N316" s="236"/>
      <c r="O316" s="236"/>
      <c r="P316" s="236"/>
      <c r="Q316" s="236"/>
      <c r="R316" s="236"/>
      <c r="S316" s="236"/>
      <c r="T316" s="237"/>
      <c r="AT316" s="238" t="s">
        <v>218</v>
      </c>
      <c r="AU316" s="238" t="s">
        <v>90</v>
      </c>
      <c r="AV316" s="13" t="s">
        <v>216</v>
      </c>
      <c r="AW316" s="13" t="s">
        <v>36</v>
      </c>
      <c r="AX316" s="13" t="s">
        <v>80</v>
      </c>
      <c r="AY316" s="238" t="s">
        <v>207</v>
      </c>
    </row>
    <row r="317" spans="2:65" s="1" customFormat="1" ht="34.200000000000003" customHeight="1">
      <c r="B317" s="42"/>
      <c r="C317" s="204" t="s">
        <v>471</v>
      </c>
      <c r="D317" s="204" t="s">
        <v>211</v>
      </c>
      <c r="E317" s="205" t="s">
        <v>1274</v>
      </c>
      <c r="F317" s="206" t="s">
        <v>1275</v>
      </c>
      <c r="G317" s="207" t="s">
        <v>285</v>
      </c>
      <c r="H317" s="208">
        <v>44.844000000000001</v>
      </c>
      <c r="I317" s="209"/>
      <c r="J317" s="210">
        <f>ROUND(I317*H317,1)</f>
        <v>0</v>
      </c>
      <c r="K317" s="206" t="s">
        <v>215</v>
      </c>
      <c r="L317" s="62"/>
      <c r="M317" s="211" t="s">
        <v>23</v>
      </c>
      <c r="N317" s="212" t="s">
        <v>44</v>
      </c>
      <c r="O317" s="43"/>
      <c r="P317" s="213">
        <f>O317*H317</f>
        <v>0</v>
      </c>
      <c r="Q317" s="213">
        <v>0.16192000000000001</v>
      </c>
      <c r="R317" s="213">
        <f>Q317*H317</f>
        <v>7.2611404800000008</v>
      </c>
      <c r="S317" s="213">
        <v>0</v>
      </c>
      <c r="T317" s="214">
        <f>S317*H317</f>
        <v>0</v>
      </c>
      <c r="AR317" s="25" t="s">
        <v>216</v>
      </c>
      <c r="AT317" s="25" t="s">
        <v>211</v>
      </c>
      <c r="AU317" s="25" t="s">
        <v>90</v>
      </c>
      <c r="AY317" s="25" t="s">
        <v>207</v>
      </c>
      <c r="BE317" s="215">
        <f>IF(N317="základní",J317,0)</f>
        <v>0</v>
      </c>
      <c r="BF317" s="215">
        <f>IF(N317="snížená",J317,0)</f>
        <v>0</v>
      </c>
      <c r="BG317" s="215">
        <f>IF(N317="zákl. přenesená",J317,0)</f>
        <v>0</v>
      </c>
      <c r="BH317" s="215">
        <f>IF(N317="sníž. přenesená",J317,0)</f>
        <v>0</v>
      </c>
      <c r="BI317" s="215">
        <f>IF(N317="nulová",J317,0)</f>
        <v>0</v>
      </c>
      <c r="BJ317" s="25" t="s">
        <v>80</v>
      </c>
      <c r="BK317" s="215">
        <f>ROUND(I317*H317,1)</f>
        <v>0</v>
      </c>
      <c r="BL317" s="25" t="s">
        <v>216</v>
      </c>
      <c r="BM317" s="25" t="s">
        <v>1276</v>
      </c>
    </row>
    <row r="318" spans="2:65" s="12" customFormat="1" ht="12">
      <c r="B318" s="216"/>
      <c r="C318" s="217"/>
      <c r="D318" s="218" t="s">
        <v>218</v>
      </c>
      <c r="E318" s="219" t="s">
        <v>23</v>
      </c>
      <c r="F318" s="220" t="s">
        <v>1089</v>
      </c>
      <c r="G318" s="217"/>
      <c r="H318" s="221">
        <v>2.4870000000000001</v>
      </c>
      <c r="I318" s="222"/>
      <c r="J318" s="217"/>
      <c r="K318" s="217"/>
      <c r="L318" s="223"/>
      <c r="M318" s="224"/>
      <c r="N318" s="225"/>
      <c r="O318" s="225"/>
      <c r="P318" s="225"/>
      <c r="Q318" s="225"/>
      <c r="R318" s="225"/>
      <c r="S318" s="225"/>
      <c r="T318" s="226"/>
      <c r="AT318" s="227" t="s">
        <v>218</v>
      </c>
      <c r="AU318" s="227" t="s">
        <v>90</v>
      </c>
      <c r="AV318" s="12" t="s">
        <v>82</v>
      </c>
      <c r="AW318" s="12" t="s">
        <v>36</v>
      </c>
      <c r="AX318" s="12" t="s">
        <v>73</v>
      </c>
      <c r="AY318" s="227" t="s">
        <v>207</v>
      </c>
    </row>
    <row r="319" spans="2:65" s="14" customFormat="1" ht="12">
      <c r="B319" s="239"/>
      <c r="C319" s="240"/>
      <c r="D319" s="218" t="s">
        <v>218</v>
      </c>
      <c r="E319" s="241" t="s">
        <v>23</v>
      </c>
      <c r="F319" s="242" t="s">
        <v>1265</v>
      </c>
      <c r="G319" s="240"/>
      <c r="H319" s="243">
        <v>2.4870000000000001</v>
      </c>
      <c r="I319" s="244"/>
      <c r="J319" s="240"/>
      <c r="K319" s="240"/>
      <c r="L319" s="245"/>
      <c r="M319" s="246"/>
      <c r="N319" s="247"/>
      <c r="O319" s="247"/>
      <c r="P319" s="247"/>
      <c r="Q319" s="247"/>
      <c r="R319" s="247"/>
      <c r="S319" s="247"/>
      <c r="T319" s="248"/>
      <c r="AT319" s="249" t="s">
        <v>218</v>
      </c>
      <c r="AU319" s="249" t="s">
        <v>90</v>
      </c>
      <c r="AV319" s="14" t="s">
        <v>90</v>
      </c>
      <c r="AW319" s="14" t="s">
        <v>36</v>
      </c>
      <c r="AX319" s="14" t="s">
        <v>73</v>
      </c>
      <c r="AY319" s="249" t="s">
        <v>207</v>
      </c>
    </row>
    <row r="320" spans="2:65" s="12" customFormat="1" ht="12">
      <c r="B320" s="216"/>
      <c r="C320" s="217"/>
      <c r="D320" s="218" t="s">
        <v>218</v>
      </c>
      <c r="E320" s="219" t="s">
        <v>23</v>
      </c>
      <c r="F320" s="220" t="s">
        <v>1266</v>
      </c>
      <c r="G320" s="217"/>
      <c r="H320" s="221">
        <v>40.694000000000003</v>
      </c>
      <c r="I320" s="222"/>
      <c r="J320" s="217"/>
      <c r="K320" s="217"/>
      <c r="L320" s="223"/>
      <c r="M320" s="224"/>
      <c r="N320" s="225"/>
      <c r="O320" s="225"/>
      <c r="P320" s="225"/>
      <c r="Q320" s="225"/>
      <c r="R320" s="225"/>
      <c r="S320" s="225"/>
      <c r="T320" s="226"/>
      <c r="AT320" s="227" t="s">
        <v>218</v>
      </c>
      <c r="AU320" s="227" t="s">
        <v>90</v>
      </c>
      <c r="AV320" s="12" t="s">
        <v>82</v>
      </c>
      <c r="AW320" s="12" t="s">
        <v>36</v>
      </c>
      <c r="AX320" s="12" t="s">
        <v>73</v>
      </c>
      <c r="AY320" s="227" t="s">
        <v>207</v>
      </c>
    </row>
    <row r="321" spans="2:65" s="12" customFormat="1" ht="12">
      <c r="B321" s="216"/>
      <c r="C321" s="217"/>
      <c r="D321" s="218" t="s">
        <v>218</v>
      </c>
      <c r="E321" s="219" t="s">
        <v>23</v>
      </c>
      <c r="F321" s="220" t="s">
        <v>1267</v>
      </c>
      <c r="G321" s="217"/>
      <c r="H321" s="221">
        <v>-2.4870000000000001</v>
      </c>
      <c r="I321" s="222"/>
      <c r="J321" s="217"/>
      <c r="K321" s="217"/>
      <c r="L321" s="223"/>
      <c r="M321" s="224"/>
      <c r="N321" s="225"/>
      <c r="O321" s="225"/>
      <c r="P321" s="225"/>
      <c r="Q321" s="225"/>
      <c r="R321" s="225"/>
      <c r="S321" s="225"/>
      <c r="T321" s="226"/>
      <c r="AT321" s="227" t="s">
        <v>218</v>
      </c>
      <c r="AU321" s="227" t="s">
        <v>90</v>
      </c>
      <c r="AV321" s="12" t="s">
        <v>82</v>
      </c>
      <c r="AW321" s="12" t="s">
        <v>36</v>
      </c>
      <c r="AX321" s="12" t="s">
        <v>73</v>
      </c>
      <c r="AY321" s="227" t="s">
        <v>207</v>
      </c>
    </row>
    <row r="322" spans="2:65" s="12" customFormat="1" ht="12">
      <c r="B322" s="216"/>
      <c r="C322" s="217"/>
      <c r="D322" s="218" t="s">
        <v>218</v>
      </c>
      <c r="E322" s="219" t="s">
        <v>23</v>
      </c>
      <c r="F322" s="220" t="s">
        <v>1268</v>
      </c>
      <c r="G322" s="217"/>
      <c r="H322" s="221">
        <v>2.95</v>
      </c>
      <c r="I322" s="222"/>
      <c r="J322" s="217"/>
      <c r="K322" s="217"/>
      <c r="L322" s="223"/>
      <c r="M322" s="224"/>
      <c r="N322" s="225"/>
      <c r="O322" s="225"/>
      <c r="P322" s="225"/>
      <c r="Q322" s="225"/>
      <c r="R322" s="225"/>
      <c r="S322" s="225"/>
      <c r="T322" s="226"/>
      <c r="AT322" s="227" t="s">
        <v>218</v>
      </c>
      <c r="AU322" s="227" t="s">
        <v>90</v>
      </c>
      <c r="AV322" s="12" t="s">
        <v>82</v>
      </c>
      <c r="AW322" s="12" t="s">
        <v>36</v>
      </c>
      <c r="AX322" s="12" t="s">
        <v>73</v>
      </c>
      <c r="AY322" s="227" t="s">
        <v>207</v>
      </c>
    </row>
    <row r="323" spans="2:65" s="12" customFormat="1" ht="12">
      <c r="B323" s="216"/>
      <c r="C323" s="217"/>
      <c r="D323" s="218" t="s">
        <v>218</v>
      </c>
      <c r="E323" s="219" t="s">
        <v>23</v>
      </c>
      <c r="F323" s="220" t="s">
        <v>1269</v>
      </c>
      <c r="G323" s="217"/>
      <c r="H323" s="221">
        <v>1.2</v>
      </c>
      <c r="I323" s="222"/>
      <c r="J323" s="217"/>
      <c r="K323" s="217"/>
      <c r="L323" s="223"/>
      <c r="M323" s="224"/>
      <c r="N323" s="225"/>
      <c r="O323" s="225"/>
      <c r="P323" s="225"/>
      <c r="Q323" s="225"/>
      <c r="R323" s="225"/>
      <c r="S323" s="225"/>
      <c r="T323" s="226"/>
      <c r="AT323" s="227" t="s">
        <v>218</v>
      </c>
      <c r="AU323" s="227" t="s">
        <v>90</v>
      </c>
      <c r="AV323" s="12" t="s">
        <v>82</v>
      </c>
      <c r="AW323" s="12" t="s">
        <v>36</v>
      </c>
      <c r="AX323" s="12" t="s">
        <v>73</v>
      </c>
      <c r="AY323" s="227" t="s">
        <v>207</v>
      </c>
    </row>
    <row r="324" spans="2:65" s="14" customFormat="1" ht="12">
      <c r="B324" s="239"/>
      <c r="C324" s="240"/>
      <c r="D324" s="218" t="s">
        <v>218</v>
      </c>
      <c r="E324" s="241" t="s">
        <v>23</v>
      </c>
      <c r="F324" s="242" t="s">
        <v>1270</v>
      </c>
      <c r="G324" s="240"/>
      <c r="H324" s="243">
        <v>42.356999999999999</v>
      </c>
      <c r="I324" s="244"/>
      <c r="J324" s="240"/>
      <c r="K324" s="240"/>
      <c r="L324" s="245"/>
      <c r="M324" s="246"/>
      <c r="N324" s="247"/>
      <c r="O324" s="247"/>
      <c r="P324" s="247"/>
      <c r="Q324" s="247"/>
      <c r="R324" s="247"/>
      <c r="S324" s="247"/>
      <c r="T324" s="248"/>
      <c r="AT324" s="249" t="s">
        <v>218</v>
      </c>
      <c r="AU324" s="249" t="s">
        <v>90</v>
      </c>
      <c r="AV324" s="14" t="s">
        <v>90</v>
      </c>
      <c r="AW324" s="14" t="s">
        <v>36</v>
      </c>
      <c r="AX324" s="14" t="s">
        <v>73</v>
      </c>
      <c r="AY324" s="249" t="s">
        <v>207</v>
      </c>
    </row>
    <row r="325" spans="2:65" s="13" customFormat="1" ht="12">
      <c r="B325" s="228"/>
      <c r="C325" s="229"/>
      <c r="D325" s="218" t="s">
        <v>218</v>
      </c>
      <c r="E325" s="230" t="s">
        <v>23</v>
      </c>
      <c r="F325" s="231" t="s">
        <v>236</v>
      </c>
      <c r="G325" s="229"/>
      <c r="H325" s="232">
        <v>44.844000000000001</v>
      </c>
      <c r="I325" s="233"/>
      <c r="J325" s="229"/>
      <c r="K325" s="229"/>
      <c r="L325" s="234"/>
      <c r="M325" s="235"/>
      <c r="N325" s="236"/>
      <c r="O325" s="236"/>
      <c r="P325" s="236"/>
      <c r="Q325" s="236"/>
      <c r="R325" s="236"/>
      <c r="S325" s="236"/>
      <c r="T325" s="237"/>
      <c r="AT325" s="238" t="s">
        <v>218</v>
      </c>
      <c r="AU325" s="238" t="s">
        <v>90</v>
      </c>
      <c r="AV325" s="13" t="s">
        <v>216</v>
      </c>
      <c r="AW325" s="13" t="s">
        <v>36</v>
      </c>
      <c r="AX325" s="13" t="s">
        <v>80</v>
      </c>
      <c r="AY325" s="238" t="s">
        <v>207</v>
      </c>
    </row>
    <row r="326" spans="2:65" s="1" customFormat="1" ht="34.200000000000003" customHeight="1">
      <c r="B326" s="42"/>
      <c r="C326" s="204" t="s">
        <v>479</v>
      </c>
      <c r="D326" s="204" t="s">
        <v>211</v>
      </c>
      <c r="E326" s="205" t="s">
        <v>1277</v>
      </c>
      <c r="F326" s="206" t="s">
        <v>1278</v>
      </c>
      <c r="G326" s="207" t="s">
        <v>285</v>
      </c>
      <c r="H326" s="208">
        <v>44.844000000000001</v>
      </c>
      <c r="I326" s="209"/>
      <c r="J326" s="210">
        <f>ROUND(I326*H326,1)</f>
        <v>0</v>
      </c>
      <c r="K326" s="206" t="s">
        <v>23</v>
      </c>
      <c r="L326" s="62"/>
      <c r="M326" s="211" t="s">
        <v>23</v>
      </c>
      <c r="N326" s="212" t="s">
        <v>44</v>
      </c>
      <c r="O326" s="43"/>
      <c r="P326" s="213">
        <f>O326*H326</f>
        <v>0</v>
      </c>
      <c r="Q326" s="213">
        <v>0.100000959</v>
      </c>
      <c r="R326" s="213">
        <f>Q326*H326</f>
        <v>4.4844430053959998</v>
      </c>
      <c r="S326" s="213">
        <v>0</v>
      </c>
      <c r="T326" s="214">
        <f>S326*H326</f>
        <v>0</v>
      </c>
      <c r="AR326" s="25" t="s">
        <v>216</v>
      </c>
      <c r="AT326" s="25" t="s">
        <v>211</v>
      </c>
      <c r="AU326" s="25" t="s">
        <v>90</v>
      </c>
      <c r="AY326" s="25" t="s">
        <v>207</v>
      </c>
      <c r="BE326" s="215">
        <f>IF(N326="základní",J326,0)</f>
        <v>0</v>
      </c>
      <c r="BF326" s="215">
        <f>IF(N326="snížená",J326,0)</f>
        <v>0</v>
      </c>
      <c r="BG326" s="215">
        <f>IF(N326="zákl. přenesená",J326,0)</f>
        <v>0</v>
      </c>
      <c r="BH326" s="215">
        <f>IF(N326="sníž. přenesená",J326,0)</f>
        <v>0</v>
      </c>
      <c r="BI326" s="215">
        <f>IF(N326="nulová",J326,0)</f>
        <v>0</v>
      </c>
      <c r="BJ326" s="25" t="s">
        <v>80</v>
      </c>
      <c r="BK326" s="215">
        <f>ROUND(I326*H326,1)</f>
        <v>0</v>
      </c>
      <c r="BL326" s="25" t="s">
        <v>216</v>
      </c>
      <c r="BM326" s="25" t="s">
        <v>1279</v>
      </c>
    </row>
    <row r="327" spans="2:65" s="12" customFormat="1" ht="12">
      <c r="B327" s="216"/>
      <c r="C327" s="217"/>
      <c r="D327" s="218" t="s">
        <v>218</v>
      </c>
      <c r="E327" s="219" t="s">
        <v>23</v>
      </c>
      <c r="F327" s="220" t="s">
        <v>1089</v>
      </c>
      <c r="G327" s="217"/>
      <c r="H327" s="221">
        <v>2.4870000000000001</v>
      </c>
      <c r="I327" s="222"/>
      <c r="J327" s="217"/>
      <c r="K327" s="217"/>
      <c r="L327" s="223"/>
      <c r="M327" s="224"/>
      <c r="N327" s="225"/>
      <c r="O327" s="225"/>
      <c r="P327" s="225"/>
      <c r="Q327" s="225"/>
      <c r="R327" s="225"/>
      <c r="S327" s="225"/>
      <c r="T327" s="226"/>
      <c r="AT327" s="227" t="s">
        <v>218</v>
      </c>
      <c r="AU327" s="227" t="s">
        <v>90</v>
      </c>
      <c r="AV327" s="12" t="s">
        <v>82</v>
      </c>
      <c r="AW327" s="12" t="s">
        <v>36</v>
      </c>
      <c r="AX327" s="12" t="s">
        <v>73</v>
      </c>
      <c r="AY327" s="227" t="s">
        <v>207</v>
      </c>
    </row>
    <row r="328" spans="2:65" s="14" customFormat="1" ht="12">
      <c r="B328" s="239"/>
      <c r="C328" s="240"/>
      <c r="D328" s="218" t="s">
        <v>218</v>
      </c>
      <c r="E328" s="241" t="s">
        <v>23</v>
      </c>
      <c r="F328" s="242" t="s">
        <v>1265</v>
      </c>
      <c r="G328" s="240"/>
      <c r="H328" s="243">
        <v>2.4870000000000001</v>
      </c>
      <c r="I328" s="244"/>
      <c r="J328" s="240"/>
      <c r="K328" s="240"/>
      <c r="L328" s="245"/>
      <c r="M328" s="246"/>
      <c r="N328" s="247"/>
      <c r="O328" s="247"/>
      <c r="P328" s="247"/>
      <c r="Q328" s="247"/>
      <c r="R328" s="247"/>
      <c r="S328" s="247"/>
      <c r="T328" s="248"/>
      <c r="AT328" s="249" t="s">
        <v>218</v>
      </c>
      <c r="AU328" s="249" t="s">
        <v>90</v>
      </c>
      <c r="AV328" s="14" t="s">
        <v>90</v>
      </c>
      <c r="AW328" s="14" t="s">
        <v>36</v>
      </c>
      <c r="AX328" s="14" t="s">
        <v>73</v>
      </c>
      <c r="AY328" s="249" t="s">
        <v>207</v>
      </c>
    </row>
    <row r="329" spans="2:65" s="12" customFormat="1" ht="12">
      <c r="B329" s="216"/>
      <c r="C329" s="217"/>
      <c r="D329" s="218" t="s">
        <v>218</v>
      </c>
      <c r="E329" s="219" t="s">
        <v>23</v>
      </c>
      <c r="F329" s="220" t="s">
        <v>1266</v>
      </c>
      <c r="G329" s="217"/>
      <c r="H329" s="221">
        <v>40.694000000000003</v>
      </c>
      <c r="I329" s="222"/>
      <c r="J329" s="217"/>
      <c r="K329" s="217"/>
      <c r="L329" s="223"/>
      <c r="M329" s="224"/>
      <c r="N329" s="225"/>
      <c r="O329" s="225"/>
      <c r="P329" s="225"/>
      <c r="Q329" s="225"/>
      <c r="R329" s="225"/>
      <c r="S329" s="225"/>
      <c r="T329" s="226"/>
      <c r="AT329" s="227" t="s">
        <v>218</v>
      </c>
      <c r="AU329" s="227" t="s">
        <v>90</v>
      </c>
      <c r="AV329" s="12" t="s">
        <v>82</v>
      </c>
      <c r="AW329" s="12" t="s">
        <v>36</v>
      </c>
      <c r="AX329" s="12" t="s">
        <v>73</v>
      </c>
      <c r="AY329" s="227" t="s">
        <v>207</v>
      </c>
    </row>
    <row r="330" spans="2:65" s="12" customFormat="1" ht="12">
      <c r="B330" s="216"/>
      <c r="C330" s="217"/>
      <c r="D330" s="218" t="s">
        <v>218</v>
      </c>
      <c r="E330" s="219" t="s">
        <v>23</v>
      </c>
      <c r="F330" s="220" t="s">
        <v>1267</v>
      </c>
      <c r="G330" s="217"/>
      <c r="H330" s="221">
        <v>-2.4870000000000001</v>
      </c>
      <c r="I330" s="222"/>
      <c r="J330" s="217"/>
      <c r="K330" s="217"/>
      <c r="L330" s="223"/>
      <c r="M330" s="224"/>
      <c r="N330" s="225"/>
      <c r="O330" s="225"/>
      <c r="P330" s="225"/>
      <c r="Q330" s="225"/>
      <c r="R330" s="225"/>
      <c r="S330" s="225"/>
      <c r="T330" s="226"/>
      <c r="AT330" s="227" t="s">
        <v>218</v>
      </c>
      <c r="AU330" s="227" t="s">
        <v>90</v>
      </c>
      <c r="AV330" s="12" t="s">
        <v>82</v>
      </c>
      <c r="AW330" s="12" t="s">
        <v>36</v>
      </c>
      <c r="AX330" s="12" t="s">
        <v>73</v>
      </c>
      <c r="AY330" s="227" t="s">
        <v>207</v>
      </c>
    </row>
    <row r="331" spans="2:65" s="12" customFormat="1" ht="12">
      <c r="B331" s="216"/>
      <c r="C331" s="217"/>
      <c r="D331" s="218" t="s">
        <v>218</v>
      </c>
      <c r="E331" s="219" t="s">
        <v>23</v>
      </c>
      <c r="F331" s="220" t="s">
        <v>1268</v>
      </c>
      <c r="G331" s="217"/>
      <c r="H331" s="221">
        <v>2.95</v>
      </c>
      <c r="I331" s="222"/>
      <c r="J331" s="217"/>
      <c r="K331" s="217"/>
      <c r="L331" s="223"/>
      <c r="M331" s="224"/>
      <c r="N331" s="225"/>
      <c r="O331" s="225"/>
      <c r="P331" s="225"/>
      <c r="Q331" s="225"/>
      <c r="R331" s="225"/>
      <c r="S331" s="225"/>
      <c r="T331" s="226"/>
      <c r="AT331" s="227" t="s">
        <v>218</v>
      </c>
      <c r="AU331" s="227" t="s">
        <v>90</v>
      </c>
      <c r="AV331" s="12" t="s">
        <v>82</v>
      </c>
      <c r="AW331" s="12" t="s">
        <v>36</v>
      </c>
      <c r="AX331" s="12" t="s">
        <v>73</v>
      </c>
      <c r="AY331" s="227" t="s">
        <v>207</v>
      </c>
    </row>
    <row r="332" spans="2:65" s="12" customFormat="1" ht="12">
      <c r="B332" s="216"/>
      <c r="C332" s="217"/>
      <c r="D332" s="218" t="s">
        <v>218</v>
      </c>
      <c r="E332" s="219" t="s">
        <v>23</v>
      </c>
      <c r="F332" s="220" t="s">
        <v>1269</v>
      </c>
      <c r="G332" s="217"/>
      <c r="H332" s="221">
        <v>1.2</v>
      </c>
      <c r="I332" s="222"/>
      <c r="J332" s="217"/>
      <c r="K332" s="217"/>
      <c r="L332" s="223"/>
      <c r="M332" s="224"/>
      <c r="N332" s="225"/>
      <c r="O332" s="225"/>
      <c r="P332" s="225"/>
      <c r="Q332" s="225"/>
      <c r="R332" s="225"/>
      <c r="S332" s="225"/>
      <c r="T332" s="226"/>
      <c r="AT332" s="227" t="s">
        <v>218</v>
      </c>
      <c r="AU332" s="227" t="s">
        <v>90</v>
      </c>
      <c r="AV332" s="12" t="s">
        <v>82</v>
      </c>
      <c r="AW332" s="12" t="s">
        <v>36</v>
      </c>
      <c r="AX332" s="12" t="s">
        <v>73</v>
      </c>
      <c r="AY332" s="227" t="s">
        <v>207</v>
      </c>
    </row>
    <row r="333" spans="2:65" s="14" customFormat="1" ht="12">
      <c r="B333" s="239"/>
      <c r="C333" s="240"/>
      <c r="D333" s="218" t="s">
        <v>218</v>
      </c>
      <c r="E333" s="241" t="s">
        <v>23</v>
      </c>
      <c r="F333" s="242" t="s">
        <v>1270</v>
      </c>
      <c r="G333" s="240"/>
      <c r="H333" s="243">
        <v>42.356999999999999</v>
      </c>
      <c r="I333" s="244"/>
      <c r="J333" s="240"/>
      <c r="K333" s="240"/>
      <c r="L333" s="245"/>
      <c r="M333" s="246"/>
      <c r="N333" s="247"/>
      <c r="O333" s="247"/>
      <c r="P333" s="247"/>
      <c r="Q333" s="247"/>
      <c r="R333" s="247"/>
      <c r="S333" s="247"/>
      <c r="T333" s="248"/>
      <c r="AT333" s="249" t="s">
        <v>218</v>
      </c>
      <c r="AU333" s="249" t="s">
        <v>90</v>
      </c>
      <c r="AV333" s="14" t="s">
        <v>90</v>
      </c>
      <c r="AW333" s="14" t="s">
        <v>36</v>
      </c>
      <c r="AX333" s="14" t="s">
        <v>73</v>
      </c>
      <c r="AY333" s="249" t="s">
        <v>207</v>
      </c>
    </row>
    <row r="334" spans="2:65" s="13" customFormat="1" ht="12">
      <c r="B334" s="228"/>
      <c r="C334" s="229"/>
      <c r="D334" s="218" t="s">
        <v>218</v>
      </c>
      <c r="E334" s="230" t="s">
        <v>23</v>
      </c>
      <c r="F334" s="231" t="s">
        <v>236</v>
      </c>
      <c r="G334" s="229"/>
      <c r="H334" s="232">
        <v>44.844000000000001</v>
      </c>
      <c r="I334" s="233"/>
      <c r="J334" s="229"/>
      <c r="K334" s="229"/>
      <c r="L334" s="234"/>
      <c r="M334" s="235"/>
      <c r="N334" s="236"/>
      <c r="O334" s="236"/>
      <c r="P334" s="236"/>
      <c r="Q334" s="236"/>
      <c r="R334" s="236"/>
      <c r="S334" s="236"/>
      <c r="T334" s="237"/>
      <c r="AT334" s="238" t="s">
        <v>218</v>
      </c>
      <c r="AU334" s="238" t="s">
        <v>90</v>
      </c>
      <c r="AV334" s="13" t="s">
        <v>216</v>
      </c>
      <c r="AW334" s="13" t="s">
        <v>36</v>
      </c>
      <c r="AX334" s="13" t="s">
        <v>80</v>
      </c>
      <c r="AY334" s="238" t="s">
        <v>207</v>
      </c>
    </row>
    <row r="335" spans="2:65" s="1" customFormat="1" ht="14.4" customHeight="1">
      <c r="B335" s="42"/>
      <c r="C335" s="260" t="s">
        <v>484</v>
      </c>
      <c r="D335" s="260" t="s">
        <v>314</v>
      </c>
      <c r="E335" s="261" t="s">
        <v>1280</v>
      </c>
      <c r="F335" s="262" t="s">
        <v>1281</v>
      </c>
      <c r="G335" s="263" t="s">
        <v>285</v>
      </c>
      <c r="H335" s="264">
        <v>49.328000000000003</v>
      </c>
      <c r="I335" s="265"/>
      <c r="J335" s="266">
        <f>ROUND(I335*H335,1)</f>
        <v>0</v>
      </c>
      <c r="K335" s="262" t="s">
        <v>23</v>
      </c>
      <c r="L335" s="267"/>
      <c r="M335" s="268" t="s">
        <v>23</v>
      </c>
      <c r="N335" s="269" t="s">
        <v>44</v>
      </c>
      <c r="O335" s="43"/>
      <c r="P335" s="213">
        <f>O335*H335</f>
        <v>0</v>
      </c>
      <c r="Q335" s="213">
        <v>7.0000000000000007E-2</v>
      </c>
      <c r="R335" s="213">
        <f>Q335*H335</f>
        <v>3.4529600000000005</v>
      </c>
      <c r="S335" s="213">
        <v>0</v>
      </c>
      <c r="T335" s="214">
        <f>S335*H335</f>
        <v>0</v>
      </c>
      <c r="AR335" s="25" t="s">
        <v>262</v>
      </c>
      <c r="AT335" s="25" t="s">
        <v>314</v>
      </c>
      <c r="AU335" s="25" t="s">
        <v>90</v>
      </c>
      <c r="AY335" s="25" t="s">
        <v>207</v>
      </c>
      <c r="BE335" s="215">
        <f>IF(N335="základní",J335,0)</f>
        <v>0</v>
      </c>
      <c r="BF335" s="215">
        <f>IF(N335="snížená",J335,0)</f>
        <v>0</v>
      </c>
      <c r="BG335" s="215">
        <f>IF(N335="zákl. přenesená",J335,0)</f>
        <v>0</v>
      </c>
      <c r="BH335" s="215">
        <f>IF(N335="sníž. přenesená",J335,0)</f>
        <v>0</v>
      </c>
      <c r="BI335" s="215">
        <f>IF(N335="nulová",J335,0)</f>
        <v>0</v>
      </c>
      <c r="BJ335" s="25" t="s">
        <v>80</v>
      </c>
      <c r="BK335" s="215">
        <f>ROUND(I335*H335,1)</f>
        <v>0</v>
      </c>
      <c r="BL335" s="25" t="s">
        <v>216</v>
      </c>
      <c r="BM335" s="25" t="s">
        <v>1282</v>
      </c>
    </row>
    <row r="336" spans="2:65" s="12" customFormat="1" ht="12">
      <c r="B336" s="216"/>
      <c r="C336" s="217"/>
      <c r="D336" s="218" t="s">
        <v>218</v>
      </c>
      <c r="E336" s="219" t="s">
        <v>23</v>
      </c>
      <c r="F336" s="220" t="s">
        <v>1283</v>
      </c>
      <c r="G336" s="217"/>
      <c r="H336" s="221">
        <v>49.328000000000003</v>
      </c>
      <c r="I336" s="222"/>
      <c r="J336" s="217"/>
      <c r="K336" s="217"/>
      <c r="L336" s="223"/>
      <c r="M336" s="224"/>
      <c r="N336" s="225"/>
      <c r="O336" s="225"/>
      <c r="P336" s="225"/>
      <c r="Q336" s="225"/>
      <c r="R336" s="225"/>
      <c r="S336" s="225"/>
      <c r="T336" s="226"/>
      <c r="AT336" s="227" t="s">
        <v>218</v>
      </c>
      <c r="AU336" s="227" t="s">
        <v>90</v>
      </c>
      <c r="AV336" s="12" t="s">
        <v>82</v>
      </c>
      <c r="AW336" s="12" t="s">
        <v>36</v>
      </c>
      <c r="AX336" s="12" t="s">
        <v>80</v>
      </c>
      <c r="AY336" s="227" t="s">
        <v>207</v>
      </c>
    </row>
    <row r="337" spans="2:65" s="11" customFormat="1" ht="29.85" customHeight="1">
      <c r="B337" s="188"/>
      <c r="C337" s="189"/>
      <c r="D337" s="190" t="s">
        <v>72</v>
      </c>
      <c r="E337" s="202" t="s">
        <v>516</v>
      </c>
      <c r="F337" s="202" t="s">
        <v>517</v>
      </c>
      <c r="G337" s="189"/>
      <c r="H337" s="189"/>
      <c r="I337" s="192"/>
      <c r="J337" s="203">
        <f>BK337</f>
        <v>0</v>
      </c>
      <c r="K337" s="189"/>
      <c r="L337" s="194"/>
      <c r="M337" s="195"/>
      <c r="N337" s="196"/>
      <c r="O337" s="196"/>
      <c r="P337" s="197">
        <f>P338</f>
        <v>0</v>
      </c>
      <c r="Q337" s="196"/>
      <c r="R337" s="197">
        <f>R338</f>
        <v>0</v>
      </c>
      <c r="S337" s="196"/>
      <c r="T337" s="198">
        <f>T338</f>
        <v>0</v>
      </c>
      <c r="AR337" s="199" t="s">
        <v>80</v>
      </c>
      <c r="AT337" s="200" t="s">
        <v>72</v>
      </c>
      <c r="AU337" s="200" t="s">
        <v>80</v>
      </c>
      <c r="AY337" s="199" t="s">
        <v>207</v>
      </c>
      <c r="BK337" s="201">
        <f>BK338</f>
        <v>0</v>
      </c>
    </row>
    <row r="338" spans="2:65" s="1" customFormat="1" ht="22.8" customHeight="1">
      <c r="B338" s="42"/>
      <c r="C338" s="204" t="s">
        <v>488</v>
      </c>
      <c r="D338" s="204" t="s">
        <v>211</v>
      </c>
      <c r="E338" s="205" t="s">
        <v>1284</v>
      </c>
      <c r="F338" s="206" t="s">
        <v>1285</v>
      </c>
      <c r="G338" s="207" t="s">
        <v>317</v>
      </c>
      <c r="H338" s="208">
        <v>1</v>
      </c>
      <c r="I338" s="209"/>
      <c r="J338" s="210">
        <f>ROUND(I338*H338,1)</f>
        <v>0</v>
      </c>
      <c r="K338" s="206" t="s">
        <v>23</v>
      </c>
      <c r="L338" s="62"/>
      <c r="M338" s="211" t="s">
        <v>23</v>
      </c>
      <c r="N338" s="212" t="s">
        <v>44</v>
      </c>
      <c r="O338" s="43"/>
      <c r="P338" s="213">
        <f>O338*H338</f>
        <v>0</v>
      </c>
      <c r="Q338" s="213">
        <v>0</v>
      </c>
      <c r="R338" s="213">
        <f>Q338*H338</f>
        <v>0</v>
      </c>
      <c r="S338" s="213">
        <v>0</v>
      </c>
      <c r="T338" s="214">
        <f>S338*H338</f>
        <v>0</v>
      </c>
      <c r="AR338" s="25" t="s">
        <v>216</v>
      </c>
      <c r="AT338" s="25" t="s">
        <v>211</v>
      </c>
      <c r="AU338" s="25" t="s">
        <v>82</v>
      </c>
      <c r="AY338" s="25" t="s">
        <v>207</v>
      </c>
      <c r="BE338" s="215">
        <f>IF(N338="základní",J338,0)</f>
        <v>0</v>
      </c>
      <c r="BF338" s="215">
        <f>IF(N338="snížená",J338,0)</f>
        <v>0</v>
      </c>
      <c r="BG338" s="215">
        <f>IF(N338="zákl. přenesená",J338,0)</f>
        <v>0</v>
      </c>
      <c r="BH338" s="215">
        <f>IF(N338="sníž. přenesená",J338,0)</f>
        <v>0</v>
      </c>
      <c r="BI338" s="215">
        <f>IF(N338="nulová",J338,0)</f>
        <v>0</v>
      </c>
      <c r="BJ338" s="25" t="s">
        <v>80</v>
      </c>
      <c r="BK338" s="215">
        <f>ROUND(I338*H338,1)</f>
        <v>0</v>
      </c>
      <c r="BL338" s="25" t="s">
        <v>216</v>
      </c>
      <c r="BM338" s="25" t="s">
        <v>1286</v>
      </c>
    </row>
    <row r="339" spans="2:65" s="11" customFormat="1" ht="29.85" customHeight="1">
      <c r="B339" s="188"/>
      <c r="C339" s="189"/>
      <c r="D339" s="190" t="s">
        <v>72</v>
      </c>
      <c r="E339" s="202" t="s">
        <v>588</v>
      </c>
      <c r="F339" s="202" t="s">
        <v>589</v>
      </c>
      <c r="G339" s="189"/>
      <c r="H339" s="189"/>
      <c r="I339" s="192"/>
      <c r="J339" s="203">
        <f>BK339</f>
        <v>0</v>
      </c>
      <c r="K339" s="189"/>
      <c r="L339" s="194"/>
      <c r="M339" s="195"/>
      <c r="N339" s="196"/>
      <c r="O339" s="196"/>
      <c r="P339" s="197">
        <f>P340</f>
        <v>0</v>
      </c>
      <c r="Q339" s="196"/>
      <c r="R339" s="197">
        <f>R340</f>
        <v>0</v>
      </c>
      <c r="S339" s="196"/>
      <c r="T339" s="198">
        <f>T340</f>
        <v>0</v>
      </c>
      <c r="AR339" s="199" t="s">
        <v>80</v>
      </c>
      <c r="AT339" s="200" t="s">
        <v>72</v>
      </c>
      <c r="AU339" s="200" t="s">
        <v>80</v>
      </c>
      <c r="AY339" s="199" t="s">
        <v>207</v>
      </c>
      <c r="BK339" s="201">
        <f>BK340</f>
        <v>0</v>
      </c>
    </row>
    <row r="340" spans="2:65" s="1" customFormat="1" ht="45.6" customHeight="1">
      <c r="B340" s="42"/>
      <c r="C340" s="204" t="s">
        <v>493</v>
      </c>
      <c r="D340" s="204" t="s">
        <v>211</v>
      </c>
      <c r="E340" s="205" t="s">
        <v>1287</v>
      </c>
      <c r="F340" s="206" t="s">
        <v>1288</v>
      </c>
      <c r="G340" s="207" t="s">
        <v>240</v>
      </c>
      <c r="H340" s="208">
        <v>95.61</v>
      </c>
      <c r="I340" s="209"/>
      <c r="J340" s="210">
        <f>ROUND(I340*H340,1)</f>
        <v>0</v>
      </c>
      <c r="K340" s="206" t="s">
        <v>215</v>
      </c>
      <c r="L340" s="62"/>
      <c r="M340" s="211" t="s">
        <v>23</v>
      </c>
      <c r="N340" s="212" t="s">
        <v>44</v>
      </c>
      <c r="O340" s="43"/>
      <c r="P340" s="213">
        <f>O340*H340</f>
        <v>0</v>
      </c>
      <c r="Q340" s="213">
        <v>0</v>
      </c>
      <c r="R340" s="213">
        <f>Q340*H340</f>
        <v>0</v>
      </c>
      <c r="S340" s="213">
        <v>0</v>
      </c>
      <c r="T340" s="214">
        <f>S340*H340</f>
        <v>0</v>
      </c>
      <c r="AR340" s="25" t="s">
        <v>216</v>
      </c>
      <c r="AT340" s="25" t="s">
        <v>211</v>
      </c>
      <c r="AU340" s="25" t="s">
        <v>82</v>
      </c>
      <c r="AY340" s="25" t="s">
        <v>207</v>
      </c>
      <c r="BE340" s="215">
        <f>IF(N340="základní",J340,0)</f>
        <v>0</v>
      </c>
      <c r="BF340" s="215">
        <f>IF(N340="snížená",J340,0)</f>
        <v>0</v>
      </c>
      <c r="BG340" s="215">
        <f>IF(N340="zákl. přenesená",J340,0)</f>
        <v>0</v>
      </c>
      <c r="BH340" s="215">
        <f>IF(N340="sníž. přenesená",J340,0)</f>
        <v>0</v>
      </c>
      <c r="BI340" s="215">
        <f>IF(N340="nulová",J340,0)</f>
        <v>0</v>
      </c>
      <c r="BJ340" s="25" t="s">
        <v>80</v>
      </c>
      <c r="BK340" s="215">
        <f>ROUND(I340*H340,1)</f>
        <v>0</v>
      </c>
      <c r="BL340" s="25" t="s">
        <v>216</v>
      </c>
      <c r="BM340" s="25" t="s">
        <v>1289</v>
      </c>
    </row>
    <row r="341" spans="2:65" s="11" customFormat="1" ht="37.35" customHeight="1">
      <c r="B341" s="188"/>
      <c r="C341" s="189"/>
      <c r="D341" s="190" t="s">
        <v>72</v>
      </c>
      <c r="E341" s="191" t="s">
        <v>594</v>
      </c>
      <c r="F341" s="191" t="s">
        <v>595</v>
      </c>
      <c r="G341" s="189"/>
      <c r="H341" s="189"/>
      <c r="I341" s="192"/>
      <c r="J341" s="193">
        <f>BK341</f>
        <v>0</v>
      </c>
      <c r="K341" s="189"/>
      <c r="L341" s="194"/>
      <c r="M341" s="195"/>
      <c r="N341" s="196"/>
      <c r="O341" s="196"/>
      <c r="P341" s="197">
        <f>P342</f>
        <v>0</v>
      </c>
      <c r="Q341" s="196"/>
      <c r="R341" s="197">
        <f>R342</f>
        <v>0.22128</v>
      </c>
      <c r="S341" s="196"/>
      <c r="T341" s="198">
        <f>T342</f>
        <v>0</v>
      </c>
      <c r="AR341" s="199" t="s">
        <v>82</v>
      </c>
      <c r="AT341" s="200" t="s">
        <v>72</v>
      </c>
      <c r="AU341" s="200" t="s">
        <v>73</v>
      </c>
      <c r="AY341" s="199" t="s">
        <v>207</v>
      </c>
      <c r="BK341" s="201">
        <f>BK342</f>
        <v>0</v>
      </c>
    </row>
    <row r="342" spans="2:65" s="11" customFormat="1" ht="19.95" customHeight="1">
      <c r="B342" s="188"/>
      <c r="C342" s="189"/>
      <c r="D342" s="190" t="s">
        <v>72</v>
      </c>
      <c r="E342" s="202" t="s">
        <v>1290</v>
      </c>
      <c r="F342" s="202" t="s">
        <v>1291</v>
      </c>
      <c r="G342" s="189"/>
      <c r="H342" s="189"/>
      <c r="I342" s="192"/>
      <c r="J342" s="203">
        <f>BK342</f>
        <v>0</v>
      </c>
      <c r="K342" s="189"/>
      <c r="L342" s="194"/>
      <c r="M342" s="195"/>
      <c r="N342" s="196"/>
      <c r="O342" s="196"/>
      <c r="P342" s="197">
        <f>SUM(P343:P354)</f>
        <v>0</v>
      </c>
      <c r="Q342" s="196"/>
      <c r="R342" s="197">
        <f>SUM(R343:R354)</f>
        <v>0.22128</v>
      </c>
      <c r="S342" s="196"/>
      <c r="T342" s="198">
        <f>SUM(T343:T354)</f>
        <v>0</v>
      </c>
      <c r="AR342" s="199" t="s">
        <v>82</v>
      </c>
      <c r="AT342" s="200" t="s">
        <v>72</v>
      </c>
      <c r="AU342" s="200" t="s">
        <v>80</v>
      </c>
      <c r="AY342" s="199" t="s">
        <v>207</v>
      </c>
      <c r="BK342" s="201">
        <f>SUM(BK343:BK354)</f>
        <v>0</v>
      </c>
    </row>
    <row r="343" spans="2:65" s="1" customFormat="1" ht="34.200000000000003" customHeight="1">
      <c r="B343" s="42"/>
      <c r="C343" s="204" t="s">
        <v>499</v>
      </c>
      <c r="D343" s="204" t="s">
        <v>211</v>
      </c>
      <c r="E343" s="205" t="s">
        <v>1292</v>
      </c>
      <c r="F343" s="206" t="s">
        <v>1293</v>
      </c>
      <c r="G343" s="207" t="s">
        <v>285</v>
      </c>
      <c r="H343" s="208">
        <v>3.2</v>
      </c>
      <c r="I343" s="209"/>
      <c r="J343" s="210">
        <f>ROUND(I343*H343,1)</f>
        <v>0</v>
      </c>
      <c r="K343" s="206" t="s">
        <v>215</v>
      </c>
      <c r="L343" s="62"/>
      <c r="M343" s="211" t="s">
        <v>23</v>
      </c>
      <c r="N343" s="212" t="s">
        <v>44</v>
      </c>
      <c r="O343" s="43"/>
      <c r="P343" s="213">
        <f>O343*H343</f>
        <v>0</v>
      </c>
      <c r="Q343" s="213">
        <v>9.75E-3</v>
      </c>
      <c r="R343" s="213">
        <f>Q343*H343</f>
        <v>3.1200000000000002E-2</v>
      </c>
      <c r="S343" s="213">
        <v>0</v>
      </c>
      <c r="T343" s="214">
        <f>S343*H343</f>
        <v>0</v>
      </c>
      <c r="AR343" s="25" t="s">
        <v>226</v>
      </c>
      <c r="AT343" s="25" t="s">
        <v>211</v>
      </c>
      <c r="AU343" s="25" t="s">
        <v>82</v>
      </c>
      <c r="AY343" s="25" t="s">
        <v>207</v>
      </c>
      <c r="BE343" s="215">
        <f>IF(N343="základní",J343,0)</f>
        <v>0</v>
      </c>
      <c r="BF343" s="215">
        <f>IF(N343="snížená",J343,0)</f>
        <v>0</v>
      </c>
      <c r="BG343" s="215">
        <f>IF(N343="zákl. přenesená",J343,0)</f>
        <v>0</v>
      </c>
      <c r="BH343" s="215">
        <f>IF(N343="sníž. přenesená",J343,0)</f>
        <v>0</v>
      </c>
      <c r="BI343" s="215">
        <f>IF(N343="nulová",J343,0)</f>
        <v>0</v>
      </c>
      <c r="BJ343" s="25" t="s">
        <v>80</v>
      </c>
      <c r="BK343" s="215">
        <f>ROUND(I343*H343,1)</f>
        <v>0</v>
      </c>
      <c r="BL343" s="25" t="s">
        <v>226</v>
      </c>
      <c r="BM343" s="25" t="s">
        <v>1294</v>
      </c>
    </row>
    <row r="344" spans="2:65" s="15" customFormat="1" ht="12">
      <c r="B344" s="250"/>
      <c r="C344" s="251"/>
      <c r="D344" s="218" t="s">
        <v>218</v>
      </c>
      <c r="E344" s="252" t="s">
        <v>23</v>
      </c>
      <c r="F344" s="253" t="s">
        <v>1295</v>
      </c>
      <c r="G344" s="251"/>
      <c r="H344" s="252" t="s">
        <v>23</v>
      </c>
      <c r="I344" s="254"/>
      <c r="J344" s="251"/>
      <c r="K344" s="251"/>
      <c r="L344" s="255"/>
      <c r="M344" s="256"/>
      <c r="N344" s="257"/>
      <c r="O344" s="257"/>
      <c r="P344" s="257"/>
      <c r="Q344" s="257"/>
      <c r="R344" s="257"/>
      <c r="S344" s="257"/>
      <c r="T344" s="258"/>
      <c r="AT344" s="259" t="s">
        <v>218</v>
      </c>
      <c r="AU344" s="259" t="s">
        <v>82</v>
      </c>
      <c r="AV344" s="15" t="s">
        <v>80</v>
      </c>
      <c r="AW344" s="15" t="s">
        <v>36</v>
      </c>
      <c r="AX344" s="15" t="s">
        <v>73</v>
      </c>
      <c r="AY344" s="259" t="s">
        <v>207</v>
      </c>
    </row>
    <row r="345" spans="2:65" s="12" customFormat="1" ht="12">
      <c r="B345" s="216"/>
      <c r="C345" s="217"/>
      <c r="D345" s="218" t="s">
        <v>218</v>
      </c>
      <c r="E345" s="219" t="s">
        <v>23</v>
      </c>
      <c r="F345" s="220" t="s">
        <v>23</v>
      </c>
      <c r="G345" s="217"/>
      <c r="H345" s="221">
        <v>0</v>
      </c>
      <c r="I345" s="222"/>
      <c r="J345" s="217"/>
      <c r="K345" s="217"/>
      <c r="L345" s="223"/>
      <c r="M345" s="224"/>
      <c r="N345" s="225"/>
      <c r="O345" s="225"/>
      <c r="P345" s="225"/>
      <c r="Q345" s="225"/>
      <c r="R345" s="225"/>
      <c r="S345" s="225"/>
      <c r="T345" s="226"/>
      <c r="AT345" s="227" t="s">
        <v>218</v>
      </c>
      <c r="AU345" s="227" t="s">
        <v>82</v>
      </c>
      <c r="AV345" s="12" t="s">
        <v>82</v>
      </c>
      <c r="AW345" s="12" t="s">
        <v>36</v>
      </c>
      <c r="AX345" s="12" t="s">
        <v>73</v>
      </c>
      <c r="AY345" s="227" t="s">
        <v>207</v>
      </c>
    </row>
    <row r="346" spans="2:65" s="12" customFormat="1" ht="12">
      <c r="B346" s="216"/>
      <c r="C346" s="217"/>
      <c r="D346" s="218" t="s">
        <v>218</v>
      </c>
      <c r="E346" s="219" t="s">
        <v>23</v>
      </c>
      <c r="F346" s="220" t="s">
        <v>1296</v>
      </c>
      <c r="G346" s="217"/>
      <c r="H346" s="221">
        <v>0.96</v>
      </c>
      <c r="I346" s="222"/>
      <c r="J346" s="217"/>
      <c r="K346" s="217"/>
      <c r="L346" s="223"/>
      <c r="M346" s="224"/>
      <c r="N346" s="225"/>
      <c r="O346" s="225"/>
      <c r="P346" s="225"/>
      <c r="Q346" s="225"/>
      <c r="R346" s="225"/>
      <c r="S346" s="225"/>
      <c r="T346" s="226"/>
      <c r="AT346" s="227" t="s">
        <v>218</v>
      </c>
      <c r="AU346" s="227" t="s">
        <v>82</v>
      </c>
      <c r="AV346" s="12" t="s">
        <v>82</v>
      </c>
      <c r="AW346" s="12" t="s">
        <v>36</v>
      </c>
      <c r="AX346" s="12" t="s">
        <v>73</v>
      </c>
      <c r="AY346" s="227" t="s">
        <v>207</v>
      </c>
    </row>
    <row r="347" spans="2:65" s="12" customFormat="1" ht="12">
      <c r="B347" s="216"/>
      <c r="C347" s="217"/>
      <c r="D347" s="218" t="s">
        <v>218</v>
      </c>
      <c r="E347" s="219" t="s">
        <v>23</v>
      </c>
      <c r="F347" s="220" t="s">
        <v>1297</v>
      </c>
      <c r="G347" s="217"/>
      <c r="H347" s="221">
        <v>0.32</v>
      </c>
      <c r="I347" s="222"/>
      <c r="J347" s="217"/>
      <c r="K347" s="217"/>
      <c r="L347" s="223"/>
      <c r="M347" s="224"/>
      <c r="N347" s="225"/>
      <c r="O347" s="225"/>
      <c r="P347" s="225"/>
      <c r="Q347" s="225"/>
      <c r="R347" s="225"/>
      <c r="S347" s="225"/>
      <c r="T347" s="226"/>
      <c r="AT347" s="227" t="s">
        <v>218</v>
      </c>
      <c r="AU347" s="227" t="s">
        <v>82</v>
      </c>
      <c r="AV347" s="12" t="s">
        <v>82</v>
      </c>
      <c r="AW347" s="12" t="s">
        <v>36</v>
      </c>
      <c r="AX347" s="12" t="s">
        <v>73</v>
      </c>
      <c r="AY347" s="227" t="s">
        <v>207</v>
      </c>
    </row>
    <row r="348" spans="2:65" s="12" customFormat="1" ht="12">
      <c r="B348" s="216"/>
      <c r="C348" s="217"/>
      <c r="D348" s="218" t="s">
        <v>218</v>
      </c>
      <c r="E348" s="219" t="s">
        <v>23</v>
      </c>
      <c r="F348" s="220" t="s">
        <v>1298</v>
      </c>
      <c r="G348" s="217"/>
      <c r="H348" s="221">
        <v>0.64</v>
      </c>
      <c r="I348" s="222"/>
      <c r="J348" s="217"/>
      <c r="K348" s="217"/>
      <c r="L348" s="223"/>
      <c r="M348" s="224"/>
      <c r="N348" s="225"/>
      <c r="O348" s="225"/>
      <c r="P348" s="225"/>
      <c r="Q348" s="225"/>
      <c r="R348" s="225"/>
      <c r="S348" s="225"/>
      <c r="T348" s="226"/>
      <c r="AT348" s="227" t="s">
        <v>218</v>
      </c>
      <c r="AU348" s="227" t="s">
        <v>82</v>
      </c>
      <c r="AV348" s="12" t="s">
        <v>82</v>
      </c>
      <c r="AW348" s="12" t="s">
        <v>36</v>
      </c>
      <c r="AX348" s="12" t="s">
        <v>73</v>
      </c>
      <c r="AY348" s="227" t="s">
        <v>207</v>
      </c>
    </row>
    <row r="349" spans="2:65" s="12" customFormat="1" ht="12">
      <c r="B349" s="216"/>
      <c r="C349" s="217"/>
      <c r="D349" s="218" t="s">
        <v>218</v>
      </c>
      <c r="E349" s="219" t="s">
        <v>23</v>
      </c>
      <c r="F349" s="220" t="s">
        <v>1299</v>
      </c>
      <c r="G349" s="217"/>
      <c r="H349" s="221">
        <v>1.28</v>
      </c>
      <c r="I349" s="222"/>
      <c r="J349" s="217"/>
      <c r="K349" s="217"/>
      <c r="L349" s="223"/>
      <c r="M349" s="224"/>
      <c r="N349" s="225"/>
      <c r="O349" s="225"/>
      <c r="P349" s="225"/>
      <c r="Q349" s="225"/>
      <c r="R349" s="225"/>
      <c r="S349" s="225"/>
      <c r="T349" s="226"/>
      <c r="AT349" s="227" t="s">
        <v>218</v>
      </c>
      <c r="AU349" s="227" t="s">
        <v>82</v>
      </c>
      <c r="AV349" s="12" t="s">
        <v>82</v>
      </c>
      <c r="AW349" s="12" t="s">
        <v>36</v>
      </c>
      <c r="AX349" s="12" t="s">
        <v>73</v>
      </c>
      <c r="AY349" s="227" t="s">
        <v>207</v>
      </c>
    </row>
    <row r="350" spans="2:65" s="13" customFormat="1" ht="12">
      <c r="B350" s="228"/>
      <c r="C350" s="229"/>
      <c r="D350" s="218" t="s">
        <v>218</v>
      </c>
      <c r="E350" s="230" t="s">
        <v>23</v>
      </c>
      <c r="F350" s="231" t="s">
        <v>1300</v>
      </c>
      <c r="G350" s="229"/>
      <c r="H350" s="232">
        <v>3.2</v>
      </c>
      <c r="I350" s="233"/>
      <c r="J350" s="229"/>
      <c r="K350" s="229"/>
      <c r="L350" s="234"/>
      <c r="M350" s="235"/>
      <c r="N350" s="236"/>
      <c r="O350" s="236"/>
      <c r="P350" s="236"/>
      <c r="Q350" s="236"/>
      <c r="R350" s="236"/>
      <c r="S350" s="236"/>
      <c r="T350" s="237"/>
      <c r="AT350" s="238" t="s">
        <v>218</v>
      </c>
      <c r="AU350" s="238" t="s">
        <v>82</v>
      </c>
      <c r="AV350" s="13" t="s">
        <v>216</v>
      </c>
      <c r="AW350" s="13" t="s">
        <v>36</v>
      </c>
      <c r="AX350" s="13" t="s">
        <v>80</v>
      </c>
      <c r="AY350" s="238" t="s">
        <v>207</v>
      </c>
    </row>
    <row r="351" spans="2:65" s="1" customFormat="1" ht="22.8" customHeight="1">
      <c r="B351" s="42"/>
      <c r="C351" s="260" t="s">
        <v>503</v>
      </c>
      <c r="D351" s="260" t="s">
        <v>314</v>
      </c>
      <c r="E351" s="261" t="s">
        <v>1301</v>
      </c>
      <c r="F351" s="262" t="s">
        <v>1302</v>
      </c>
      <c r="G351" s="263" t="s">
        <v>285</v>
      </c>
      <c r="H351" s="264">
        <v>3.52</v>
      </c>
      <c r="I351" s="265"/>
      <c r="J351" s="266">
        <f>ROUND(I351*H351,1)</f>
        <v>0</v>
      </c>
      <c r="K351" s="262" t="s">
        <v>23</v>
      </c>
      <c r="L351" s="267"/>
      <c r="M351" s="268" t="s">
        <v>23</v>
      </c>
      <c r="N351" s="269" t="s">
        <v>44</v>
      </c>
      <c r="O351" s="43"/>
      <c r="P351" s="213">
        <f>O351*H351</f>
        <v>0</v>
      </c>
      <c r="Q351" s="213">
        <v>5.3999999999999999E-2</v>
      </c>
      <c r="R351" s="213">
        <f>Q351*H351</f>
        <v>0.19008</v>
      </c>
      <c r="S351" s="213">
        <v>0</v>
      </c>
      <c r="T351" s="214">
        <f>S351*H351</f>
        <v>0</v>
      </c>
      <c r="AR351" s="25" t="s">
        <v>384</v>
      </c>
      <c r="AT351" s="25" t="s">
        <v>314</v>
      </c>
      <c r="AU351" s="25" t="s">
        <v>82</v>
      </c>
      <c r="AY351" s="25" t="s">
        <v>207</v>
      </c>
      <c r="BE351" s="215">
        <f>IF(N351="základní",J351,0)</f>
        <v>0</v>
      </c>
      <c r="BF351" s="215">
        <f>IF(N351="snížená",J351,0)</f>
        <v>0</v>
      </c>
      <c r="BG351" s="215">
        <f>IF(N351="zákl. přenesená",J351,0)</f>
        <v>0</v>
      </c>
      <c r="BH351" s="215">
        <f>IF(N351="sníž. přenesená",J351,0)</f>
        <v>0</v>
      </c>
      <c r="BI351" s="215">
        <f>IF(N351="nulová",J351,0)</f>
        <v>0</v>
      </c>
      <c r="BJ351" s="25" t="s">
        <v>80</v>
      </c>
      <c r="BK351" s="215">
        <f>ROUND(I351*H351,1)</f>
        <v>0</v>
      </c>
      <c r="BL351" s="25" t="s">
        <v>226</v>
      </c>
      <c r="BM351" s="25" t="s">
        <v>1303</v>
      </c>
    </row>
    <row r="352" spans="2:65" s="12" customFormat="1" ht="12">
      <c r="B352" s="216"/>
      <c r="C352" s="217"/>
      <c r="D352" s="218" t="s">
        <v>218</v>
      </c>
      <c r="E352" s="219" t="s">
        <v>23</v>
      </c>
      <c r="F352" s="220" t="s">
        <v>1304</v>
      </c>
      <c r="G352" s="217"/>
      <c r="H352" s="221">
        <v>3.52</v>
      </c>
      <c r="I352" s="222"/>
      <c r="J352" s="217"/>
      <c r="K352" s="217"/>
      <c r="L352" s="223"/>
      <c r="M352" s="224"/>
      <c r="N352" s="225"/>
      <c r="O352" s="225"/>
      <c r="P352" s="225"/>
      <c r="Q352" s="225"/>
      <c r="R352" s="225"/>
      <c r="S352" s="225"/>
      <c r="T352" s="226"/>
      <c r="AT352" s="227" t="s">
        <v>218</v>
      </c>
      <c r="AU352" s="227" t="s">
        <v>82</v>
      </c>
      <c r="AV352" s="12" t="s">
        <v>82</v>
      </c>
      <c r="AW352" s="12" t="s">
        <v>36</v>
      </c>
      <c r="AX352" s="12" t="s">
        <v>80</v>
      </c>
      <c r="AY352" s="227" t="s">
        <v>207</v>
      </c>
    </row>
    <row r="353" spans="2:65" s="1" customFormat="1" ht="22.8" customHeight="1">
      <c r="B353" s="42"/>
      <c r="C353" s="204" t="s">
        <v>507</v>
      </c>
      <c r="D353" s="204" t="s">
        <v>211</v>
      </c>
      <c r="E353" s="205" t="s">
        <v>1305</v>
      </c>
      <c r="F353" s="206" t="s">
        <v>1306</v>
      </c>
      <c r="G353" s="207" t="s">
        <v>285</v>
      </c>
      <c r="H353" s="208">
        <v>3.2</v>
      </c>
      <c r="I353" s="209"/>
      <c r="J353" s="210">
        <f>ROUND(I353*H353,1)</f>
        <v>0</v>
      </c>
      <c r="K353" s="206" t="s">
        <v>215</v>
      </c>
      <c r="L353" s="62"/>
      <c r="M353" s="211" t="s">
        <v>23</v>
      </c>
      <c r="N353" s="212" t="s">
        <v>44</v>
      </c>
      <c r="O353" s="43"/>
      <c r="P353" s="213">
        <f>O353*H353</f>
        <v>0</v>
      </c>
      <c r="Q353" s="213">
        <v>0</v>
      </c>
      <c r="R353" s="213">
        <f>Q353*H353</f>
        <v>0</v>
      </c>
      <c r="S353" s="213">
        <v>0</v>
      </c>
      <c r="T353" s="214">
        <f>S353*H353</f>
        <v>0</v>
      </c>
      <c r="AR353" s="25" t="s">
        <v>226</v>
      </c>
      <c r="AT353" s="25" t="s">
        <v>211</v>
      </c>
      <c r="AU353" s="25" t="s">
        <v>82</v>
      </c>
      <c r="AY353" s="25" t="s">
        <v>207</v>
      </c>
      <c r="BE353" s="215">
        <f>IF(N353="základní",J353,0)</f>
        <v>0</v>
      </c>
      <c r="BF353" s="215">
        <f>IF(N353="snížená",J353,0)</f>
        <v>0</v>
      </c>
      <c r="BG353" s="215">
        <f>IF(N353="zákl. přenesená",J353,0)</f>
        <v>0</v>
      </c>
      <c r="BH353" s="215">
        <f>IF(N353="sníž. přenesená",J353,0)</f>
        <v>0</v>
      </c>
      <c r="BI353" s="215">
        <f>IF(N353="nulová",J353,0)</f>
        <v>0</v>
      </c>
      <c r="BJ353" s="25" t="s">
        <v>80</v>
      </c>
      <c r="BK353" s="215">
        <f>ROUND(I353*H353,1)</f>
        <v>0</v>
      </c>
      <c r="BL353" s="25" t="s">
        <v>226</v>
      </c>
      <c r="BM353" s="25" t="s">
        <v>1307</v>
      </c>
    </row>
    <row r="354" spans="2:65" s="1" customFormat="1" ht="34.200000000000003" customHeight="1">
      <c r="B354" s="42"/>
      <c r="C354" s="204" t="s">
        <v>511</v>
      </c>
      <c r="D354" s="204" t="s">
        <v>211</v>
      </c>
      <c r="E354" s="205" t="s">
        <v>1308</v>
      </c>
      <c r="F354" s="206" t="s">
        <v>1309</v>
      </c>
      <c r="G354" s="207" t="s">
        <v>620</v>
      </c>
      <c r="H354" s="270"/>
      <c r="I354" s="209"/>
      <c r="J354" s="210">
        <f>ROUND(I354*H354,1)</f>
        <v>0</v>
      </c>
      <c r="K354" s="206" t="s">
        <v>215</v>
      </c>
      <c r="L354" s="62"/>
      <c r="M354" s="211" t="s">
        <v>23</v>
      </c>
      <c r="N354" s="271" t="s">
        <v>44</v>
      </c>
      <c r="O354" s="272"/>
      <c r="P354" s="273">
        <f>O354*H354</f>
        <v>0</v>
      </c>
      <c r="Q354" s="273">
        <v>0</v>
      </c>
      <c r="R354" s="273">
        <f>Q354*H354</f>
        <v>0</v>
      </c>
      <c r="S354" s="273">
        <v>0</v>
      </c>
      <c r="T354" s="274">
        <f>S354*H354</f>
        <v>0</v>
      </c>
      <c r="AR354" s="25" t="s">
        <v>226</v>
      </c>
      <c r="AT354" s="25" t="s">
        <v>211</v>
      </c>
      <c r="AU354" s="25" t="s">
        <v>82</v>
      </c>
      <c r="AY354" s="25" t="s">
        <v>207</v>
      </c>
      <c r="BE354" s="215">
        <f>IF(N354="základní",J354,0)</f>
        <v>0</v>
      </c>
      <c r="BF354" s="215">
        <f>IF(N354="snížená",J354,0)</f>
        <v>0</v>
      </c>
      <c r="BG354" s="215">
        <f>IF(N354="zákl. přenesená",J354,0)</f>
        <v>0</v>
      </c>
      <c r="BH354" s="215">
        <f>IF(N354="sníž. přenesená",J354,0)</f>
        <v>0</v>
      </c>
      <c r="BI354" s="215">
        <f>IF(N354="nulová",J354,0)</f>
        <v>0</v>
      </c>
      <c r="BJ354" s="25" t="s">
        <v>80</v>
      </c>
      <c r="BK354" s="215">
        <f>ROUND(I354*H354,1)</f>
        <v>0</v>
      </c>
      <c r="BL354" s="25" t="s">
        <v>226</v>
      </c>
      <c r="BM354" s="25" t="s">
        <v>1310</v>
      </c>
    </row>
    <row r="355" spans="2:65" s="1" customFormat="1" ht="6.9" customHeight="1">
      <c r="B355" s="57"/>
      <c r="C355" s="58"/>
      <c r="D355" s="58"/>
      <c r="E355" s="58"/>
      <c r="F355" s="58"/>
      <c r="G355" s="58"/>
      <c r="H355" s="58"/>
      <c r="I355" s="149"/>
      <c r="J355" s="58"/>
      <c r="K355" s="58"/>
      <c r="L355" s="62"/>
    </row>
  </sheetData>
  <sheetProtection algorithmName="SHA-512" hashValue="U5ZS5p8OLCQCpMk+1/kguf4DxKc/TGgLIZH7MaO0WnLwFzwTszpD4Dw6IKZjU1/CVWXbzEgC5WgPLEp83fcAAw==" saltValue="YMLzMQGBbU5JnOQ0IqCE4EFfPKSzmgYn7/PWhRJG32G31ukJW7NQg4Uoveu3IptzA/Ehm6dIruK7Sr5yVkBciA==" spinCount="100000" sheet="1" objects="1" scenarios="1" formatColumns="0" formatRows="0" autoFilter="0"/>
  <autoFilter ref="C104:K354"/>
  <mergeCells count="16">
    <mergeCell ref="L2:V2"/>
    <mergeCell ref="E91:H91"/>
    <mergeCell ref="E95:H95"/>
    <mergeCell ref="E93:H93"/>
    <mergeCell ref="E97:H97"/>
    <mergeCell ref="G1:H1"/>
    <mergeCell ref="E49:H49"/>
    <mergeCell ref="E53:H53"/>
    <mergeCell ref="E51:H51"/>
    <mergeCell ref="E55:H55"/>
    <mergeCell ref="J59:J60"/>
    <mergeCell ref="E7:H7"/>
    <mergeCell ref="E11:H11"/>
    <mergeCell ref="E9:H9"/>
    <mergeCell ref="E13:H13"/>
    <mergeCell ref="E28:H28"/>
  </mergeCells>
  <hyperlinks>
    <hyperlink ref="F1:G1" location="C2" display="1) Krycí list soupisu"/>
    <hyperlink ref="G1:H1" location="C62" display="2) Rekapitulace"/>
    <hyperlink ref="J1" location="C104" display="3) Soupis prací"/>
    <hyperlink ref="L1:V1" location="'Rekapitulace stavby'!C2" display="Rekapitulace stavby"/>
  </hyperlinks>
  <pageMargins left="0.59055118110236227" right="0.59055118110236227" top="0.59055118110236227" bottom="0.59055118110236227" header="0" footer="0"/>
  <pageSetup paperSize="9" scale="99" fitToHeight="100" orientation="landscape" r:id="rId1"/>
  <headerFooter>
    <oddFooter>&amp;CStrana &amp;P z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40"/>
  <sheetViews>
    <sheetView showGridLines="0" workbookViewId="0">
      <pane ySplit="1" topLeftCell="A102" activePane="bottomLeft" state="frozen"/>
      <selection pane="bottomLeft" activeCell="F114" sqref="F114"/>
    </sheetView>
  </sheetViews>
  <sheetFormatPr defaultRowHeight="14.4"/>
  <cols>
    <col min="1" max="1" width="7.140625" customWidth="1"/>
    <col min="2" max="2" width="1.42578125" customWidth="1"/>
    <col min="3" max="3" width="3.5703125" customWidth="1"/>
    <col min="4" max="4" width="3.7109375" customWidth="1"/>
    <col min="5" max="5" width="14.7109375" customWidth="1"/>
    <col min="6" max="6" width="93" customWidth="1"/>
    <col min="7" max="7" width="7.42578125" customWidth="1"/>
    <col min="8" max="8" width="11.28515625" customWidth="1"/>
    <col min="9" max="9" width="10.85546875" style="121" customWidth="1"/>
    <col min="10" max="10" width="20.140625" customWidth="1"/>
    <col min="11" max="11" width="13.28515625" customWidth="1"/>
    <col min="13" max="18" width="9.140625" hidden="1"/>
    <col min="19" max="19" width="7" hidden="1" customWidth="1"/>
    <col min="20" max="20" width="25.42578125" hidden="1" customWidth="1"/>
    <col min="21" max="21" width="14" hidden="1" customWidth="1"/>
    <col min="22" max="22" width="10.5703125" customWidth="1"/>
    <col min="23" max="23" width="14" customWidth="1"/>
    <col min="24" max="24" width="10.5703125" customWidth="1"/>
    <col min="25" max="25" width="12.85546875" customWidth="1"/>
    <col min="26" max="26" width="9.42578125" customWidth="1"/>
    <col min="27" max="27" width="12.85546875" customWidth="1"/>
    <col min="28" max="28" width="14" customWidth="1"/>
    <col min="29" max="29" width="9.42578125" customWidth="1"/>
    <col min="30" max="30" width="12.85546875" customWidth="1"/>
    <col min="31" max="31" width="14" customWidth="1"/>
    <col min="44" max="65" width="9.140625" hidden="1"/>
  </cols>
  <sheetData>
    <row r="1" spans="1:70" ht="21.75" customHeight="1">
      <c r="A1" s="22"/>
      <c r="B1" s="122"/>
      <c r="C1" s="122"/>
      <c r="D1" s="123" t="s">
        <v>1</v>
      </c>
      <c r="E1" s="122"/>
      <c r="F1" s="124" t="s">
        <v>154</v>
      </c>
      <c r="G1" s="410" t="s">
        <v>155</v>
      </c>
      <c r="H1" s="410"/>
      <c r="I1" s="125"/>
      <c r="J1" s="124" t="s">
        <v>156</v>
      </c>
      <c r="K1" s="123" t="s">
        <v>157</v>
      </c>
      <c r="L1" s="124" t="s">
        <v>158</v>
      </c>
      <c r="M1" s="124"/>
      <c r="N1" s="124"/>
      <c r="O1" s="124"/>
      <c r="P1" s="124"/>
      <c r="Q1" s="124"/>
      <c r="R1" s="124"/>
      <c r="S1" s="124"/>
      <c r="T1" s="124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spans="1:70" ht="36.9" customHeight="1"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AT2" s="25" t="s">
        <v>112</v>
      </c>
    </row>
    <row r="3" spans="1:70" ht="6.9" customHeight="1">
      <c r="B3" s="26"/>
      <c r="C3" s="27"/>
      <c r="D3" s="27"/>
      <c r="E3" s="27"/>
      <c r="F3" s="27"/>
      <c r="G3" s="27"/>
      <c r="H3" s="27"/>
      <c r="I3" s="126"/>
      <c r="J3" s="27"/>
      <c r="K3" s="28"/>
      <c r="AT3" s="25" t="s">
        <v>82</v>
      </c>
    </row>
    <row r="4" spans="1:70" ht="36.9" customHeight="1">
      <c r="B4" s="29"/>
      <c r="C4" s="30"/>
      <c r="D4" s="31" t="s">
        <v>159</v>
      </c>
      <c r="E4" s="30"/>
      <c r="F4" s="30"/>
      <c r="G4" s="30"/>
      <c r="H4" s="30"/>
      <c r="I4" s="127"/>
      <c r="J4" s="30"/>
      <c r="K4" s="32"/>
      <c r="M4" s="33" t="s">
        <v>12</v>
      </c>
      <c r="AT4" s="25" t="s">
        <v>6</v>
      </c>
    </row>
    <row r="5" spans="1:70" ht="6.9" customHeight="1">
      <c r="B5" s="29"/>
      <c r="C5" s="30"/>
      <c r="D5" s="30"/>
      <c r="E5" s="30"/>
      <c r="F5" s="30"/>
      <c r="G5" s="30"/>
      <c r="H5" s="30"/>
      <c r="I5" s="127"/>
      <c r="J5" s="30"/>
      <c r="K5" s="32"/>
    </row>
    <row r="6" spans="1:70" ht="13.2">
      <c r="B6" s="29"/>
      <c r="C6" s="30"/>
      <c r="D6" s="38" t="s">
        <v>18</v>
      </c>
      <c r="E6" s="30"/>
      <c r="F6" s="30"/>
      <c r="G6" s="30"/>
      <c r="H6" s="30"/>
      <c r="I6" s="127"/>
      <c r="J6" s="30"/>
      <c r="K6" s="32"/>
    </row>
    <row r="7" spans="1:70" ht="14.4" customHeight="1">
      <c r="B7" s="29"/>
      <c r="C7" s="30"/>
      <c r="D7" s="30"/>
      <c r="E7" s="400" t="str">
        <f>'Rekapitulace stavby'!K6</f>
        <v>Revitalizace návsi v obci Malšovice</v>
      </c>
      <c r="F7" s="401"/>
      <c r="G7" s="401"/>
      <c r="H7" s="401"/>
      <c r="I7" s="127"/>
      <c r="J7" s="30"/>
      <c r="K7" s="32"/>
    </row>
    <row r="8" spans="1:70" ht="13.2">
      <c r="B8" s="29"/>
      <c r="C8" s="30"/>
      <c r="D8" s="38" t="s">
        <v>160</v>
      </c>
      <c r="E8" s="30"/>
      <c r="F8" s="30"/>
      <c r="G8" s="30"/>
      <c r="H8" s="30"/>
      <c r="I8" s="127"/>
      <c r="J8" s="30"/>
      <c r="K8" s="32"/>
    </row>
    <row r="9" spans="1:70" ht="25.2" customHeight="1">
      <c r="B9" s="29"/>
      <c r="C9" s="30"/>
      <c r="D9" s="30"/>
      <c r="E9" s="400" t="s">
        <v>161</v>
      </c>
      <c r="F9" s="360"/>
      <c r="G9" s="360"/>
      <c r="H9" s="360"/>
      <c r="I9" s="127"/>
      <c r="J9" s="30"/>
      <c r="K9" s="32"/>
    </row>
    <row r="10" spans="1:70" ht="13.2">
      <c r="B10" s="29"/>
      <c r="C10" s="30"/>
      <c r="D10" s="38" t="s">
        <v>162</v>
      </c>
      <c r="E10" s="30"/>
      <c r="F10" s="30"/>
      <c r="G10" s="30"/>
      <c r="H10" s="30"/>
      <c r="I10" s="127"/>
      <c r="J10" s="30"/>
      <c r="K10" s="32"/>
    </row>
    <row r="11" spans="1:70" s="1" customFormat="1" ht="14.4" customHeight="1">
      <c r="B11" s="42"/>
      <c r="C11" s="43"/>
      <c r="D11" s="43"/>
      <c r="E11" s="384" t="s">
        <v>1044</v>
      </c>
      <c r="F11" s="402"/>
      <c r="G11" s="402"/>
      <c r="H11" s="402"/>
      <c r="I11" s="128"/>
      <c r="J11" s="43"/>
      <c r="K11" s="46"/>
    </row>
    <row r="12" spans="1:70" s="1" customFormat="1" ht="13.2">
      <c r="B12" s="42"/>
      <c r="C12" s="43"/>
      <c r="D12" s="38" t="s">
        <v>164</v>
      </c>
      <c r="E12" s="43"/>
      <c r="F12" s="43"/>
      <c r="G12" s="43"/>
      <c r="H12" s="43"/>
      <c r="I12" s="128"/>
      <c r="J12" s="43"/>
      <c r="K12" s="46"/>
    </row>
    <row r="13" spans="1:70" s="1" customFormat="1" ht="36.9" customHeight="1">
      <c r="B13" s="42"/>
      <c r="C13" s="43"/>
      <c r="D13" s="43"/>
      <c r="E13" s="403" t="s">
        <v>1311</v>
      </c>
      <c r="F13" s="402"/>
      <c r="G13" s="402"/>
      <c r="H13" s="402"/>
      <c r="I13" s="128"/>
      <c r="J13" s="43"/>
      <c r="K13" s="46"/>
    </row>
    <row r="14" spans="1:70" s="1" customFormat="1" ht="12">
      <c r="B14" s="42"/>
      <c r="C14" s="43"/>
      <c r="D14" s="43"/>
      <c r="E14" s="43"/>
      <c r="F14" s="43"/>
      <c r="G14" s="43"/>
      <c r="H14" s="43"/>
      <c r="I14" s="128"/>
      <c r="J14" s="43"/>
      <c r="K14" s="46"/>
    </row>
    <row r="15" spans="1:70" s="1" customFormat="1" ht="14.4" customHeight="1">
      <c r="B15" s="42"/>
      <c r="C15" s="43"/>
      <c r="D15" s="38" t="s">
        <v>20</v>
      </c>
      <c r="E15" s="43"/>
      <c r="F15" s="36" t="s">
        <v>21</v>
      </c>
      <c r="G15" s="43"/>
      <c r="H15" s="43"/>
      <c r="I15" s="129" t="s">
        <v>22</v>
      </c>
      <c r="J15" s="36" t="s">
        <v>23</v>
      </c>
      <c r="K15" s="46"/>
    </row>
    <row r="16" spans="1:70" s="1" customFormat="1" ht="14.4" customHeight="1">
      <c r="B16" s="42"/>
      <c r="C16" s="43"/>
      <c r="D16" s="38" t="s">
        <v>24</v>
      </c>
      <c r="E16" s="43"/>
      <c r="F16" s="36" t="s">
        <v>25</v>
      </c>
      <c r="G16" s="43"/>
      <c r="H16" s="43"/>
      <c r="I16" s="129" t="s">
        <v>26</v>
      </c>
      <c r="J16" s="130" t="str">
        <f>'Rekapitulace stavby'!AN8</f>
        <v>10. 5. 2018</v>
      </c>
      <c r="K16" s="46"/>
    </row>
    <row r="17" spans="2:11" s="1" customFormat="1" ht="10.8" customHeight="1">
      <c r="B17" s="42"/>
      <c r="C17" s="43"/>
      <c r="D17" s="43"/>
      <c r="E17" s="43"/>
      <c r="F17" s="43"/>
      <c r="G17" s="43"/>
      <c r="H17" s="43"/>
      <c r="I17" s="128"/>
      <c r="J17" s="43"/>
      <c r="K17" s="46"/>
    </row>
    <row r="18" spans="2:11" s="1" customFormat="1" ht="14.4" customHeight="1">
      <c r="B18" s="42"/>
      <c r="C18" s="43"/>
      <c r="D18" s="38" t="s">
        <v>28</v>
      </c>
      <c r="E18" s="43"/>
      <c r="F18" s="43"/>
      <c r="G18" s="43"/>
      <c r="H18" s="43"/>
      <c r="I18" s="129" t="s">
        <v>29</v>
      </c>
      <c r="J18" s="36" t="s">
        <v>23</v>
      </c>
      <c r="K18" s="46"/>
    </row>
    <row r="19" spans="2:11" s="1" customFormat="1" ht="18" customHeight="1">
      <c r="B19" s="42"/>
      <c r="C19" s="43"/>
      <c r="D19" s="43"/>
      <c r="E19" s="36" t="s">
        <v>30</v>
      </c>
      <c r="F19" s="43"/>
      <c r="G19" s="43"/>
      <c r="H19" s="43"/>
      <c r="I19" s="129" t="s">
        <v>31</v>
      </c>
      <c r="J19" s="36" t="s">
        <v>23</v>
      </c>
      <c r="K19" s="46"/>
    </row>
    <row r="20" spans="2:11" s="1" customFormat="1" ht="6.9" customHeight="1">
      <c r="B20" s="42"/>
      <c r="C20" s="43"/>
      <c r="D20" s="43"/>
      <c r="E20" s="43"/>
      <c r="F20" s="43"/>
      <c r="G20" s="43"/>
      <c r="H20" s="43"/>
      <c r="I20" s="128"/>
      <c r="J20" s="43"/>
      <c r="K20" s="46"/>
    </row>
    <row r="21" spans="2:11" s="1" customFormat="1" ht="14.4" customHeight="1">
      <c r="B21" s="42"/>
      <c r="C21" s="43"/>
      <c r="D21" s="38" t="s">
        <v>32</v>
      </c>
      <c r="E21" s="43"/>
      <c r="F21" s="43"/>
      <c r="G21" s="43"/>
      <c r="H21" s="43"/>
      <c r="I21" s="129" t="s">
        <v>29</v>
      </c>
      <c r="J21" s="36" t="str">
        <f>IF('Rekapitulace stavby'!AN13="Vyplň údaj","",IF('Rekapitulace stavby'!AN13="","",'Rekapitulace stavby'!AN13))</f>
        <v/>
      </c>
      <c r="K21" s="46"/>
    </row>
    <row r="22" spans="2:11" s="1" customFormat="1" ht="18" customHeight="1">
      <c r="B22" s="42"/>
      <c r="C22" s="43"/>
      <c r="D22" s="43"/>
      <c r="E22" s="36" t="str">
        <f>IF('Rekapitulace stavby'!E14="Vyplň údaj","",IF('Rekapitulace stavby'!E14="","",'Rekapitulace stavby'!E14))</f>
        <v/>
      </c>
      <c r="F22" s="43"/>
      <c r="G22" s="43"/>
      <c r="H22" s="43"/>
      <c r="I22" s="129" t="s">
        <v>31</v>
      </c>
      <c r="J22" s="36" t="str">
        <f>IF('Rekapitulace stavby'!AN14="Vyplň údaj","",IF('Rekapitulace stavby'!AN14="","",'Rekapitulace stavby'!AN14))</f>
        <v/>
      </c>
      <c r="K22" s="46"/>
    </row>
    <row r="23" spans="2:11" s="1" customFormat="1" ht="6.9" customHeight="1">
      <c r="B23" s="42"/>
      <c r="C23" s="43"/>
      <c r="D23" s="43"/>
      <c r="E23" s="43"/>
      <c r="F23" s="43"/>
      <c r="G23" s="43"/>
      <c r="H23" s="43"/>
      <c r="I23" s="128"/>
      <c r="J23" s="43"/>
      <c r="K23" s="46"/>
    </row>
    <row r="24" spans="2:11" s="1" customFormat="1" ht="14.4" customHeight="1">
      <c r="B24" s="42"/>
      <c r="C24" s="43"/>
      <c r="D24" s="38" t="s">
        <v>34</v>
      </c>
      <c r="E24" s="43"/>
      <c r="F24" s="43"/>
      <c r="G24" s="43"/>
      <c r="H24" s="43"/>
      <c r="I24" s="129" t="s">
        <v>29</v>
      </c>
      <c r="J24" s="36" t="s">
        <v>23</v>
      </c>
      <c r="K24" s="46"/>
    </row>
    <row r="25" spans="2:11" s="1" customFormat="1" ht="18" customHeight="1">
      <c r="B25" s="42"/>
      <c r="C25" s="43"/>
      <c r="D25" s="43"/>
      <c r="E25" s="36" t="s">
        <v>35</v>
      </c>
      <c r="F25" s="43"/>
      <c r="G25" s="43"/>
      <c r="H25" s="43"/>
      <c r="I25" s="129" t="s">
        <v>31</v>
      </c>
      <c r="J25" s="36" t="s">
        <v>23</v>
      </c>
      <c r="K25" s="46"/>
    </row>
    <row r="26" spans="2:11" s="1" customFormat="1" ht="6.9" customHeight="1">
      <c r="B26" s="42"/>
      <c r="C26" s="43"/>
      <c r="D26" s="43"/>
      <c r="E26" s="43"/>
      <c r="F26" s="43"/>
      <c r="G26" s="43"/>
      <c r="H26" s="43"/>
      <c r="I26" s="128"/>
      <c r="J26" s="43"/>
      <c r="K26" s="46"/>
    </row>
    <row r="27" spans="2:11" s="1" customFormat="1" ht="14.4" customHeight="1">
      <c r="B27" s="42"/>
      <c r="C27" s="43"/>
      <c r="D27" s="38" t="s">
        <v>37</v>
      </c>
      <c r="E27" s="43"/>
      <c r="F27" s="43"/>
      <c r="G27" s="43"/>
      <c r="H27" s="43"/>
      <c r="I27" s="128"/>
      <c r="J27" s="43"/>
      <c r="K27" s="46"/>
    </row>
    <row r="28" spans="2:11" s="7" customFormat="1" ht="14.4" customHeight="1">
      <c r="B28" s="131"/>
      <c r="C28" s="132"/>
      <c r="D28" s="132"/>
      <c r="E28" s="364" t="s">
        <v>23</v>
      </c>
      <c r="F28" s="364"/>
      <c r="G28" s="364"/>
      <c r="H28" s="364"/>
      <c r="I28" s="133"/>
      <c r="J28" s="132"/>
      <c r="K28" s="134"/>
    </row>
    <row r="29" spans="2:11" s="1" customFormat="1" ht="6.9" customHeight="1">
      <c r="B29" s="42"/>
      <c r="C29" s="43"/>
      <c r="D29" s="43"/>
      <c r="E29" s="43"/>
      <c r="F29" s="43"/>
      <c r="G29" s="43"/>
      <c r="H29" s="43"/>
      <c r="I29" s="128"/>
      <c r="J29" s="43"/>
      <c r="K29" s="46"/>
    </row>
    <row r="30" spans="2:11" s="1" customFormat="1" ht="6.9" customHeight="1">
      <c r="B30" s="42"/>
      <c r="C30" s="43"/>
      <c r="D30" s="86"/>
      <c r="E30" s="86"/>
      <c r="F30" s="86"/>
      <c r="G30" s="86"/>
      <c r="H30" s="86"/>
      <c r="I30" s="135"/>
      <c r="J30" s="86"/>
      <c r="K30" s="136"/>
    </row>
    <row r="31" spans="2:11" s="1" customFormat="1" ht="25.35" customHeight="1">
      <c r="B31" s="42"/>
      <c r="C31" s="43"/>
      <c r="D31" s="137" t="s">
        <v>39</v>
      </c>
      <c r="E31" s="43"/>
      <c r="F31" s="43"/>
      <c r="G31" s="43"/>
      <c r="H31" s="43"/>
      <c r="I31" s="128"/>
      <c r="J31" s="138">
        <f>ROUND(J99,1)</f>
        <v>0</v>
      </c>
      <c r="K31" s="46"/>
    </row>
    <row r="32" spans="2:11" s="1" customFormat="1" ht="6.9" customHeight="1">
      <c r="B32" s="42"/>
      <c r="C32" s="43"/>
      <c r="D32" s="86"/>
      <c r="E32" s="86"/>
      <c r="F32" s="86"/>
      <c r="G32" s="86"/>
      <c r="H32" s="86"/>
      <c r="I32" s="135"/>
      <c r="J32" s="86"/>
      <c r="K32" s="136"/>
    </row>
    <row r="33" spans="2:11" s="1" customFormat="1" ht="14.4" customHeight="1">
      <c r="B33" s="42"/>
      <c r="C33" s="43"/>
      <c r="D33" s="43"/>
      <c r="E33" s="43"/>
      <c r="F33" s="47" t="s">
        <v>41</v>
      </c>
      <c r="G33" s="43"/>
      <c r="H33" s="43"/>
      <c r="I33" s="139" t="s">
        <v>40</v>
      </c>
      <c r="J33" s="47" t="s">
        <v>42</v>
      </c>
      <c r="K33" s="46"/>
    </row>
    <row r="34" spans="2:11" s="1" customFormat="1" ht="14.4" customHeight="1">
      <c r="B34" s="42"/>
      <c r="C34" s="43"/>
      <c r="D34" s="50" t="s">
        <v>43</v>
      </c>
      <c r="E34" s="50" t="s">
        <v>44</v>
      </c>
      <c r="F34" s="140">
        <f>ROUND(SUM(BE99:BE139), 1)</f>
        <v>0</v>
      </c>
      <c r="G34" s="43"/>
      <c r="H34" s="43"/>
      <c r="I34" s="141">
        <v>0.21</v>
      </c>
      <c r="J34" s="140">
        <f>ROUND(ROUND((SUM(BE99:BE139)), 1)*I34, 1)</f>
        <v>0</v>
      </c>
      <c r="K34" s="46"/>
    </row>
    <row r="35" spans="2:11" s="1" customFormat="1" ht="14.4" customHeight="1">
      <c r="B35" s="42"/>
      <c r="C35" s="43"/>
      <c r="D35" s="43"/>
      <c r="E35" s="50" t="s">
        <v>45</v>
      </c>
      <c r="F35" s="140">
        <f>ROUND(SUM(BF99:BF139), 1)</f>
        <v>0</v>
      </c>
      <c r="G35" s="43"/>
      <c r="H35" s="43"/>
      <c r="I35" s="141">
        <v>0.15</v>
      </c>
      <c r="J35" s="140">
        <f>ROUND(ROUND((SUM(BF99:BF139)), 1)*I35, 1)</f>
        <v>0</v>
      </c>
      <c r="K35" s="46"/>
    </row>
    <row r="36" spans="2:11" s="1" customFormat="1" ht="14.4" hidden="1" customHeight="1">
      <c r="B36" s="42"/>
      <c r="C36" s="43"/>
      <c r="D36" s="43"/>
      <c r="E36" s="50" t="s">
        <v>46</v>
      </c>
      <c r="F36" s="140">
        <f>ROUND(SUM(BG99:BG139), 1)</f>
        <v>0</v>
      </c>
      <c r="G36" s="43"/>
      <c r="H36" s="43"/>
      <c r="I36" s="141">
        <v>0.21</v>
      </c>
      <c r="J36" s="140">
        <v>0</v>
      </c>
      <c r="K36" s="46"/>
    </row>
    <row r="37" spans="2:11" s="1" customFormat="1" ht="14.4" hidden="1" customHeight="1">
      <c r="B37" s="42"/>
      <c r="C37" s="43"/>
      <c r="D37" s="43"/>
      <c r="E37" s="50" t="s">
        <v>47</v>
      </c>
      <c r="F37" s="140">
        <f>ROUND(SUM(BH99:BH139), 1)</f>
        <v>0</v>
      </c>
      <c r="G37" s="43"/>
      <c r="H37" s="43"/>
      <c r="I37" s="141">
        <v>0.15</v>
      </c>
      <c r="J37" s="140">
        <v>0</v>
      </c>
      <c r="K37" s="46"/>
    </row>
    <row r="38" spans="2:11" s="1" customFormat="1" ht="14.4" hidden="1" customHeight="1">
      <c r="B38" s="42"/>
      <c r="C38" s="43"/>
      <c r="D38" s="43"/>
      <c r="E38" s="50" t="s">
        <v>48</v>
      </c>
      <c r="F38" s="140">
        <f>ROUND(SUM(BI99:BI139), 1)</f>
        <v>0</v>
      </c>
      <c r="G38" s="43"/>
      <c r="H38" s="43"/>
      <c r="I38" s="141">
        <v>0</v>
      </c>
      <c r="J38" s="140">
        <v>0</v>
      </c>
      <c r="K38" s="46"/>
    </row>
    <row r="39" spans="2:11" s="1" customFormat="1" ht="6.9" customHeight="1">
      <c r="B39" s="42"/>
      <c r="C39" s="43"/>
      <c r="D39" s="43"/>
      <c r="E39" s="43"/>
      <c r="F39" s="43"/>
      <c r="G39" s="43"/>
      <c r="H39" s="43"/>
      <c r="I39" s="128"/>
      <c r="J39" s="43"/>
      <c r="K39" s="46"/>
    </row>
    <row r="40" spans="2:11" s="1" customFormat="1" ht="25.35" customHeight="1">
      <c r="B40" s="42"/>
      <c r="C40" s="142"/>
      <c r="D40" s="143" t="s">
        <v>49</v>
      </c>
      <c r="E40" s="80"/>
      <c r="F40" s="80"/>
      <c r="G40" s="144" t="s">
        <v>50</v>
      </c>
      <c r="H40" s="145" t="s">
        <v>51</v>
      </c>
      <c r="I40" s="146"/>
      <c r="J40" s="147">
        <f>SUM(J31:J38)</f>
        <v>0</v>
      </c>
      <c r="K40" s="148"/>
    </row>
    <row r="41" spans="2:11" s="1" customFormat="1" ht="14.4" customHeight="1">
      <c r="B41" s="57"/>
      <c r="C41" s="58"/>
      <c r="D41" s="58"/>
      <c r="E41" s="58"/>
      <c r="F41" s="58"/>
      <c r="G41" s="58"/>
      <c r="H41" s="58"/>
      <c r="I41" s="149"/>
      <c r="J41" s="58"/>
      <c r="K41" s="59"/>
    </row>
    <row r="45" spans="2:11" s="1" customFormat="1" ht="6.9" customHeight="1">
      <c r="B45" s="150"/>
      <c r="C45" s="151"/>
      <c r="D45" s="151"/>
      <c r="E45" s="151"/>
      <c r="F45" s="151"/>
      <c r="G45" s="151"/>
      <c r="H45" s="151"/>
      <c r="I45" s="152"/>
      <c r="J45" s="151"/>
      <c r="K45" s="153"/>
    </row>
    <row r="46" spans="2:11" s="1" customFormat="1" ht="36.9" customHeight="1">
      <c r="B46" s="42"/>
      <c r="C46" s="31" t="s">
        <v>166</v>
      </c>
      <c r="D46" s="43"/>
      <c r="E46" s="43"/>
      <c r="F46" s="43"/>
      <c r="G46" s="43"/>
      <c r="H46" s="43"/>
      <c r="I46" s="128"/>
      <c r="J46" s="43"/>
      <c r="K46" s="46"/>
    </row>
    <row r="47" spans="2:11" s="1" customFormat="1" ht="6.9" customHeight="1">
      <c r="B47" s="42"/>
      <c r="C47" s="43"/>
      <c r="D47" s="43"/>
      <c r="E47" s="43"/>
      <c r="F47" s="43"/>
      <c r="G47" s="43"/>
      <c r="H47" s="43"/>
      <c r="I47" s="128"/>
      <c r="J47" s="43"/>
      <c r="K47" s="46"/>
    </row>
    <row r="48" spans="2:11" s="1" customFormat="1" ht="14.4" customHeight="1">
      <c r="B48" s="42"/>
      <c r="C48" s="38" t="s">
        <v>18</v>
      </c>
      <c r="D48" s="43"/>
      <c r="E48" s="43"/>
      <c r="F48" s="43"/>
      <c r="G48" s="43"/>
      <c r="H48" s="43"/>
      <c r="I48" s="128"/>
      <c r="J48" s="43"/>
      <c r="K48" s="46"/>
    </row>
    <row r="49" spans="2:47" s="1" customFormat="1" ht="14.4" customHeight="1">
      <c r="B49" s="42"/>
      <c r="C49" s="43"/>
      <c r="D49" s="43"/>
      <c r="E49" s="400" t="str">
        <f>E7</f>
        <v>Revitalizace návsi v obci Malšovice</v>
      </c>
      <c r="F49" s="401"/>
      <c r="G49" s="401"/>
      <c r="H49" s="401"/>
      <c r="I49" s="128"/>
      <c r="J49" s="43"/>
      <c r="K49" s="46"/>
    </row>
    <row r="50" spans="2:47" ht="13.2">
      <c r="B50" s="29"/>
      <c r="C50" s="38" t="s">
        <v>160</v>
      </c>
      <c r="D50" s="30"/>
      <c r="E50" s="30"/>
      <c r="F50" s="30"/>
      <c r="G50" s="30"/>
      <c r="H50" s="30"/>
      <c r="I50" s="127"/>
      <c r="J50" s="30"/>
      <c r="K50" s="32"/>
    </row>
    <row r="51" spans="2:47" ht="25.2" customHeight="1">
      <c r="B51" s="29"/>
      <c r="C51" s="30"/>
      <c r="D51" s="30"/>
      <c r="E51" s="400" t="s">
        <v>161</v>
      </c>
      <c r="F51" s="360"/>
      <c r="G51" s="360"/>
      <c r="H51" s="360"/>
      <c r="I51" s="127"/>
      <c r="J51" s="30"/>
      <c r="K51" s="32"/>
    </row>
    <row r="52" spans="2:47" ht="13.2">
      <c r="B52" s="29"/>
      <c r="C52" s="38" t="s">
        <v>162</v>
      </c>
      <c r="D52" s="30"/>
      <c r="E52" s="30"/>
      <c r="F52" s="30"/>
      <c r="G52" s="30"/>
      <c r="H52" s="30"/>
      <c r="I52" s="127"/>
      <c r="J52" s="30"/>
      <c r="K52" s="32"/>
    </row>
    <row r="53" spans="2:47" s="1" customFormat="1" ht="14.4" customHeight="1">
      <c r="B53" s="42"/>
      <c r="C53" s="43"/>
      <c r="D53" s="43"/>
      <c r="E53" s="384" t="s">
        <v>1044</v>
      </c>
      <c r="F53" s="402"/>
      <c r="G53" s="402"/>
      <c r="H53" s="402"/>
      <c r="I53" s="128"/>
      <c r="J53" s="43"/>
      <c r="K53" s="46"/>
    </row>
    <row r="54" spans="2:47" s="1" customFormat="1" ht="14.4" customHeight="1">
      <c r="B54" s="42"/>
      <c r="C54" s="38" t="s">
        <v>164</v>
      </c>
      <c r="D54" s="43"/>
      <c r="E54" s="43"/>
      <c r="F54" s="43"/>
      <c r="G54" s="43"/>
      <c r="H54" s="43"/>
      <c r="I54" s="128"/>
      <c r="J54" s="43"/>
      <c r="K54" s="46"/>
    </row>
    <row r="55" spans="2:47" s="1" customFormat="1" ht="16.2" customHeight="1">
      <c r="B55" s="42"/>
      <c r="C55" s="43"/>
      <c r="D55" s="43"/>
      <c r="E55" s="403" t="str">
        <f>E13</f>
        <v>D.1.2.2. - vánoční strom-propojení elektroinstalace (rozvaděč je součástí VO viz SO05)</v>
      </c>
      <c r="F55" s="402"/>
      <c r="G55" s="402"/>
      <c r="H55" s="402"/>
      <c r="I55" s="128"/>
      <c r="J55" s="43"/>
      <c r="K55" s="46"/>
    </row>
    <row r="56" spans="2:47" s="1" customFormat="1" ht="6.9" customHeight="1">
      <c r="B56" s="42"/>
      <c r="C56" s="43"/>
      <c r="D56" s="43"/>
      <c r="E56" s="43"/>
      <c r="F56" s="43"/>
      <c r="G56" s="43"/>
      <c r="H56" s="43"/>
      <c r="I56" s="128"/>
      <c r="J56" s="43"/>
      <c r="K56" s="46"/>
    </row>
    <row r="57" spans="2:47" s="1" customFormat="1" ht="18" customHeight="1">
      <c r="B57" s="42"/>
      <c r="C57" s="38" t="s">
        <v>24</v>
      </c>
      <c r="D57" s="43"/>
      <c r="E57" s="43"/>
      <c r="F57" s="36" t="str">
        <f>F16</f>
        <v xml:space="preserve">MALŠOVICE </v>
      </c>
      <c r="G57" s="43"/>
      <c r="H57" s="43"/>
      <c r="I57" s="129" t="s">
        <v>26</v>
      </c>
      <c r="J57" s="130" t="str">
        <f>IF(J16="","",J16)</f>
        <v>10. 5. 2018</v>
      </c>
      <c r="K57" s="46"/>
    </row>
    <row r="58" spans="2:47" s="1" customFormat="1" ht="6.9" customHeight="1">
      <c r="B58" s="42"/>
      <c r="C58" s="43"/>
      <c r="D58" s="43"/>
      <c r="E58" s="43"/>
      <c r="F58" s="43"/>
      <c r="G58" s="43"/>
      <c r="H58" s="43"/>
      <c r="I58" s="128"/>
      <c r="J58" s="43"/>
      <c r="K58" s="46"/>
    </row>
    <row r="59" spans="2:47" s="1" customFormat="1" ht="13.2">
      <c r="B59" s="42"/>
      <c r="C59" s="38" t="s">
        <v>28</v>
      </c>
      <c r="D59" s="43"/>
      <c r="E59" s="43"/>
      <c r="F59" s="36" t="str">
        <f>E19</f>
        <v>OBEC MALŠOVICE, Malšovice 16</v>
      </c>
      <c r="G59" s="43"/>
      <c r="H59" s="43"/>
      <c r="I59" s="129" t="s">
        <v>34</v>
      </c>
      <c r="J59" s="364" t="str">
        <f>E25</f>
        <v>Ing.arch. Zdeněk Havlík Ústí n.L.</v>
      </c>
      <c r="K59" s="46"/>
    </row>
    <row r="60" spans="2:47" s="1" customFormat="1" ht="14.4" customHeight="1">
      <c r="B60" s="42"/>
      <c r="C60" s="38" t="s">
        <v>32</v>
      </c>
      <c r="D60" s="43"/>
      <c r="E60" s="43"/>
      <c r="F60" s="36" t="str">
        <f>IF(E22="","",E22)</f>
        <v/>
      </c>
      <c r="G60" s="43"/>
      <c r="H60" s="43"/>
      <c r="I60" s="128"/>
      <c r="J60" s="404"/>
      <c r="K60" s="46"/>
    </row>
    <row r="61" spans="2:47" s="1" customFormat="1" ht="10.35" customHeight="1">
      <c r="B61" s="42"/>
      <c r="C61" s="43"/>
      <c r="D61" s="43"/>
      <c r="E61" s="43"/>
      <c r="F61" s="43"/>
      <c r="G61" s="43"/>
      <c r="H61" s="43"/>
      <c r="I61" s="128"/>
      <c r="J61" s="43"/>
      <c r="K61" s="46"/>
    </row>
    <row r="62" spans="2:47" s="1" customFormat="1" ht="29.25" customHeight="1">
      <c r="B62" s="42"/>
      <c r="C62" s="154" t="s">
        <v>167</v>
      </c>
      <c r="D62" s="142"/>
      <c r="E62" s="142"/>
      <c r="F62" s="142"/>
      <c r="G62" s="142"/>
      <c r="H62" s="142"/>
      <c r="I62" s="155"/>
      <c r="J62" s="156" t="s">
        <v>168</v>
      </c>
      <c r="K62" s="157"/>
    </row>
    <row r="63" spans="2:47" s="1" customFormat="1" ht="10.35" customHeight="1">
      <c r="B63" s="42"/>
      <c r="C63" s="43"/>
      <c r="D63" s="43"/>
      <c r="E63" s="43"/>
      <c r="F63" s="43"/>
      <c r="G63" s="43"/>
      <c r="H63" s="43"/>
      <c r="I63" s="128"/>
      <c r="J63" s="43"/>
      <c r="K63" s="46"/>
    </row>
    <row r="64" spans="2:47" s="1" customFormat="1" ht="29.25" customHeight="1">
      <c r="B64" s="42"/>
      <c r="C64" s="158" t="s">
        <v>169</v>
      </c>
      <c r="D64" s="43"/>
      <c r="E64" s="43"/>
      <c r="F64" s="43"/>
      <c r="G64" s="43"/>
      <c r="H64" s="43"/>
      <c r="I64" s="128"/>
      <c r="J64" s="138">
        <f>J99</f>
        <v>0</v>
      </c>
      <c r="K64" s="46"/>
      <c r="AU64" s="25" t="s">
        <v>170</v>
      </c>
    </row>
    <row r="65" spans="2:11" s="8" customFormat="1" ht="24.9" customHeight="1">
      <c r="B65" s="159"/>
      <c r="C65" s="160"/>
      <c r="D65" s="161" t="s">
        <v>623</v>
      </c>
      <c r="E65" s="162"/>
      <c r="F65" s="162"/>
      <c r="G65" s="162"/>
      <c r="H65" s="162"/>
      <c r="I65" s="163"/>
      <c r="J65" s="164">
        <f>J100</f>
        <v>0</v>
      </c>
      <c r="K65" s="165"/>
    </row>
    <row r="66" spans="2:11" s="9" customFormat="1" ht="19.95" customHeight="1">
      <c r="B66" s="166"/>
      <c r="C66" s="167"/>
      <c r="D66" s="168" t="s">
        <v>624</v>
      </c>
      <c r="E66" s="169"/>
      <c r="F66" s="169"/>
      <c r="G66" s="169"/>
      <c r="H66" s="169"/>
      <c r="I66" s="170"/>
      <c r="J66" s="171">
        <f>J101</f>
        <v>0</v>
      </c>
      <c r="K66" s="172"/>
    </row>
    <row r="67" spans="2:11" s="9" customFormat="1" ht="19.95" customHeight="1">
      <c r="B67" s="166"/>
      <c r="C67" s="167"/>
      <c r="D67" s="168" t="s">
        <v>625</v>
      </c>
      <c r="E67" s="169"/>
      <c r="F67" s="169"/>
      <c r="G67" s="169"/>
      <c r="H67" s="169"/>
      <c r="I67" s="170"/>
      <c r="J67" s="171">
        <f>J105</f>
        <v>0</v>
      </c>
      <c r="K67" s="172"/>
    </row>
    <row r="68" spans="2:11" s="9" customFormat="1" ht="19.95" customHeight="1">
      <c r="B68" s="166"/>
      <c r="C68" s="167"/>
      <c r="D68" s="168" t="s">
        <v>626</v>
      </c>
      <c r="E68" s="169"/>
      <c r="F68" s="169"/>
      <c r="G68" s="169"/>
      <c r="H68" s="169"/>
      <c r="I68" s="170"/>
      <c r="J68" s="171">
        <f>J109</f>
        <v>0</v>
      </c>
      <c r="K68" s="172"/>
    </row>
    <row r="69" spans="2:11" s="9" customFormat="1" ht="19.95" customHeight="1">
      <c r="B69" s="166"/>
      <c r="C69" s="167"/>
      <c r="D69" s="168" t="s">
        <v>1312</v>
      </c>
      <c r="E69" s="169"/>
      <c r="F69" s="169"/>
      <c r="G69" s="169"/>
      <c r="H69" s="169"/>
      <c r="I69" s="170"/>
      <c r="J69" s="171">
        <f>J112</f>
        <v>0</v>
      </c>
      <c r="K69" s="172"/>
    </row>
    <row r="70" spans="2:11" s="9" customFormat="1" ht="19.95" customHeight="1">
      <c r="B70" s="166"/>
      <c r="C70" s="167"/>
      <c r="D70" s="168" t="s">
        <v>629</v>
      </c>
      <c r="E70" s="169"/>
      <c r="F70" s="169"/>
      <c r="G70" s="169"/>
      <c r="H70" s="169"/>
      <c r="I70" s="170"/>
      <c r="J70" s="171">
        <f>J115</f>
        <v>0</v>
      </c>
      <c r="K70" s="172"/>
    </row>
    <row r="71" spans="2:11" s="9" customFormat="1" ht="19.95" customHeight="1">
      <c r="B71" s="166"/>
      <c r="C71" s="167"/>
      <c r="D71" s="168" t="s">
        <v>631</v>
      </c>
      <c r="E71" s="169"/>
      <c r="F71" s="169"/>
      <c r="G71" s="169"/>
      <c r="H71" s="169"/>
      <c r="I71" s="170"/>
      <c r="J71" s="171">
        <f>J118</f>
        <v>0</v>
      </c>
      <c r="K71" s="172"/>
    </row>
    <row r="72" spans="2:11" s="9" customFormat="1" ht="19.95" customHeight="1">
      <c r="B72" s="166"/>
      <c r="C72" s="167"/>
      <c r="D72" s="168" t="s">
        <v>632</v>
      </c>
      <c r="E72" s="169"/>
      <c r="F72" s="169"/>
      <c r="G72" s="169"/>
      <c r="H72" s="169"/>
      <c r="I72" s="170"/>
      <c r="J72" s="171">
        <f>J121</f>
        <v>0</v>
      </c>
      <c r="K72" s="172"/>
    </row>
    <row r="73" spans="2:11" s="9" customFormat="1" ht="19.95" customHeight="1">
      <c r="B73" s="166"/>
      <c r="C73" s="167"/>
      <c r="D73" s="168" t="s">
        <v>634</v>
      </c>
      <c r="E73" s="169"/>
      <c r="F73" s="169"/>
      <c r="G73" s="169"/>
      <c r="H73" s="169"/>
      <c r="I73" s="170"/>
      <c r="J73" s="171">
        <f>J134</f>
        <v>0</v>
      </c>
      <c r="K73" s="172"/>
    </row>
    <row r="74" spans="2:11" s="9" customFormat="1" ht="19.95" customHeight="1">
      <c r="B74" s="166"/>
      <c r="C74" s="167"/>
      <c r="D74" s="168" t="s">
        <v>635</v>
      </c>
      <c r="E74" s="169"/>
      <c r="F74" s="169"/>
      <c r="G74" s="169"/>
      <c r="H74" s="169"/>
      <c r="I74" s="170"/>
      <c r="J74" s="171">
        <f>J136</f>
        <v>0</v>
      </c>
      <c r="K74" s="172"/>
    </row>
    <row r="75" spans="2:11" s="9" customFormat="1" ht="19.95" customHeight="1">
      <c r="B75" s="166"/>
      <c r="C75" s="167"/>
      <c r="D75" s="168" t="s">
        <v>636</v>
      </c>
      <c r="E75" s="169"/>
      <c r="F75" s="169"/>
      <c r="G75" s="169"/>
      <c r="H75" s="169"/>
      <c r="I75" s="170"/>
      <c r="J75" s="171">
        <f>J138</f>
        <v>0</v>
      </c>
      <c r="K75" s="172"/>
    </row>
    <row r="76" spans="2:11" s="1" customFormat="1" ht="21.75" customHeight="1">
      <c r="B76" s="42"/>
      <c r="C76" s="43"/>
      <c r="D76" s="43"/>
      <c r="E76" s="43"/>
      <c r="F76" s="43"/>
      <c r="G76" s="43"/>
      <c r="H76" s="43"/>
      <c r="I76" s="128"/>
      <c r="J76" s="43"/>
      <c r="K76" s="46"/>
    </row>
    <row r="77" spans="2:11" s="1" customFormat="1" ht="6.9" customHeight="1">
      <c r="B77" s="57"/>
      <c r="C77" s="58"/>
      <c r="D77" s="58"/>
      <c r="E77" s="58"/>
      <c r="F77" s="58"/>
      <c r="G77" s="58"/>
      <c r="H77" s="58"/>
      <c r="I77" s="149"/>
      <c r="J77" s="58"/>
      <c r="K77" s="59"/>
    </row>
    <row r="81" spans="2:12" s="1" customFormat="1" ht="6.9" customHeight="1">
      <c r="B81" s="60"/>
      <c r="C81" s="61"/>
      <c r="D81" s="61"/>
      <c r="E81" s="61"/>
      <c r="F81" s="61"/>
      <c r="G81" s="61"/>
      <c r="H81" s="61"/>
      <c r="I81" s="152"/>
      <c r="J81" s="61"/>
      <c r="K81" s="61"/>
      <c r="L81" s="62"/>
    </row>
    <row r="82" spans="2:12" s="1" customFormat="1" ht="36.9" customHeight="1">
      <c r="B82" s="42"/>
      <c r="C82" s="63" t="s">
        <v>191</v>
      </c>
      <c r="D82" s="64"/>
      <c r="E82" s="64"/>
      <c r="F82" s="64"/>
      <c r="G82" s="64"/>
      <c r="H82" s="64"/>
      <c r="I82" s="173"/>
      <c r="J82" s="64"/>
      <c r="K82" s="64"/>
      <c r="L82" s="62"/>
    </row>
    <row r="83" spans="2:12" s="1" customFormat="1" ht="6.9" customHeight="1">
      <c r="B83" s="42"/>
      <c r="C83" s="64"/>
      <c r="D83" s="64"/>
      <c r="E83" s="64"/>
      <c r="F83" s="64"/>
      <c r="G83" s="64"/>
      <c r="H83" s="64"/>
      <c r="I83" s="173"/>
      <c r="J83" s="64"/>
      <c r="K83" s="64"/>
      <c r="L83" s="62"/>
    </row>
    <row r="84" spans="2:12" s="1" customFormat="1" ht="14.4" customHeight="1">
      <c r="B84" s="42"/>
      <c r="C84" s="66" t="s">
        <v>18</v>
      </c>
      <c r="D84" s="64"/>
      <c r="E84" s="64"/>
      <c r="F84" s="64"/>
      <c r="G84" s="64"/>
      <c r="H84" s="64"/>
      <c r="I84" s="173"/>
      <c r="J84" s="64"/>
      <c r="K84" s="64"/>
      <c r="L84" s="62"/>
    </row>
    <row r="85" spans="2:12" s="1" customFormat="1" ht="14.4" customHeight="1">
      <c r="B85" s="42"/>
      <c r="C85" s="64"/>
      <c r="D85" s="64"/>
      <c r="E85" s="405" t="str">
        <f>E7</f>
        <v>Revitalizace návsi v obci Malšovice</v>
      </c>
      <c r="F85" s="406"/>
      <c r="G85" s="406"/>
      <c r="H85" s="406"/>
      <c r="I85" s="173"/>
      <c r="J85" s="64"/>
      <c r="K85" s="64"/>
      <c r="L85" s="62"/>
    </row>
    <row r="86" spans="2:12" ht="13.2">
      <c r="B86" s="29"/>
      <c r="C86" s="66" t="s">
        <v>160</v>
      </c>
      <c r="D86" s="174"/>
      <c r="E86" s="174"/>
      <c r="F86" s="174"/>
      <c r="G86" s="174"/>
      <c r="H86" s="174"/>
      <c r="J86" s="174"/>
      <c r="K86" s="174"/>
      <c r="L86" s="175"/>
    </row>
    <row r="87" spans="2:12" ht="25.2" customHeight="1">
      <c r="B87" s="29"/>
      <c r="C87" s="174"/>
      <c r="D87" s="174"/>
      <c r="E87" s="405" t="s">
        <v>161</v>
      </c>
      <c r="F87" s="409"/>
      <c r="G87" s="409"/>
      <c r="H87" s="409"/>
      <c r="J87" s="174"/>
      <c r="K87" s="174"/>
      <c r="L87" s="175"/>
    </row>
    <row r="88" spans="2:12" ht="13.2">
      <c r="B88" s="29"/>
      <c r="C88" s="66" t="s">
        <v>162</v>
      </c>
      <c r="D88" s="174"/>
      <c r="E88" s="174"/>
      <c r="F88" s="174"/>
      <c r="G88" s="174"/>
      <c r="H88" s="174"/>
      <c r="J88" s="174"/>
      <c r="K88" s="174"/>
      <c r="L88" s="175"/>
    </row>
    <row r="89" spans="2:12" s="1" customFormat="1" ht="14.4" customHeight="1">
      <c r="B89" s="42"/>
      <c r="C89" s="64"/>
      <c r="D89" s="64"/>
      <c r="E89" s="407" t="s">
        <v>1044</v>
      </c>
      <c r="F89" s="408"/>
      <c r="G89" s="408"/>
      <c r="H89" s="408"/>
      <c r="I89" s="173"/>
      <c r="J89" s="64"/>
      <c r="K89" s="64"/>
      <c r="L89" s="62"/>
    </row>
    <row r="90" spans="2:12" s="1" customFormat="1" ht="14.4" customHeight="1">
      <c r="B90" s="42"/>
      <c r="C90" s="66" t="s">
        <v>164</v>
      </c>
      <c r="D90" s="64"/>
      <c r="E90" s="64"/>
      <c r="F90" s="64"/>
      <c r="G90" s="64"/>
      <c r="H90" s="64"/>
      <c r="I90" s="173"/>
      <c r="J90" s="64"/>
      <c r="K90" s="64"/>
      <c r="L90" s="62"/>
    </row>
    <row r="91" spans="2:12" s="1" customFormat="1" ht="16.2" customHeight="1">
      <c r="B91" s="42"/>
      <c r="C91" s="64"/>
      <c r="D91" s="64"/>
      <c r="E91" s="375" t="str">
        <f>E13</f>
        <v>D.1.2.2. - vánoční strom-propojení elektroinstalace (rozvaděč je součástí VO viz SO05)</v>
      </c>
      <c r="F91" s="408"/>
      <c r="G91" s="408"/>
      <c r="H91" s="408"/>
      <c r="I91" s="173"/>
      <c r="J91" s="64"/>
      <c r="K91" s="64"/>
      <c r="L91" s="62"/>
    </row>
    <row r="92" spans="2:12" s="1" customFormat="1" ht="6.9" customHeight="1">
      <c r="B92" s="42"/>
      <c r="C92" s="64"/>
      <c r="D92" s="64"/>
      <c r="E92" s="64"/>
      <c r="F92" s="64"/>
      <c r="G92" s="64"/>
      <c r="H92" s="64"/>
      <c r="I92" s="173"/>
      <c r="J92" s="64"/>
      <c r="K92" s="64"/>
      <c r="L92" s="62"/>
    </row>
    <row r="93" spans="2:12" s="1" customFormat="1" ht="18" customHeight="1">
      <c r="B93" s="42"/>
      <c r="C93" s="66" t="s">
        <v>24</v>
      </c>
      <c r="D93" s="64"/>
      <c r="E93" s="64"/>
      <c r="F93" s="176" t="str">
        <f>F16</f>
        <v xml:space="preserve">MALŠOVICE </v>
      </c>
      <c r="G93" s="64"/>
      <c r="H93" s="64"/>
      <c r="I93" s="177" t="s">
        <v>26</v>
      </c>
      <c r="J93" s="74" t="str">
        <f>IF(J16="","",J16)</f>
        <v>10. 5. 2018</v>
      </c>
      <c r="K93" s="64"/>
      <c r="L93" s="62"/>
    </row>
    <row r="94" spans="2:12" s="1" customFormat="1" ht="6.9" customHeight="1">
      <c r="B94" s="42"/>
      <c r="C94" s="64"/>
      <c r="D94" s="64"/>
      <c r="E94" s="64"/>
      <c r="F94" s="64"/>
      <c r="G94" s="64"/>
      <c r="H94" s="64"/>
      <c r="I94" s="173"/>
      <c r="J94" s="64"/>
      <c r="K94" s="64"/>
      <c r="L94" s="62"/>
    </row>
    <row r="95" spans="2:12" s="1" customFormat="1" ht="13.2">
      <c r="B95" s="42"/>
      <c r="C95" s="66" t="s">
        <v>28</v>
      </c>
      <c r="D95" s="64"/>
      <c r="E95" s="64"/>
      <c r="F95" s="176" t="str">
        <f>E19</f>
        <v>OBEC MALŠOVICE, Malšovice 16</v>
      </c>
      <c r="G95" s="64"/>
      <c r="H95" s="64"/>
      <c r="I95" s="177" t="s">
        <v>34</v>
      </c>
      <c r="J95" s="176" t="str">
        <f>E25</f>
        <v>Ing.arch. Zdeněk Havlík Ústí n.L.</v>
      </c>
      <c r="K95" s="64"/>
      <c r="L95" s="62"/>
    </row>
    <row r="96" spans="2:12" s="1" customFormat="1" ht="14.4" customHeight="1">
      <c r="B96" s="42"/>
      <c r="C96" s="66" t="s">
        <v>32</v>
      </c>
      <c r="D96" s="64"/>
      <c r="E96" s="64"/>
      <c r="F96" s="176" t="str">
        <f>IF(E22="","",E22)</f>
        <v/>
      </c>
      <c r="G96" s="64"/>
      <c r="H96" s="64"/>
      <c r="I96" s="173"/>
      <c r="J96" s="64"/>
      <c r="K96" s="64"/>
      <c r="L96" s="62"/>
    </row>
    <row r="97" spans="2:65" s="1" customFormat="1" ht="10.35" customHeight="1">
      <c r="B97" s="42"/>
      <c r="C97" s="64"/>
      <c r="D97" s="64"/>
      <c r="E97" s="64"/>
      <c r="F97" s="64"/>
      <c r="G97" s="64"/>
      <c r="H97" s="64"/>
      <c r="I97" s="173"/>
      <c r="J97" s="64"/>
      <c r="K97" s="64"/>
      <c r="L97" s="62"/>
    </row>
    <row r="98" spans="2:65" s="10" customFormat="1" ht="29.25" customHeight="1">
      <c r="B98" s="178"/>
      <c r="C98" s="179" t="s">
        <v>192</v>
      </c>
      <c r="D98" s="180" t="s">
        <v>58</v>
      </c>
      <c r="E98" s="180" t="s">
        <v>54</v>
      </c>
      <c r="F98" s="180" t="s">
        <v>193</v>
      </c>
      <c r="G98" s="180" t="s">
        <v>194</v>
      </c>
      <c r="H98" s="180" t="s">
        <v>195</v>
      </c>
      <c r="I98" s="181" t="s">
        <v>196</v>
      </c>
      <c r="J98" s="180" t="s">
        <v>168</v>
      </c>
      <c r="K98" s="182" t="s">
        <v>197</v>
      </c>
      <c r="L98" s="183"/>
      <c r="M98" s="82" t="s">
        <v>198</v>
      </c>
      <c r="N98" s="83" t="s">
        <v>43</v>
      </c>
      <c r="O98" s="83" t="s">
        <v>199</v>
      </c>
      <c r="P98" s="83" t="s">
        <v>200</v>
      </c>
      <c r="Q98" s="83" t="s">
        <v>201</v>
      </c>
      <c r="R98" s="83" t="s">
        <v>202</v>
      </c>
      <c r="S98" s="83" t="s">
        <v>203</v>
      </c>
      <c r="T98" s="84" t="s">
        <v>204</v>
      </c>
    </row>
    <row r="99" spans="2:65" s="1" customFormat="1" ht="29.25" customHeight="1">
      <c r="B99" s="42"/>
      <c r="C99" s="88" t="s">
        <v>169</v>
      </c>
      <c r="D99" s="64"/>
      <c r="E99" s="64"/>
      <c r="F99" s="64"/>
      <c r="G99" s="64"/>
      <c r="H99" s="64"/>
      <c r="I99" s="173"/>
      <c r="J99" s="184">
        <f>BK99</f>
        <v>0</v>
      </c>
      <c r="K99" s="64"/>
      <c r="L99" s="62"/>
      <c r="M99" s="85"/>
      <c r="N99" s="86"/>
      <c r="O99" s="86"/>
      <c r="P99" s="185">
        <f>P100</f>
        <v>0</v>
      </c>
      <c r="Q99" s="86"/>
      <c r="R99" s="185">
        <f>R100</f>
        <v>0</v>
      </c>
      <c r="S99" s="86"/>
      <c r="T99" s="186">
        <f>T100</f>
        <v>0</v>
      </c>
      <c r="AT99" s="25" t="s">
        <v>72</v>
      </c>
      <c r="AU99" s="25" t="s">
        <v>170</v>
      </c>
      <c r="BK99" s="187">
        <f>BK100</f>
        <v>0</v>
      </c>
    </row>
    <row r="100" spans="2:65" s="11" customFormat="1" ht="37.35" customHeight="1">
      <c r="B100" s="188"/>
      <c r="C100" s="189"/>
      <c r="D100" s="190" t="s">
        <v>72</v>
      </c>
      <c r="E100" s="191" t="s">
        <v>314</v>
      </c>
      <c r="F100" s="191" t="s">
        <v>637</v>
      </c>
      <c r="G100" s="189"/>
      <c r="H100" s="189"/>
      <c r="I100" s="192"/>
      <c r="J100" s="193">
        <f>BK100</f>
        <v>0</v>
      </c>
      <c r="K100" s="189"/>
      <c r="L100" s="194"/>
      <c r="M100" s="195"/>
      <c r="N100" s="196"/>
      <c r="O100" s="196"/>
      <c r="P100" s="197">
        <f>P101+P105+P109+P112+P115+P118+P121+P134+P136+P138</f>
        <v>0</v>
      </c>
      <c r="Q100" s="196"/>
      <c r="R100" s="197">
        <f>R101+R105+R109+R112+R115+R118+R121+R134+R136+R138</f>
        <v>0</v>
      </c>
      <c r="S100" s="196"/>
      <c r="T100" s="198">
        <f>T101+T105+T109+T112+T115+T118+T121+T134+T136+T138</f>
        <v>0</v>
      </c>
      <c r="AR100" s="199" t="s">
        <v>90</v>
      </c>
      <c r="AT100" s="200" t="s">
        <v>72</v>
      </c>
      <c r="AU100" s="200" t="s">
        <v>73</v>
      </c>
      <c r="AY100" s="199" t="s">
        <v>207</v>
      </c>
      <c r="BK100" s="201">
        <f>BK101+BK105+BK109+BK112+BK115+BK118+BK121+BK134+BK136+BK138</f>
        <v>0</v>
      </c>
    </row>
    <row r="101" spans="2:65" s="11" customFormat="1" ht="19.95" customHeight="1">
      <c r="B101" s="188"/>
      <c r="C101" s="189"/>
      <c r="D101" s="190" t="s">
        <v>72</v>
      </c>
      <c r="E101" s="202" t="s">
        <v>638</v>
      </c>
      <c r="F101" s="202" t="s">
        <v>639</v>
      </c>
      <c r="G101" s="189"/>
      <c r="H101" s="189"/>
      <c r="I101" s="192"/>
      <c r="J101" s="203">
        <f>BK101</f>
        <v>0</v>
      </c>
      <c r="K101" s="189"/>
      <c r="L101" s="194"/>
      <c r="M101" s="195"/>
      <c r="N101" s="196"/>
      <c r="O101" s="196"/>
      <c r="P101" s="197">
        <f>SUM(P102:P104)</f>
        <v>0</v>
      </c>
      <c r="Q101" s="196"/>
      <c r="R101" s="197">
        <f>SUM(R102:R104)</f>
        <v>0</v>
      </c>
      <c r="S101" s="196"/>
      <c r="T101" s="198">
        <f>SUM(T102:T104)</f>
        <v>0</v>
      </c>
      <c r="AR101" s="199" t="s">
        <v>90</v>
      </c>
      <c r="AT101" s="200" t="s">
        <v>72</v>
      </c>
      <c r="AU101" s="200" t="s">
        <v>80</v>
      </c>
      <c r="AY101" s="199" t="s">
        <v>207</v>
      </c>
      <c r="BK101" s="201">
        <f>SUM(BK102:BK104)</f>
        <v>0</v>
      </c>
    </row>
    <row r="102" spans="2:65" s="1" customFormat="1" ht="14.4" customHeight="1">
      <c r="B102" s="42"/>
      <c r="C102" s="204" t="s">
        <v>80</v>
      </c>
      <c r="D102" s="204" t="s">
        <v>211</v>
      </c>
      <c r="E102" s="205" t="s">
        <v>640</v>
      </c>
      <c r="F102" s="206" t="s">
        <v>1313</v>
      </c>
      <c r="G102" s="207" t="s">
        <v>322</v>
      </c>
      <c r="H102" s="208">
        <v>115</v>
      </c>
      <c r="I102" s="209"/>
      <c r="J102" s="210">
        <f>ROUND(I102*H102,1)</f>
        <v>0</v>
      </c>
      <c r="K102" s="206" t="s">
        <v>23</v>
      </c>
      <c r="L102" s="62"/>
      <c r="M102" s="211" t="s">
        <v>23</v>
      </c>
      <c r="N102" s="212" t="s">
        <v>44</v>
      </c>
      <c r="O102" s="43"/>
      <c r="P102" s="213">
        <f>O102*H102</f>
        <v>0</v>
      </c>
      <c r="Q102" s="213">
        <v>0</v>
      </c>
      <c r="R102" s="213">
        <f>Q102*H102</f>
        <v>0</v>
      </c>
      <c r="S102" s="213">
        <v>0</v>
      </c>
      <c r="T102" s="214">
        <f>S102*H102</f>
        <v>0</v>
      </c>
      <c r="AR102" s="25" t="s">
        <v>503</v>
      </c>
      <c r="AT102" s="25" t="s">
        <v>211</v>
      </c>
      <c r="AU102" s="25" t="s">
        <v>82</v>
      </c>
      <c r="AY102" s="25" t="s">
        <v>207</v>
      </c>
      <c r="BE102" s="215">
        <f>IF(N102="základní",J102,0)</f>
        <v>0</v>
      </c>
      <c r="BF102" s="215">
        <f>IF(N102="snížená",J102,0)</f>
        <v>0</v>
      </c>
      <c r="BG102" s="215">
        <f>IF(N102="zákl. přenesená",J102,0)</f>
        <v>0</v>
      </c>
      <c r="BH102" s="215">
        <f>IF(N102="sníž. přenesená",J102,0)</f>
        <v>0</v>
      </c>
      <c r="BI102" s="215">
        <f>IF(N102="nulová",J102,0)</f>
        <v>0</v>
      </c>
      <c r="BJ102" s="25" t="s">
        <v>80</v>
      </c>
      <c r="BK102" s="215">
        <f>ROUND(I102*H102,1)</f>
        <v>0</v>
      </c>
      <c r="BL102" s="25" t="s">
        <v>503</v>
      </c>
      <c r="BM102" s="25" t="s">
        <v>1314</v>
      </c>
    </row>
    <row r="103" spans="2:65" s="1" customFormat="1" ht="14.4" customHeight="1">
      <c r="B103" s="42"/>
      <c r="C103" s="204" t="s">
        <v>82</v>
      </c>
      <c r="D103" s="204" t="s">
        <v>211</v>
      </c>
      <c r="E103" s="205" t="s">
        <v>646</v>
      </c>
      <c r="F103" s="206" t="s">
        <v>647</v>
      </c>
      <c r="G103" s="207" t="s">
        <v>322</v>
      </c>
      <c r="H103" s="208">
        <v>25</v>
      </c>
      <c r="I103" s="209"/>
      <c r="J103" s="210">
        <f>ROUND(I103*H103,1)</f>
        <v>0</v>
      </c>
      <c r="K103" s="206" t="s">
        <v>23</v>
      </c>
      <c r="L103" s="62"/>
      <c r="M103" s="211" t="s">
        <v>23</v>
      </c>
      <c r="N103" s="212" t="s">
        <v>44</v>
      </c>
      <c r="O103" s="43"/>
      <c r="P103" s="213">
        <f>O103*H103</f>
        <v>0</v>
      </c>
      <c r="Q103" s="213">
        <v>0</v>
      </c>
      <c r="R103" s="213">
        <f>Q103*H103</f>
        <v>0</v>
      </c>
      <c r="S103" s="213">
        <v>0</v>
      </c>
      <c r="T103" s="214">
        <f>S103*H103</f>
        <v>0</v>
      </c>
      <c r="AR103" s="25" t="s">
        <v>503</v>
      </c>
      <c r="AT103" s="25" t="s">
        <v>211</v>
      </c>
      <c r="AU103" s="25" t="s">
        <v>82</v>
      </c>
      <c r="AY103" s="25" t="s">
        <v>207</v>
      </c>
      <c r="BE103" s="215">
        <f>IF(N103="základní",J103,0)</f>
        <v>0</v>
      </c>
      <c r="BF103" s="215">
        <f>IF(N103="snížená",J103,0)</f>
        <v>0</v>
      </c>
      <c r="BG103" s="215">
        <f>IF(N103="zákl. přenesená",J103,0)</f>
        <v>0</v>
      </c>
      <c r="BH103" s="215">
        <f>IF(N103="sníž. přenesená",J103,0)</f>
        <v>0</v>
      </c>
      <c r="BI103" s="215">
        <f>IF(N103="nulová",J103,0)</f>
        <v>0</v>
      </c>
      <c r="BJ103" s="25" t="s">
        <v>80</v>
      </c>
      <c r="BK103" s="215">
        <f>ROUND(I103*H103,1)</f>
        <v>0</v>
      </c>
      <c r="BL103" s="25" t="s">
        <v>503</v>
      </c>
      <c r="BM103" s="25" t="s">
        <v>1315</v>
      </c>
    </row>
    <row r="104" spans="2:65" s="1" customFormat="1" ht="14.4" customHeight="1">
      <c r="B104" s="42"/>
      <c r="C104" s="204" t="s">
        <v>90</v>
      </c>
      <c r="D104" s="204" t="s">
        <v>211</v>
      </c>
      <c r="E104" s="205" t="s">
        <v>649</v>
      </c>
      <c r="F104" s="206" t="s">
        <v>650</v>
      </c>
      <c r="G104" s="207" t="s">
        <v>322</v>
      </c>
      <c r="H104" s="208">
        <v>25</v>
      </c>
      <c r="I104" s="209"/>
      <c r="J104" s="210">
        <f>ROUND(I104*H104,1)</f>
        <v>0</v>
      </c>
      <c r="K104" s="206" t="s">
        <v>23</v>
      </c>
      <c r="L104" s="62"/>
      <c r="M104" s="211" t="s">
        <v>23</v>
      </c>
      <c r="N104" s="212" t="s">
        <v>44</v>
      </c>
      <c r="O104" s="43"/>
      <c r="P104" s="213">
        <f>O104*H104</f>
        <v>0</v>
      </c>
      <c r="Q104" s="213">
        <v>0</v>
      </c>
      <c r="R104" s="213">
        <f>Q104*H104</f>
        <v>0</v>
      </c>
      <c r="S104" s="213">
        <v>0</v>
      </c>
      <c r="T104" s="214">
        <f>S104*H104</f>
        <v>0</v>
      </c>
      <c r="AR104" s="25" t="s">
        <v>503</v>
      </c>
      <c r="AT104" s="25" t="s">
        <v>211</v>
      </c>
      <c r="AU104" s="25" t="s">
        <v>82</v>
      </c>
      <c r="AY104" s="25" t="s">
        <v>207</v>
      </c>
      <c r="BE104" s="215">
        <f>IF(N104="základní",J104,0)</f>
        <v>0</v>
      </c>
      <c r="BF104" s="215">
        <f>IF(N104="snížená",J104,0)</f>
        <v>0</v>
      </c>
      <c r="BG104" s="215">
        <f>IF(N104="zákl. přenesená",J104,0)</f>
        <v>0</v>
      </c>
      <c r="BH104" s="215">
        <f>IF(N104="sníž. přenesená",J104,0)</f>
        <v>0</v>
      </c>
      <c r="BI104" s="215">
        <f>IF(N104="nulová",J104,0)</f>
        <v>0</v>
      </c>
      <c r="BJ104" s="25" t="s">
        <v>80</v>
      </c>
      <c r="BK104" s="215">
        <f>ROUND(I104*H104,1)</f>
        <v>0</v>
      </c>
      <c r="BL104" s="25" t="s">
        <v>503</v>
      </c>
      <c r="BM104" s="25" t="s">
        <v>1316</v>
      </c>
    </row>
    <row r="105" spans="2:65" s="11" customFormat="1" ht="29.85" customHeight="1">
      <c r="B105" s="188"/>
      <c r="C105" s="189"/>
      <c r="D105" s="190" t="s">
        <v>72</v>
      </c>
      <c r="E105" s="202" t="s">
        <v>652</v>
      </c>
      <c r="F105" s="202" t="s">
        <v>653</v>
      </c>
      <c r="G105" s="189"/>
      <c r="H105" s="189"/>
      <c r="I105" s="192"/>
      <c r="J105" s="203">
        <f>BK105</f>
        <v>0</v>
      </c>
      <c r="K105" s="189"/>
      <c r="L105" s="194"/>
      <c r="M105" s="195"/>
      <c r="N105" s="196"/>
      <c r="O105" s="196"/>
      <c r="P105" s="197">
        <f>SUM(P106:P108)</f>
        <v>0</v>
      </c>
      <c r="Q105" s="196"/>
      <c r="R105" s="197">
        <f>SUM(R106:R108)</f>
        <v>0</v>
      </c>
      <c r="S105" s="196"/>
      <c r="T105" s="198">
        <f>SUM(T106:T108)</f>
        <v>0</v>
      </c>
      <c r="AR105" s="199" t="s">
        <v>90</v>
      </c>
      <c r="AT105" s="200" t="s">
        <v>72</v>
      </c>
      <c r="AU105" s="200" t="s">
        <v>80</v>
      </c>
      <c r="AY105" s="199" t="s">
        <v>207</v>
      </c>
      <c r="BK105" s="201">
        <f>SUM(BK106:BK108)</f>
        <v>0</v>
      </c>
    </row>
    <row r="106" spans="2:65" s="1" customFormat="1" ht="14.4" customHeight="1">
      <c r="B106" s="42"/>
      <c r="C106" s="260" t="s">
        <v>216</v>
      </c>
      <c r="D106" s="260" t="s">
        <v>314</v>
      </c>
      <c r="E106" s="261" t="s">
        <v>1317</v>
      </c>
      <c r="F106" s="262" t="s">
        <v>1318</v>
      </c>
      <c r="G106" s="263" t="s">
        <v>322</v>
      </c>
      <c r="H106" s="264">
        <v>115</v>
      </c>
      <c r="I106" s="265"/>
      <c r="J106" s="266">
        <f>ROUND(I106*H106,1)</f>
        <v>0</v>
      </c>
      <c r="K106" s="262" t="s">
        <v>23</v>
      </c>
      <c r="L106" s="267"/>
      <c r="M106" s="268" t="s">
        <v>23</v>
      </c>
      <c r="N106" s="269" t="s">
        <v>44</v>
      </c>
      <c r="O106" s="43"/>
      <c r="P106" s="213">
        <f>O106*H106</f>
        <v>0</v>
      </c>
      <c r="Q106" s="213">
        <v>0</v>
      </c>
      <c r="R106" s="213">
        <f>Q106*H106</f>
        <v>0</v>
      </c>
      <c r="S106" s="213">
        <v>0</v>
      </c>
      <c r="T106" s="214">
        <f>S106*H106</f>
        <v>0</v>
      </c>
      <c r="AR106" s="25" t="s">
        <v>656</v>
      </c>
      <c r="AT106" s="25" t="s">
        <v>314</v>
      </c>
      <c r="AU106" s="25" t="s">
        <v>82</v>
      </c>
      <c r="AY106" s="25" t="s">
        <v>207</v>
      </c>
      <c r="BE106" s="215">
        <f>IF(N106="základní",J106,0)</f>
        <v>0</v>
      </c>
      <c r="BF106" s="215">
        <f>IF(N106="snížená",J106,0)</f>
        <v>0</v>
      </c>
      <c r="BG106" s="215">
        <f>IF(N106="zákl. přenesená",J106,0)</f>
        <v>0</v>
      </c>
      <c r="BH106" s="215">
        <f>IF(N106="sníž. přenesená",J106,0)</f>
        <v>0</v>
      </c>
      <c r="BI106" s="215">
        <f>IF(N106="nulová",J106,0)</f>
        <v>0</v>
      </c>
      <c r="BJ106" s="25" t="s">
        <v>80</v>
      </c>
      <c r="BK106" s="215">
        <f>ROUND(I106*H106,1)</f>
        <v>0</v>
      </c>
      <c r="BL106" s="25" t="s">
        <v>656</v>
      </c>
      <c r="BM106" s="25" t="s">
        <v>1319</v>
      </c>
    </row>
    <row r="107" spans="2:65" s="1" customFormat="1" ht="14.4" customHeight="1">
      <c r="B107" s="42"/>
      <c r="C107" s="260" t="s">
        <v>237</v>
      </c>
      <c r="D107" s="260" t="s">
        <v>314</v>
      </c>
      <c r="E107" s="261" t="s">
        <v>661</v>
      </c>
      <c r="F107" s="262" t="s">
        <v>647</v>
      </c>
      <c r="G107" s="263" t="s">
        <v>322</v>
      </c>
      <c r="H107" s="264">
        <v>25</v>
      </c>
      <c r="I107" s="265"/>
      <c r="J107" s="266">
        <f>ROUND(I107*H107,1)</f>
        <v>0</v>
      </c>
      <c r="K107" s="262" t="s">
        <v>23</v>
      </c>
      <c r="L107" s="267"/>
      <c r="M107" s="268" t="s">
        <v>23</v>
      </c>
      <c r="N107" s="269" t="s">
        <v>44</v>
      </c>
      <c r="O107" s="43"/>
      <c r="P107" s="213">
        <f>O107*H107</f>
        <v>0</v>
      </c>
      <c r="Q107" s="213">
        <v>0</v>
      </c>
      <c r="R107" s="213">
        <f>Q107*H107</f>
        <v>0</v>
      </c>
      <c r="S107" s="213">
        <v>0</v>
      </c>
      <c r="T107" s="214">
        <f>S107*H107</f>
        <v>0</v>
      </c>
      <c r="AR107" s="25" t="s">
        <v>656</v>
      </c>
      <c r="AT107" s="25" t="s">
        <v>314</v>
      </c>
      <c r="AU107" s="25" t="s">
        <v>82</v>
      </c>
      <c r="AY107" s="25" t="s">
        <v>207</v>
      </c>
      <c r="BE107" s="215">
        <f>IF(N107="základní",J107,0)</f>
        <v>0</v>
      </c>
      <c r="BF107" s="215">
        <f>IF(N107="snížená",J107,0)</f>
        <v>0</v>
      </c>
      <c r="BG107" s="215">
        <f>IF(N107="zákl. přenesená",J107,0)</f>
        <v>0</v>
      </c>
      <c r="BH107" s="215">
        <f>IF(N107="sníž. přenesená",J107,0)</f>
        <v>0</v>
      </c>
      <c r="BI107" s="215">
        <f>IF(N107="nulová",J107,0)</f>
        <v>0</v>
      </c>
      <c r="BJ107" s="25" t="s">
        <v>80</v>
      </c>
      <c r="BK107" s="215">
        <f>ROUND(I107*H107,1)</f>
        <v>0</v>
      </c>
      <c r="BL107" s="25" t="s">
        <v>656</v>
      </c>
      <c r="BM107" s="25" t="s">
        <v>1320</v>
      </c>
    </row>
    <row r="108" spans="2:65" s="1" customFormat="1" ht="14.4" customHeight="1">
      <c r="B108" s="42"/>
      <c r="C108" s="260" t="s">
        <v>245</v>
      </c>
      <c r="D108" s="260" t="s">
        <v>314</v>
      </c>
      <c r="E108" s="261" t="s">
        <v>663</v>
      </c>
      <c r="F108" s="262" t="s">
        <v>650</v>
      </c>
      <c r="G108" s="263" t="s">
        <v>322</v>
      </c>
      <c r="H108" s="264">
        <v>25</v>
      </c>
      <c r="I108" s="265"/>
      <c r="J108" s="266">
        <f>ROUND(I108*H108,1)</f>
        <v>0</v>
      </c>
      <c r="K108" s="262" t="s">
        <v>23</v>
      </c>
      <c r="L108" s="267"/>
      <c r="M108" s="268" t="s">
        <v>23</v>
      </c>
      <c r="N108" s="269" t="s">
        <v>44</v>
      </c>
      <c r="O108" s="43"/>
      <c r="P108" s="213">
        <f>O108*H108</f>
        <v>0</v>
      </c>
      <c r="Q108" s="213">
        <v>0</v>
      </c>
      <c r="R108" s="213">
        <f>Q108*H108</f>
        <v>0</v>
      </c>
      <c r="S108" s="213">
        <v>0</v>
      </c>
      <c r="T108" s="214">
        <f>S108*H108</f>
        <v>0</v>
      </c>
      <c r="AR108" s="25" t="s">
        <v>656</v>
      </c>
      <c r="AT108" s="25" t="s">
        <v>314</v>
      </c>
      <c r="AU108" s="25" t="s">
        <v>82</v>
      </c>
      <c r="AY108" s="25" t="s">
        <v>207</v>
      </c>
      <c r="BE108" s="215">
        <f>IF(N108="základní",J108,0)</f>
        <v>0</v>
      </c>
      <c r="BF108" s="215">
        <f>IF(N108="snížená",J108,0)</f>
        <v>0</v>
      </c>
      <c r="BG108" s="215">
        <f>IF(N108="zákl. přenesená",J108,0)</f>
        <v>0</v>
      </c>
      <c r="BH108" s="215">
        <f>IF(N108="sníž. přenesená",J108,0)</f>
        <v>0</v>
      </c>
      <c r="BI108" s="215">
        <f>IF(N108="nulová",J108,0)</f>
        <v>0</v>
      </c>
      <c r="BJ108" s="25" t="s">
        <v>80</v>
      </c>
      <c r="BK108" s="215">
        <f>ROUND(I108*H108,1)</f>
        <v>0</v>
      </c>
      <c r="BL108" s="25" t="s">
        <v>656</v>
      </c>
      <c r="BM108" s="25" t="s">
        <v>1321</v>
      </c>
    </row>
    <row r="109" spans="2:65" s="11" customFormat="1" ht="29.85" customHeight="1">
      <c r="B109" s="188"/>
      <c r="C109" s="189"/>
      <c r="D109" s="190" t="s">
        <v>72</v>
      </c>
      <c r="E109" s="202" t="s">
        <v>665</v>
      </c>
      <c r="F109" s="202" t="s">
        <v>666</v>
      </c>
      <c r="G109" s="189"/>
      <c r="H109" s="189"/>
      <c r="I109" s="192"/>
      <c r="J109" s="203">
        <f>BK109</f>
        <v>0</v>
      </c>
      <c r="K109" s="189"/>
      <c r="L109" s="194"/>
      <c r="M109" s="195"/>
      <c r="N109" s="196"/>
      <c r="O109" s="196"/>
      <c r="P109" s="197">
        <f>SUM(P110:P111)</f>
        <v>0</v>
      </c>
      <c r="Q109" s="196"/>
      <c r="R109" s="197">
        <f>SUM(R110:R111)</f>
        <v>0</v>
      </c>
      <c r="S109" s="196"/>
      <c r="T109" s="198">
        <f>SUM(T110:T111)</f>
        <v>0</v>
      </c>
      <c r="AR109" s="199" t="s">
        <v>90</v>
      </c>
      <c r="AT109" s="200" t="s">
        <v>72</v>
      </c>
      <c r="AU109" s="200" t="s">
        <v>80</v>
      </c>
      <c r="AY109" s="199" t="s">
        <v>207</v>
      </c>
      <c r="BK109" s="201">
        <f>SUM(BK110:BK111)</f>
        <v>0</v>
      </c>
    </row>
    <row r="110" spans="2:65" s="1" customFormat="1" ht="14.4" customHeight="1">
      <c r="B110" s="42"/>
      <c r="C110" s="204" t="s">
        <v>257</v>
      </c>
      <c r="D110" s="204" t="s">
        <v>211</v>
      </c>
      <c r="E110" s="205" t="s">
        <v>667</v>
      </c>
      <c r="F110" s="206" t="s">
        <v>668</v>
      </c>
      <c r="G110" s="207" t="s">
        <v>669</v>
      </c>
      <c r="H110" s="208">
        <v>5</v>
      </c>
      <c r="I110" s="209"/>
      <c r="J110" s="210">
        <f>ROUND(I110*H110,1)</f>
        <v>0</v>
      </c>
      <c r="K110" s="206" t="s">
        <v>23</v>
      </c>
      <c r="L110" s="62"/>
      <c r="M110" s="211" t="s">
        <v>23</v>
      </c>
      <c r="N110" s="212" t="s">
        <v>44</v>
      </c>
      <c r="O110" s="43"/>
      <c r="P110" s="213">
        <f>O110*H110</f>
        <v>0</v>
      </c>
      <c r="Q110" s="213">
        <v>0</v>
      </c>
      <c r="R110" s="213">
        <f>Q110*H110</f>
        <v>0</v>
      </c>
      <c r="S110" s="213">
        <v>0</v>
      </c>
      <c r="T110" s="214">
        <f>S110*H110</f>
        <v>0</v>
      </c>
      <c r="AR110" s="25" t="s">
        <v>503</v>
      </c>
      <c r="AT110" s="25" t="s">
        <v>211</v>
      </c>
      <c r="AU110" s="25" t="s">
        <v>82</v>
      </c>
      <c r="AY110" s="25" t="s">
        <v>207</v>
      </c>
      <c r="BE110" s="215">
        <f>IF(N110="základní",J110,0)</f>
        <v>0</v>
      </c>
      <c r="BF110" s="215">
        <f>IF(N110="snížená",J110,0)</f>
        <v>0</v>
      </c>
      <c r="BG110" s="215">
        <f>IF(N110="zákl. přenesená",J110,0)</f>
        <v>0</v>
      </c>
      <c r="BH110" s="215">
        <f>IF(N110="sníž. přenesená",J110,0)</f>
        <v>0</v>
      </c>
      <c r="BI110" s="215">
        <f>IF(N110="nulová",J110,0)</f>
        <v>0</v>
      </c>
      <c r="BJ110" s="25" t="s">
        <v>80</v>
      </c>
      <c r="BK110" s="215">
        <f>ROUND(I110*H110,1)</f>
        <v>0</v>
      </c>
      <c r="BL110" s="25" t="s">
        <v>503</v>
      </c>
      <c r="BM110" s="25" t="s">
        <v>1322</v>
      </c>
    </row>
    <row r="111" spans="2:65" s="1" customFormat="1" ht="14.4" customHeight="1">
      <c r="B111" s="42"/>
      <c r="C111" s="204" t="s">
        <v>262</v>
      </c>
      <c r="D111" s="204" t="s">
        <v>211</v>
      </c>
      <c r="E111" s="205" t="s">
        <v>671</v>
      </c>
      <c r="F111" s="206" t="s">
        <v>672</v>
      </c>
      <c r="G111" s="207" t="s">
        <v>669</v>
      </c>
      <c r="H111" s="208">
        <v>5</v>
      </c>
      <c r="I111" s="209"/>
      <c r="J111" s="210">
        <f>ROUND(I111*H111,1)</f>
        <v>0</v>
      </c>
      <c r="K111" s="206" t="s">
        <v>23</v>
      </c>
      <c r="L111" s="62"/>
      <c r="M111" s="211" t="s">
        <v>23</v>
      </c>
      <c r="N111" s="212" t="s">
        <v>44</v>
      </c>
      <c r="O111" s="43"/>
      <c r="P111" s="213">
        <f>O111*H111</f>
        <v>0</v>
      </c>
      <c r="Q111" s="213">
        <v>0</v>
      </c>
      <c r="R111" s="213">
        <f>Q111*H111</f>
        <v>0</v>
      </c>
      <c r="S111" s="213">
        <v>0</v>
      </c>
      <c r="T111" s="214">
        <f>S111*H111</f>
        <v>0</v>
      </c>
      <c r="AR111" s="25" t="s">
        <v>503</v>
      </c>
      <c r="AT111" s="25" t="s">
        <v>211</v>
      </c>
      <c r="AU111" s="25" t="s">
        <v>82</v>
      </c>
      <c r="AY111" s="25" t="s">
        <v>207</v>
      </c>
      <c r="BE111" s="215">
        <f>IF(N111="základní",J111,0)</f>
        <v>0</v>
      </c>
      <c r="BF111" s="215">
        <f>IF(N111="snížená",J111,0)</f>
        <v>0</v>
      </c>
      <c r="BG111" s="215">
        <f>IF(N111="zákl. přenesená",J111,0)</f>
        <v>0</v>
      </c>
      <c r="BH111" s="215">
        <f>IF(N111="sníž. přenesená",J111,0)</f>
        <v>0</v>
      </c>
      <c r="BI111" s="215">
        <f>IF(N111="nulová",J111,0)</f>
        <v>0</v>
      </c>
      <c r="BJ111" s="25" t="s">
        <v>80</v>
      </c>
      <c r="BK111" s="215">
        <f>ROUND(I111*H111,1)</f>
        <v>0</v>
      </c>
      <c r="BL111" s="25" t="s">
        <v>503</v>
      </c>
      <c r="BM111" s="25" t="s">
        <v>1323</v>
      </c>
    </row>
    <row r="112" spans="2:65" s="11" customFormat="1" ht="29.85" customHeight="1">
      <c r="B112" s="188"/>
      <c r="C112" s="189"/>
      <c r="D112" s="190" t="s">
        <v>72</v>
      </c>
      <c r="E112" s="202" t="s">
        <v>1324</v>
      </c>
      <c r="F112" s="202" t="s">
        <v>1325</v>
      </c>
      <c r="G112" s="189"/>
      <c r="H112" s="189"/>
      <c r="I112" s="192"/>
      <c r="J112" s="203">
        <f>BK112</f>
        <v>0</v>
      </c>
      <c r="K112" s="189"/>
      <c r="L112" s="194"/>
      <c r="M112" s="195"/>
      <c r="N112" s="196"/>
      <c r="O112" s="196"/>
      <c r="P112" s="197">
        <f>SUM(P113:P114)</f>
        <v>0</v>
      </c>
      <c r="Q112" s="196"/>
      <c r="R112" s="197">
        <f>SUM(R113:R114)</f>
        <v>0</v>
      </c>
      <c r="S112" s="196"/>
      <c r="T112" s="198">
        <f>SUM(T113:T114)</f>
        <v>0</v>
      </c>
      <c r="AR112" s="199" t="s">
        <v>90</v>
      </c>
      <c r="AT112" s="200" t="s">
        <v>72</v>
      </c>
      <c r="AU112" s="200" t="s">
        <v>80</v>
      </c>
      <c r="AY112" s="199" t="s">
        <v>207</v>
      </c>
      <c r="BK112" s="201">
        <f>SUM(BK113:BK114)</f>
        <v>0</v>
      </c>
    </row>
    <row r="113" spans="2:65" s="1" customFormat="1" ht="22.8" customHeight="1">
      <c r="B113" s="42"/>
      <c r="C113" s="204" t="s">
        <v>267</v>
      </c>
      <c r="D113" s="204" t="s">
        <v>211</v>
      </c>
      <c r="E113" s="205" t="s">
        <v>1326</v>
      </c>
      <c r="F113" s="206" t="s">
        <v>1327</v>
      </c>
      <c r="G113" s="207" t="s">
        <v>669</v>
      </c>
      <c r="H113" s="208">
        <v>1</v>
      </c>
      <c r="I113" s="209"/>
      <c r="J113" s="210">
        <f>ROUND(I113*H113,1)</f>
        <v>0</v>
      </c>
      <c r="K113" s="206" t="s">
        <v>23</v>
      </c>
      <c r="L113" s="62"/>
      <c r="M113" s="211" t="s">
        <v>23</v>
      </c>
      <c r="N113" s="212" t="s">
        <v>44</v>
      </c>
      <c r="O113" s="43"/>
      <c r="P113" s="213">
        <f>O113*H113</f>
        <v>0</v>
      </c>
      <c r="Q113" s="213">
        <v>0</v>
      </c>
      <c r="R113" s="213">
        <f>Q113*H113</f>
        <v>0</v>
      </c>
      <c r="S113" s="213">
        <v>0</v>
      </c>
      <c r="T113" s="214">
        <f>S113*H113</f>
        <v>0</v>
      </c>
      <c r="AR113" s="25" t="s">
        <v>503</v>
      </c>
      <c r="AT113" s="25" t="s">
        <v>211</v>
      </c>
      <c r="AU113" s="25" t="s">
        <v>82</v>
      </c>
      <c r="AY113" s="25" t="s">
        <v>207</v>
      </c>
      <c r="BE113" s="215">
        <f>IF(N113="základní",J113,0)</f>
        <v>0</v>
      </c>
      <c r="BF113" s="215">
        <f>IF(N113="snížená",J113,0)</f>
        <v>0</v>
      </c>
      <c r="BG113" s="215">
        <f>IF(N113="zákl. přenesená",J113,0)</f>
        <v>0</v>
      </c>
      <c r="BH113" s="215">
        <f>IF(N113="sníž. přenesená",J113,0)</f>
        <v>0</v>
      </c>
      <c r="BI113" s="215">
        <f>IF(N113="nulová",J113,0)</f>
        <v>0</v>
      </c>
      <c r="BJ113" s="25" t="s">
        <v>80</v>
      </c>
      <c r="BK113" s="215">
        <f>ROUND(I113*H113,1)</f>
        <v>0</v>
      </c>
      <c r="BL113" s="25" t="s">
        <v>503</v>
      </c>
      <c r="BM113" s="25" t="s">
        <v>1328</v>
      </c>
    </row>
    <row r="114" spans="2:65" s="1" customFormat="1" ht="22.8" customHeight="1">
      <c r="B114" s="42"/>
      <c r="C114" s="260" t="s">
        <v>272</v>
      </c>
      <c r="D114" s="260" t="s">
        <v>314</v>
      </c>
      <c r="E114" s="261" t="s">
        <v>1329</v>
      </c>
      <c r="F114" s="262" t="s">
        <v>1330</v>
      </c>
      <c r="G114" s="263" t="s">
        <v>317</v>
      </c>
      <c r="H114" s="264">
        <v>1</v>
      </c>
      <c r="I114" s="265"/>
      <c r="J114" s="266">
        <f>ROUND(I114*H114,1)</f>
        <v>0</v>
      </c>
      <c r="K114" s="262" t="s">
        <v>23</v>
      </c>
      <c r="L114" s="267"/>
      <c r="M114" s="268" t="s">
        <v>23</v>
      </c>
      <c r="N114" s="269" t="s">
        <v>44</v>
      </c>
      <c r="O114" s="43"/>
      <c r="P114" s="213">
        <f>O114*H114</f>
        <v>0</v>
      </c>
      <c r="Q114" s="213">
        <v>0</v>
      </c>
      <c r="R114" s="213">
        <f>Q114*H114</f>
        <v>0</v>
      </c>
      <c r="S114" s="213">
        <v>0</v>
      </c>
      <c r="T114" s="214">
        <f>S114*H114</f>
        <v>0</v>
      </c>
      <c r="AR114" s="25" t="s">
        <v>656</v>
      </c>
      <c r="AT114" s="25" t="s">
        <v>314</v>
      </c>
      <c r="AU114" s="25" t="s">
        <v>82</v>
      </c>
      <c r="AY114" s="25" t="s">
        <v>207</v>
      </c>
      <c r="BE114" s="215">
        <f>IF(N114="základní",J114,0)</f>
        <v>0</v>
      </c>
      <c r="BF114" s="215">
        <f>IF(N114="snížená",J114,0)</f>
        <v>0</v>
      </c>
      <c r="BG114" s="215">
        <f>IF(N114="zákl. přenesená",J114,0)</f>
        <v>0</v>
      </c>
      <c r="BH114" s="215">
        <f>IF(N114="sníž. přenesená",J114,0)</f>
        <v>0</v>
      </c>
      <c r="BI114" s="215">
        <f>IF(N114="nulová",J114,0)</f>
        <v>0</v>
      </c>
      <c r="BJ114" s="25" t="s">
        <v>80</v>
      </c>
      <c r="BK114" s="215">
        <f>ROUND(I114*H114,1)</f>
        <v>0</v>
      </c>
      <c r="BL114" s="25" t="s">
        <v>656</v>
      </c>
      <c r="BM114" s="25" t="s">
        <v>1331</v>
      </c>
    </row>
    <row r="115" spans="2:65" s="11" customFormat="1" ht="29.85" customHeight="1">
      <c r="B115" s="188"/>
      <c r="C115" s="189"/>
      <c r="D115" s="190" t="s">
        <v>72</v>
      </c>
      <c r="E115" s="202" t="s">
        <v>739</v>
      </c>
      <c r="F115" s="202" t="s">
        <v>740</v>
      </c>
      <c r="G115" s="189"/>
      <c r="H115" s="189"/>
      <c r="I115" s="192"/>
      <c r="J115" s="203">
        <f>BK115</f>
        <v>0</v>
      </c>
      <c r="K115" s="189"/>
      <c r="L115" s="194"/>
      <c r="M115" s="195"/>
      <c r="N115" s="196"/>
      <c r="O115" s="196"/>
      <c r="P115" s="197">
        <f>SUM(P116:P117)</f>
        <v>0</v>
      </c>
      <c r="Q115" s="196"/>
      <c r="R115" s="197">
        <f>SUM(R116:R117)</f>
        <v>0</v>
      </c>
      <c r="S115" s="196"/>
      <c r="T115" s="198">
        <f>SUM(T116:T117)</f>
        <v>0</v>
      </c>
      <c r="AR115" s="199" t="s">
        <v>90</v>
      </c>
      <c r="AT115" s="200" t="s">
        <v>72</v>
      </c>
      <c r="AU115" s="200" t="s">
        <v>80</v>
      </c>
      <c r="AY115" s="199" t="s">
        <v>207</v>
      </c>
      <c r="BK115" s="201">
        <f>SUM(BK116:BK117)</f>
        <v>0</v>
      </c>
    </row>
    <row r="116" spans="2:65" s="1" customFormat="1" ht="14.4" customHeight="1">
      <c r="B116" s="42"/>
      <c r="C116" s="204" t="s">
        <v>277</v>
      </c>
      <c r="D116" s="204" t="s">
        <v>211</v>
      </c>
      <c r="E116" s="205" t="s">
        <v>741</v>
      </c>
      <c r="F116" s="206" t="s">
        <v>740</v>
      </c>
      <c r="G116" s="207" t="s">
        <v>669</v>
      </c>
      <c r="H116" s="208">
        <v>1</v>
      </c>
      <c r="I116" s="209"/>
      <c r="J116" s="210">
        <f>ROUND(I116*H116,1)</f>
        <v>0</v>
      </c>
      <c r="K116" s="206" t="s">
        <v>23</v>
      </c>
      <c r="L116" s="62"/>
      <c r="M116" s="211" t="s">
        <v>23</v>
      </c>
      <c r="N116" s="212" t="s">
        <v>44</v>
      </c>
      <c r="O116" s="43"/>
      <c r="P116" s="213">
        <f>O116*H116</f>
        <v>0</v>
      </c>
      <c r="Q116" s="213">
        <v>0</v>
      </c>
      <c r="R116" s="213">
        <f>Q116*H116</f>
        <v>0</v>
      </c>
      <c r="S116" s="213">
        <v>0</v>
      </c>
      <c r="T116" s="214">
        <f>S116*H116</f>
        <v>0</v>
      </c>
      <c r="AR116" s="25" t="s">
        <v>503</v>
      </c>
      <c r="AT116" s="25" t="s">
        <v>211</v>
      </c>
      <c r="AU116" s="25" t="s">
        <v>82</v>
      </c>
      <c r="AY116" s="25" t="s">
        <v>207</v>
      </c>
      <c r="BE116" s="215">
        <f>IF(N116="základní",J116,0)</f>
        <v>0</v>
      </c>
      <c r="BF116" s="215">
        <f>IF(N116="snížená",J116,0)</f>
        <v>0</v>
      </c>
      <c r="BG116" s="215">
        <f>IF(N116="zákl. přenesená",J116,0)</f>
        <v>0</v>
      </c>
      <c r="BH116" s="215">
        <f>IF(N116="sníž. přenesená",J116,0)</f>
        <v>0</v>
      </c>
      <c r="BI116" s="215">
        <f>IF(N116="nulová",J116,0)</f>
        <v>0</v>
      </c>
      <c r="BJ116" s="25" t="s">
        <v>80</v>
      </c>
      <c r="BK116" s="215">
        <f>ROUND(I116*H116,1)</f>
        <v>0</v>
      </c>
      <c r="BL116" s="25" t="s">
        <v>503</v>
      </c>
      <c r="BM116" s="25" t="s">
        <v>1332</v>
      </c>
    </row>
    <row r="117" spans="2:65" s="1" customFormat="1" ht="14.4" customHeight="1">
      <c r="B117" s="42"/>
      <c r="C117" s="260" t="s">
        <v>282</v>
      </c>
      <c r="D117" s="260" t="s">
        <v>314</v>
      </c>
      <c r="E117" s="261" t="s">
        <v>743</v>
      </c>
      <c r="F117" s="262" t="s">
        <v>744</v>
      </c>
      <c r="G117" s="263" t="s">
        <v>317</v>
      </c>
      <c r="H117" s="264">
        <v>1</v>
      </c>
      <c r="I117" s="265"/>
      <c r="J117" s="266">
        <f>ROUND(I117*H117,1)</f>
        <v>0</v>
      </c>
      <c r="K117" s="262" t="s">
        <v>23</v>
      </c>
      <c r="L117" s="267"/>
      <c r="M117" s="268" t="s">
        <v>23</v>
      </c>
      <c r="N117" s="269" t="s">
        <v>44</v>
      </c>
      <c r="O117" s="43"/>
      <c r="P117" s="213">
        <f>O117*H117</f>
        <v>0</v>
      </c>
      <c r="Q117" s="213">
        <v>0</v>
      </c>
      <c r="R117" s="213">
        <f>Q117*H117</f>
        <v>0</v>
      </c>
      <c r="S117" s="213">
        <v>0</v>
      </c>
      <c r="T117" s="214">
        <f>S117*H117</f>
        <v>0</v>
      </c>
      <c r="AR117" s="25" t="s">
        <v>656</v>
      </c>
      <c r="AT117" s="25" t="s">
        <v>314</v>
      </c>
      <c r="AU117" s="25" t="s">
        <v>82</v>
      </c>
      <c r="AY117" s="25" t="s">
        <v>207</v>
      </c>
      <c r="BE117" s="215">
        <f>IF(N117="základní",J117,0)</f>
        <v>0</v>
      </c>
      <c r="BF117" s="215">
        <f>IF(N117="snížená",J117,0)</f>
        <v>0</v>
      </c>
      <c r="BG117" s="215">
        <f>IF(N117="zákl. přenesená",J117,0)</f>
        <v>0</v>
      </c>
      <c r="BH117" s="215">
        <f>IF(N117="sníž. přenesená",J117,0)</f>
        <v>0</v>
      </c>
      <c r="BI117" s="215">
        <f>IF(N117="nulová",J117,0)</f>
        <v>0</v>
      </c>
      <c r="BJ117" s="25" t="s">
        <v>80</v>
      </c>
      <c r="BK117" s="215">
        <f>ROUND(I117*H117,1)</f>
        <v>0</v>
      </c>
      <c r="BL117" s="25" t="s">
        <v>656</v>
      </c>
      <c r="BM117" s="25" t="s">
        <v>1333</v>
      </c>
    </row>
    <row r="118" spans="2:65" s="11" customFormat="1" ht="29.85" customHeight="1">
      <c r="B118" s="188"/>
      <c r="C118" s="189"/>
      <c r="D118" s="190" t="s">
        <v>72</v>
      </c>
      <c r="E118" s="202" t="s">
        <v>757</v>
      </c>
      <c r="F118" s="202" t="s">
        <v>758</v>
      </c>
      <c r="G118" s="189"/>
      <c r="H118" s="189"/>
      <c r="I118" s="192"/>
      <c r="J118" s="203">
        <f>BK118</f>
        <v>0</v>
      </c>
      <c r="K118" s="189"/>
      <c r="L118" s="194"/>
      <c r="M118" s="195"/>
      <c r="N118" s="196"/>
      <c r="O118" s="196"/>
      <c r="P118" s="197">
        <f>SUM(P119:P120)</f>
        <v>0</v>
      </c>
      <c r="Q118" s="196"/>
      <c r="R118" s="197">
        <f>SUM(R119:R120)</f>
        <v>0</v>
      </c>
      <c r="S118" s="196"/>
      <c r="T118" s="198">
        <f>SUM(T119:T120)</f>
        <v>0</v>
      </c>
      <c r="AR118" s="199" t="s">
        <v>90</v>
      </c>
      <c r="AT118" s="200" t="s">
        <v>72</v>
      </c>
      <c r="AU118" s="200" t="s">
        <v>80</v>
      </c>
      <c r="AY118" s="199" t="s">
        <v>207</v>
      </c>
      <c r="BK118" s="201">
        <f>SUM(BK119:BK120)</f>
        <v>0</v>
      </c>
    </row>
    <row r="119" spans="2:65" s="1" customFormat="1" ht="14.4" customHeight="1">
      <c r="B119" s="42"/>
      <c r="C119" s="204" t="s">
        <v>209</v>
      </c>
      <c r="D119" s="204" t="s">
        <v>211</v>
      </c>
      <c r="E119" s="205" t="s">
        <v>759</v>
      </c>
      <c r="F119" s="206" t="s">
        <v>760</v>
      </c>
      <c r="G119" s="207" t="s">
        <v>761</v>
      </c>
      <c r="H119" s="208">
        <v>5</v>
      </c>
      <c r="I119" s="209"/>
      <c r="J119" s="210">
        <f>ROUND(I119*H119,1)</f>
        <v>0</v>
      </c>
      <c r="K119" s="206" t="s">
        <v>23</v>
      </c>
      <c r="L119" s="62"/>
      <c r="M119" s="211" t="s">
        <v>23</v>
      </c>
      <c r="N119" s="212" t="s">
        <v>44</v>
      </c>
      <c r="O119" s="43"/>
      <c r="P119" s="213">
        <f>O119*H119</f>
        <v>0</v>
      </c>
      <c r="Q119" s="213">
        <v>0</v>
      </c>
      <c r="R119" s="213">
        <f>Q119*H119</f>
        <v>0</v>
      </c>
      <c r="S119" s="213">
        <v>0</v>
      </c>
      <c r="T119" s="214">
        <f>S119*H119</f>
        <v>0</v>
      </c>
      <c r="AR119" s="25" t="s">
        <v>503</v>
      </c>
      <c r="AT119" s="25" t="s">
        <v>211</v>
      </c>
      <c r="AU119" s="25" t="s">
        <v>82</v>
      </c>
      <c r="AY119" s="25" t="s">
        <v>207</v>
      </c>
      <c r="BE119" s="215">
        <f>IF(N119="základní",J119,0)</f>
        <v>0</v>
      </c>
      <c r="BF119" s="215">
        <f>IF(N119="snížená",J119,0)</f>
        <v>0</v>
      </c>
      <c r="BG119" s="215">
        <f>IF(N119="zákl. přenesená",J119,0)</f>
        <v>0</v>
      </c>
      <c r="BH119" s="215">
        <f>IF(N119="sníž. přenesená",J119,0)</f>
        <v>0</v>
      </c>
      <c r="BI119" s="215">
        <f>IF(N119="nulová",J119,0)</f>
        <v>0</v>
      </c>
      <c r="BJ119" s="25" t="s">
        <v>80</v>
      </c>
      <c r="BK119" s="215">
        <f>ROUND(I119*H119,1)</f>
        <v>0</v>
      </c>
      <c r="BL119" s="25" t="s">
        <v>503</v>
      </c>
      <c r="BM119" s="25" t="s">
        <v>1334</v>
      </c>
    </row>
    <row r="120" spans="2:65" s="1" customFormat="1" ht="14.4" customHeight="1">
      <c r="B120" s="42"/>
      <c r="C120" s="260" t="s">
        <v>291</v>
      </c>
      <c r="D120" s="260" t="s">
        <v>314</v>
      </c>
      <c r="E120" s="261" t="s">
        <v>763</v>
      </c>
      <c r="F120" s="262" t="s">
        <v>764</v>
      </c>
      <c r="G120" s="263" t="s">
        <v>765</v>
      </c>
      <c r="H120" s="264">
        <v>1</v>
      </c>
      <c r="I120" s="265"/>
      <c r="J120" s="266">
        <f>ROUND(I120*H120,1)</f>
        <v>0</v>
      </c>
      <c r="K120" s="262" t="s">
        <v>23</v>
      </c>
      <c r="L120" s="267"/>
      <c r="M120" s="268" t="s">
        <v>23</v>
      </c>
      <c r="N120" s="269" t="s">
        <v>44</v>
      </c>
      <c r="O120" s="43"/>
      <c r="P120" s="213">
        <f>O120*H120</f>
        <v>0</v>
      </c>
      <c r="Q120" s="213">
        <v>0</v>
      </c>
      <c r="R120" s="213">
        <f>Q120*H120</f>
        <v>0</v>
      </c>
      <c r="S120" s="213">
        <v>0</v>
      </c>
      <c r="T120" s="214">
        <f>S120*H120</f>
        <v>0</v>
      </c>
      <c r="AR120" s="25" t="s">
        <v>729</v>
      </c>
      <c r="AT120" s="25" t="s">
        <v>314</v>
      </c>
      <c r="AU120" s="25" t="s">
        <v>82</v>
      </c>
      <c r="AY120" s="25" t="s">
        <v>207</v>
      </c>
      <c r="BE120" s="215">
        <f>IF(N120="základní",J120,0)</f>
        <v>0</v>
      </c>
      <c r="BF120" s="215">
        <f>IF(N120="snížená",J120,0)</f>
        <v>0</v>
      </c>
      <c r="BG120" s="215">
        <f>IF(N120="zákl. přenesená",J120,0)</f>
        <v>0</v>
      </c>
      <c r="BH120" s="215">
        <f>IF(N120="sníž. přenesená",J120,0)</f>
        <v>0</v>
      </c>
      <c r="BI120" s="215">
        <f>IF(N120="nulová",J120,0)</f>
        <v>0</v>
      </c>
      <c r="BJ120" s="25" t="s">
        <v>80</v>
      </c>
      <c r="BK120" s="215">
        <f>ROUND(I120*H120,1)</f>
        <v>0</v>
      </c>
      <c r="BL120" s="25" t="s">
        <v>503</v>
      </c>
      <c r="BM120" s="25" t="s">
        <v>1335</v>
      </c>
    </row>
    <row r="121" spans="2:65" s="11" customFormat="1" ht="29.85" customHeight="1">
      <c r="B121" s="188"/>
      <c r="C121" s="189"/>
      <c r="D121" s="190" t="s">
        <v>72</v>
      </c>
      <c r="E121" s="202" t="s">
        <v>767</v>
      </c>
      <c r="F121" s="202" t="s">
        <v>208</v>
      </c>
      <c r="G121" s="189"/>
      <c r="H121" s="189"/>
      <c r="I121" s="192"/>
      <c r="J121" s="203">
        <f>BK121</f>
        <v>0</v>
      </c>
      <c r="K121" s="189"/>
      <c r="L121" s="194"/>
      <c r="M121" s="195"/>
      <c r="N121" s="196"/>
      <c r="O121" s="196"/>
      <c r="P121" s="197">
        <f>SUM(P122:P133)</f>
        <v>0</v>
      </c>
      <c r="Q121" s="196"/>
      <c r="R121" s="197">
        <f>SUM(R122:R133)</f>
        <v>0</v>
      </c>
      <c r="S121" s="196"/>
      <c r="T121" s="198">
        <f>SUM(T122:T133)</f>
        <v>0</v>
      </c>
      <c r="AR121" s="199" t="s">
        <v>90</v>
      </c>
      <c r="AT121" s="200" t="s">
        <v>72</v>
      </c>
      <c r="AU121" s="200" t="s">
        <v>80</v>
      </c>
      <c r="AY121" s="199" t="s">
        <v>207</v>
      </c>
      <c r="BK121" s="201">
        <f>SUM(BK122:BK133)</f>
        <v>0</v>
      </c>
    </row>
    <row r="122" spans="2:65" s="1" customFormat="1" ht="14.4" customHeight="1">
      <c r="B122" s="42"/>
      <c r="C122" s="204" t="s">
        <v>10</v>
      </c>
      <c r="D122" s="204" t="s">
        <v>211</v>
      </c>
      <c r="E122" s="205" t="s">
        <v>768</v>
      </c>
      <c r="F122" s="206" t="s">
        <v>769</v>
      </c>
      <c r="G122" s="207" t="s">
        <v>770</v>
      </c>
      <c r="H122" s="208">
        <v>0.1</v>
      </c>
      <c r="I122" s="209"/>
      <c r="J122" s="210">
        <f t="shared" ref="J122:J133" si="0">ROUND(I122*H122,1)</f>
        <v>0</v>
      </c>
      <c r="K122" s="206" t="s">
        <v>23</v>
      </c>
      <c r="L122" s="62"/>
      <c r="M122" s="211" t="s">
        <v>23</v>
      </c>
      <c r="N122" s="212" t="s">
        <v>44</v>
      </c>
      <c r="O122" s="43"/>
      <c r="P122" s="213">
        <f t="shared" ref="P122:P133" si="1">O122*H122</f>
        <v>0</v>
      </c>
      <c r="Q122" s="213">
        <v>0</v>
      </c>
      <c r="R122" s="213">
        <f t="shared" ref="R122:R133" si="2">Q122*H122</f>
        <v>0</v>
      </c>
      <c r="S122" s="213">
        <v>0</v>
      </c>
      <c r="T122" s="214">
        <f t="shared" ref="T122:T133" si="3">S122*H122</f>
        <v>0</v>
      </c>
      <c r="AR122" s="25" t="s">
        <v>503</v>
      </c>
      <c r="AT122" s="25" t="s">
        <v>211</v>
      </c>
      <c r="AU122" s="25" t="s">
        <v>82</v>
      </c>
      <c r="AY122" s="25" t="s">
        <v>207</v>
      </c>
      <c r="BE122" s="215">
        <f t="shared" ref="BE122:BE133" si="4">IF(N122="základní",J122,0)</f>
        <v>0</v>
      </c>
      <c r="BF122" s="215">
        <f t="shared" ref="BF122:BF133" si="5">IF(N122="snížená",J122,0)</f>
        <v>0</v>
      </c>
      <c r="BG122" s="215">
        <f t="shared" ref="BG122:BG133" si="6">IF(N122="zákl. přenesená",J122,0)</f>
        <v>0</v>
      </c>
      <c r="BH122" s="215">
        <f t="shared" ref="BH122:BH133" si="7">IF(N122="sníž. přenesená",J122,0)</f>
        <v>0</v>
      </c>
      <c r="BI122" s="215">
        <f t="shared" ref="BI122:BI133" si="8">IF(N122="nulová",J122,0)</f>
        <v>0</v>
      </c>
      <c r="BJ122" s="25" t="s">
        <v>80</v>
      </c>
      <c r="BK122" s="215">
        <f t="shared" ref="BK122:BK133" si="9">ROUND(I122*H122,1)</f>
        <v>0</v>
      </c>
      <c r="BL122" s="25" t="s">
        <v>503</v>
      </c>
      <c r="BM122" s="25" t="s">
        <v>1336</v>
      </c>
    </row>
    <row r="123" spans="2:65" s="1" customFormat="1" ht="14.4" customHeight="1">
      <c r="B123" s="42"/>
      <c r="C123" s="204" t="s">
        <v>226</v>
      </c>
      <c r="D123" s="204" t="s">
        <v>211</v>
      </c>
      <c r="E123" s="205" t="s">
        <v>772</v>
      </c>
      <c r="F123" s="206" t="s">
        <v>773</v>
      </c>
      <c r="G123" s="207" t="s">
        <v>322</v>
      </c>
      <c r="H123" s="208">
        <v>20</v>
      </c>
      <c r="I123" s="209"/>
      <c r="J123" s="210">
        <f t="shared" si="0"/>
        <v>0</v>
      </c>
      <c r="K123" s="206" t="s">
        <v>23</v>
      </c>
      <c r="L123" s="62"/>
      <c r="M123" s="211" t="s">
        <v>23</v>
      </c>
      <c r="N123" s="212" t="s">
        <v>44</v>
      </c>
      <c r="O123" s="43"/>
      <c r="P123" s="213">
        <f t="shared" si="1"/>
        <v>0</v>
      </c>
      <c r="Q123" s="213">
        <v>0</v>
      </c>
      <c r="R123" s="213">
        <f t="shared" si="2"/>
        <v>0</v>
      </c>
      <c r="S123" s="213">
        <v>0</v>
      </c>
      <c r="T123" s="214">
        <f t="shared" si="3"/>
        <v>0</v>
      </c>
      <c r="AR123" s="25" t="s">
        <v>503</v>
      </c>
      <c r="AT123" s="25" t="s">
        <v>211</v>
      </c>
      <c r="AU123" s="25" t="s">
        <v>82</v>
      </c>
      <c r="AY123" s="25" t="s">
        <v>207</v>
      </c>
      <c r="BE123" s="215">
        <f t="shared" si="4"/>
        <v>0</v>
      </c>
      <c r="BF123" s="215">
        <f t="shared" si="5"/>
        <v>0</v>
      </c>
      <c r="BG123" s="215">
        <f t="shared" si="6"/>
        <v>0</v>
      </c>
      <c r="BH123" s="215">
        <f t="shared" si="7"/>
        <v>0</v>
      </c>
      <c r="BI123" s="215">
        <f t="shared" si="8"/>
        <v>0</v>
      </c>
      <c r="BJ123" s="25" t="s">
        <v>80</v>
      </c>
      <c r="BK123" s="215">
        <f t="shared" si="9"/>
        <v>0</v>
      </c>
      <c r="BL123" s="25" t="s">
        <v>503</v>
      </c>
      <c r="BM123" s="25" t="s">
        <v>1337</v>
      </c>
    </row>
    <row r="124" spans="2:65" s="1" customFormat="1" ht="14.4" customHeight="1">
      <c r="B124" s="42"/>
      <c r="C124" s="204" t="s">
        <v>243</v>
      </c>
      <c r="D124" s="204" t="s">
        <v>211</v>
      </c>
      <c r="E124" s="205" t="s">
        <v>775</v>
      </c>
      <c r="F124" s="206" t="s">
        <v>776</v>
      </c>
      <c r="G124" s="207" t="s">
        <v>322</v>
      </c>
      <c r="H124" s="208">
        <v>20</v>
      </c>
      <c r="I124" s="209"/>
      <c r="J124" s="210">
        <f t="shared" si="0"/>
        <v>0</v>
      </c>
      <c r="K124" s="206" t="s">
        <v>23</v>
      </c>
      <c r="L124" s="62"/>
      <c r="M124" s="211" t="s">
        <v>23</v>
      </c>
      <c r="N124" s="212" t="s">
        <v>44</v>
      </c>
      <c r="O124" s="43"/>
      <c r="P124" s="213">
        <f t="shared" si="1"/>
        <v>0</v>
      </c>
      <c r="Q124" s="213">
        <v>0</v>
      </c>
      <c r="R124" s="213">
        <f t="shared" si="2"/>
        <v>0</v>
      </c>
      <c r="S124" s="213">
        <v>0</v>
      </c>
      <c r="T124" s="214">
        <f t="shared" si="3"/>
        <v>0</v>
      </c>
      <c r="AR124" s="25" t="s">
        <v>503</v>
      </c>
      <c r="AT124" s="25" t="s">
        <v>211</v>
      </c>
      <c r="AU124" s="25" t="s">
        <v>82</v>
      </c>
      <c r="AY124" s="25" t="s">
        <v>207</v>
      </c>
      <c r="BE124" s="215">
        <f t="shared" si="4"/>
        <v>0</v>
      </c>
      <c r="BF124" s="215">
        <f t="shared" si="5"/>
        <v>0</v>
      </c>
      <c r="BG124" s="215">
        <f t="shared" si="6"/>
        <v>0</v>
      </c>
      <c r="BH124" s="215">
        <f t="shared" si="7"/>
        <v>0</v>
      </c>
      <c r="BI124" s="215">
        <f t="shared" si="8"/>
        <v>0</v>
      </c>
      <c r="BJ124" s="25" t="s">
        <v>80</v>
      </c>
      <c r="BK124" s="215">
        <f t="shared" si="9"/>
        <v>0</v>
      </c>
      <c r="BL124" s="25" t="s">
        <v>503</v>
      </c>
      <c r="BM124" s="25" t="s">
        <v>1338</v>
      </c>
    </row>
    <row r="125" spans="2:65" s="1" customFormat="1" ht="14.4" customHeight="1">
      <c r="B125" s="42"/>
      <c r="C125" s="204" t="s">
        <v>308</v>
      </c>
      <c r="D125" s="204" t="s">
        <v>211</v>
      </c>
      <c r="E125" s="205" t="s">
        <v>778</v>
      </c>
      <c r="F125" s="206" t="s">
        <v>779</v>
      </c>
      <c r="G125" s="207" t="s">
        <v>669</v>
      </c>
      <c r="H125" s="208">
        <v>1</v>
      </c>
      <c r="I125" s="209"/>
      <c r="J125" s="210">
        <f t="shared" si="0"/>
        <v>0</v>
      </c>
      <c r="K125" s="206" t="s">
        <v>23</v>
      </c>
      <c r="L125" s="62"/>
      <c r="M125" s="211" t="s">
        <v>23</v>
      </c>
      <c r="N125" s="212" t="s">
        <v>44</v>
      </c>
      <c r="O125" s="43"/>
      <c r="P125" s="213">
        <f t="shared" si="1"/>
        <v>0</v>
      </c>
      <c r="Q125" s="213">
        <v>0</v>
      </c>
      <c r="R125" s="213">
        <f t="shared" si="2"/>
        <v>0</v>
      </c>
      <c r="S125" s="213">
        <v>0</v>
      </c>
      <c r="T125" s="214">
        <f t="shared" si="3"/>
        <v>0</v>
      </c>
      <c r="AR125" s="25" t="s">
        <v>503</v>
      </c>
      <c r="AT125" s="25" t="s">
        <v>211</v>
      </c>
      <c r="AU125" s="25" t="s">
        <v>82</v>
      </c>
      <c r="AY125" s="25" t="s">
        <v>207</v>
      </c>
      <c r="BE125" s="215">
        <f t="shared" si="4"/>
        <v>0</v>
      </c>
      <c r="BF125" s="215">
        <f t="shared" si="5"/>
        <v>0</v>
      </c>
      <c r="BG125" s="215">
        <f t="shared" si="6"/>
        <v>0</v>
      </c>
      <c r="BH125" s="215">
        <f t="shared" si="7"/>
        <v>0</v>
      </c>
      <c r="BI125" s="215">
        <f t="shared" si="8"/>
        <v>0</v>
      </c>
      <c r="BJ125" s="25" t="s">
        <v>80</v>
      </c>
      <c r="BK125" s="215">
        <f t="shared" si="9"/>
        <v>0</v>
      </c>
      <c r="BL125" s="25" t="s">
        <v>503</v>
      </c>
      <c r="BM125" s="25" t="s">
        <v>1339</v>
      </c>
    </row>
    <row r="126" spans="2:65" s="1" customFormat="1" ht="14.4" customHeight="1">
      <c r="B126" s="42"/>
      <c r="C126" s="204" t="s">
        <v>313</v>
      </c>
      <c r="D126" s="204" t="s">
        <v>211</v>
      </c>
      <c r="E126" s="205" t="s">
        <v>781</v>
      </c>
      <c r="F126" s="206" t="s">
        <v>782</v>
      </c>
      <c r="G126" s="207" t="s">
        <v>322</v>
      </c>
      <c r="H126" s="208">
        <v>20</v>
      </c>
      <c r="I126" s="209"/>
      <c r="J126" s="210">
        <f t="shared" si="0"/>
        <v>0</v>
      </c>
      <c r="K126" s="206" t="s">
        <v>23</v>
      </c>
      <c r="L126" s="62"/>
      <c r="M126" s="211" t="s">
        <v>23</v>
      </c>
      <c r="N126" s="212" t="s">
        <v>44</v>
      </c>
      <c r="O126" s="43"/>
      <c r="P126" s="213">
        <f t="shared" si="1"/>
        <v>0</v>
      </c>
      <c r="Q126" s="213">
        <v>0</v>
      </c>
      <c r="R126" s="213">
        <f t="shared" si="2"/>
        <v>0</v>
      </c>
      <c r="S126" s="213">
        <v>0</v>
      </c>
      <c r="T126" s="214">
        <f t="shared" si="3"/>
        <v>0</v>
      </c>
      <c r="AR126" s="25" t="s">
        <v>503</v>
      </c>
      <c r="AT126" s="25" t="s">
        <v>211</v>
      </c>
      <c r="AU126" s="25" t="s">
        <v>82</v>
      </c>
      <c r="AY126" s="25" t="s">
        <v>207</v>
      </c>
      <c r="BE126" s="215">
        <f t="shared" si="4"/>
        <v>0</v>
      </c>
      <c r="BF126" s="215">
        <f t="shared" si="5"/>
        <v>0</v>
      </c>
      <c r="BG126" s="215">
        <f t="shared" si="6"/>
        <v>0</v>
      </c>
      <c r="BH126" s="215">
        <f t="shared" si="7"/>
        <v>0</v>
      </c>
      <c r="BI126" s="215">
        <f t="shared" si="8"/>
        <v>0</v>
      </c>
      <c r="BJ126" s="25" t="s">
        <v>80</v>
      </c>
      <c r="BK126" s="215">
        <f t="shared" si="9"/>
        <v>0</v>
      </c>
      <c r="BL126" s="25" t="s">
        <v>503</v>
      </c>
      <c r="BM126" s="25" t="s">
        <v>1340</v>
      </c>
    </row>
    <row r="127" spans="2:65" s="1" customFormat="1" ht="14.4" customHeight="1">
      <c r="B127" s="42"/>
      <c r="C127" s="204" t="s">
        <v>319</v>
      </c>
      <c r="D127" s="204" t="s">
        <v>211</v>
      </c>
      <c r="E127" s="205" t="s">
        <v>784</v>
      </c>
      <c r="F127" s="206" t="s">
        <v>785</v>
      </c>
      <c r="G127" s="207" t="s">
        <v>322</v>
      </c>
      <c r="H127" s="208">
        <v>20</v>
      </c>
      <c r="I127" s="209"/>
      <c r="J127" s="210">
        <f t="shared" si="0"/>
        <v>0</v>
      </c>
      <c r="K127" s="206" t="s">
        <v>23</v>
      </c>
      <c r="L127" s="62"/>
      <c r="M127" s="211" t="s">
        <v>23</v>
      </c>
      <c r="N127" s="212" t="s">
        <v>44</v>
      </c>
      <c r="O127" s="43"/>
      <c r="P127" s="213">
        <f t="shared" si="1"/>
        <v>0</v>
      </c>
      <c r="Q127" s="213">
        <v>0</v>
      </c>
      <c r="R127" s="213">
        <f t="shared" si="2"/>
        <v>0</v>
      </c>
      <c r="S127" s="213">
        <v>0</v>
      </c>
      <c r="T127" s="214">
        <f t="shared" si="3"/>
        <v>0</v>
      </c>
      <c r="AR127" s="25" t="s">
        <v>503</v>
      </c>
      <c r="AT127" s="25" t="s">
        <v>211</v>
      </c>
      <c r="AU127" s="25" t="s">
        <v>82</v>
      </c>
      <c r="AY127" s="25" t="s">
        <v>207</v>
      </c>
      <c r="BE127" s="215">
        <f t="shared" si="4"/>
        <v>0</v>
      </c>
      <c r="BF127" s="215">
        <f t="shared" si="5"/>
        <v>0</v>
      </c>
      <c r="BG127" s="215">
        <f t="shared" si="6"/>
        <v>0</v>
      </c>
      <c r="BH127" s="215">
        <f t="shared" si="7"/>
        <v>0</v>
      </c>
      <c r="BI127" s="215">
        <f t="shared" si="8"/>
        <v>0</v>
      </c>
      <c r="BJ127" s="25" t="s">
        <v>80</v>
      </c>
      <c r="BK127" s="215">
        <f t="shared" si="9"/>
        <v>0</v>
      </c>
      <c r="BL127" s="25" t="s">
        <v>503</v>
      </c>
      <c r="BM127" s="25" t="s">
        <v>1341</v>
      </c>
    </row>
    <row r="128" spans="2:65" s="1" customFormat="1" ht="14.4" customHeight="1">
      <c r="B128" s="42"/>
      <c r="C128" s="204" t="s">
        <v>9</v>
      </c>
      <c r="D128" s="204" t="s">
        <v>211</v>
      </c>
      <c r="E128" s="205" t="s">
        <v>787</v>
      </c>
      <c r="F128" s="206" t="s">
        <v>788</v>
      </c>
      <c r="G128" s="207" t="s">
        <v>214</v>
      </c>
      <c r="H128" s="208">
        <v>5.6</v>
      </c>
      <c r="I128" s="209"/>
      <c r="J128" s="210">
        <f t="shared" si="0"/>
        <v>0</v>
      </c>
      <c r="K128" s="206" t="s">
        <v>23</v>
      </c>
      <c r="L128" s="62"/>
      <c r="M128" s="211" t="s">
        <v>23</v>
      </c>
      <c r="N128" s="212" t="s">
        <v>44</v>
      </c>
      <c r="O128" s="43"/>
      <c r="P128" s="213">
        <f t="shared" si="1"/>
        <v>0</v>
      </c>
      <c r="Q128" s="213">
        <v>0</v>
      </c>
      <c r="R128" s="213">
        <f t="shared" si="2"/>
        <v>0</v>
      </c>
      <c r="S128" s="213">
        <v>0</v>
      </c>
      <c r="T128" s="214">
        <f t="shared" si="3"/>
        <v>0</v>
      </c>
      <c r="AR128" s="25" t="s">
        <v>503</v>
      </c>
      <c r="AT128" s="25" t="s">
        <v>211</v>
      </c>
      <c r="AU128" s="25" t="s">
        <v>82</v>
      </c>
      <c r="AY128" s="25" t="s">
        <v>207</v>
      </c>
      <c r="BE128" s="215">
        <f t="shared" si="4"/>
        <v>0</v>
      </c>
      <c r="BF128" s="215">
        <f t="shared" si="5"/>
        <v>0</v>
      </c>
      <c r="BG128" s="215">
        <f t="shared" si="6"/>
        <v>0</v>
      </c>
      <c r="BH128" s="215">
        <f t="shared" si="7"/>
        <v>0</v>
      </c>
      <c r="BI128" s="215">
        <f t="shared" si="8"/>
        <v>0</v>
      </c>
      <c r="BJ128" s="25" t="s">
        <v>80</v>
      </c>
      <c r="BK128" s="215">
        <f t="shared" si="9"/>
        <v>0</v>
      </c>
      <c r="BL128" s="25" t="s">
        <v>503</v>
      </c>
      <c r="BM128" s="25" t="s">
        <v>1342</v>
      </c>
    </row>
    <row r="129" spans="2:65" s="1" customFormat="1" ht="14.4" customHeight="1">
      <c r="B129" s="42"/>
      <c r="C129" s="204" t="s">
        <v>329</v>
      </c>
      <c r="D129" s="204" t="s">
        <v>211</v>
      </c>
      <c r="E129" s="205" t="s">
        <v>790</v>
      </c>
      <c r="F129" s="206" t="s">
        <v>791</v>
      </c>
      <c r="G129" s="207" t="s">
        <v>214</v>
      </c>
      <c r="H129" s="208">
        <v>5.6</v>
      </c>
      <c r="I129" s="209"/>
      <c r="J129" s="210">
        <f t="shared" si="0"/>
        <v>0</v>
      </c>
      <c r="K129" s="206" t="s">
        <v>23</v>
      </c>
      <c r="L129" s="62"/>
      <c r="M129" s="211" t="s">
        <v>23</v>
      </c>
      <c r="N129" s="212" t="s">
        <v>44</v>
      </c>
      <c r="O129" s="43"/>
      <c r="P129" s="213">
        <f t="shared" si="1"/>
        <v>0</v>
      </c>
      <c r="Q129" s="213">
        <v>0</v>
      </c>
      <c r="R129" s="213">
        <f t="shared" si="2"/>
        <v>0</v>
      </c>
      <c r="S129" s="213">
        <v>0</v>
      </c>
      <c r="T129" s="214">
        <f t="shared" si="3"/>
        <v>0</v>
      </c>
      <c r="AR129" s="25" t="s">
        <v>503</v>
      </c>
      <c r="AT129" s="25" t="s">
        <v>211</v>
      </c>
      <c r="AU129" s="25" t="s">
        <v>82</v>
      </c>
      <c r="AY129" s="25" t="s">
        <v>207</v>
      </c>
      <c r="BE129" s="215">
        <f t="shared" si="4"/>
        <v>0</v>
      </c>
      <c r="BF129" s="215">
        <f t="shared" si="5"/>
        <v>0</v>
      </c>
      <c r="BG129" s="215">
        <f t="shared" si="6"/>
        <v>0</v>
      </c>
      <c r="BH129" s="215">
        <f t="shared" si="7"/>
        <v>0</v>
      </c>
      <c r="BI129" s="215">
        <f t="shared" si="8"/>
        <v>0</v>
      </c>
      <c r="BJ129" s="25" t="s">
        <v>80</v>
      </c>
      <c r="BK129" s="215">
        <f t="shared" si="9"/>
        <v>0</v>
      </c>
      <c r="BL129" s="25" t="s">
        <v>503</v>
      </c>
      <c r="BM129" s="25" t="s">
        <v>1343</v>
      </c>
    </row>
    <row r="130" spans="2:65" s="1" customFormat="1" ht="14.4" customHeight="1">
      <c r="B130" s="42"/>
      <c r="C130" s="204" t="s">
        <v>335</v>
      </c>
      <c r="D130" s="204" t="s">
        <v>211</v>
      </c>
      <c r="E130" s="205" t="s">
        <v>793</v>
      </c>
      <c r="F130" s="206" t="s">
        <v>794</v>
      </c>
      <c r="G130" s="207" t="s">
        <v>285</v>
      </c>
      <c r="H130" s="208">
        <v>10</v>
      </c>
      <c r="I130" s="209"/>
      <c r="J130" s="210">
        <f t="shared" si="0"/>
        <v>0</v>
      </c>
      <c r="K130" s="206" t="s">
        <v>23</v>
      </c>
      <c r="L130" s="62"/>
      <c r="M130" s="211" t="s">
        <v>23</v>
      </c>
      <c r="N130" s="212" t="s">
        <v>44</v>
      </c>
      <c r="O130" s="43"/>
      <c r="P130" s="213">
        <f t="shared" si="1"/>
        <v>0</v>
      </c>
      <c r="Q130" s="213">
        <v>0</v>
      </c>
      <c r="R130" s="213">
        <f t="shared" si="2"/>
        <v>0</v>
      </c>
      <c r="S130" s="213">
        <v>0</v>
      </c>
      <c r="T130" s="214">
        <f t="shared" si="3"/>
        <v>0</v>
      </c>
      <c r="AR130" s="25" t="s">
        <v>503</v>
      </c>
      <c r="AT130" s="25" t="s">
        <v>211</v>
      </c>
      <c r="AU130" s="25" t="s">
        <v>82</v>
      </c>
      <c r="AY130" s="25" t="s">
        <v>207</v>
      </c>
      <c r="BE130" s="215">
        <f t="shared" si="4"/>
        <v>0</v>
      </c>
      <c r="BF130" s="215">
        <f t="shared" si="5"/>
        <v>0</v>
      </c>
      <c r="BG130" s="215">
        <f t="shared" si="6"/>
        <v>0</v>
      </c>
      <c r="BH130" s="215">
        <f t="shared" si="7"/>
        <v>0</v>
      </c>
      <c r="BI130" s="215">
        <f t="shared" si="8"/>
        <v>0</v>
      </c>
      <c r="BJ130" s="25" t="s">
        <v>80</v>
      </c>
      <c r="BK130" s="215">
        <f t="shared" si="9"/>
        <v>0</v>
      </c>
      <c r="BL130" s="25" t="s">
        <v>503</v>
      </c>
      <c r="BM130" s="25" t="s">
        <v>1344</v>
      </c>
    </row>
    <row r="131" spans="2:65" s="1" customFormat="1" ht="14.4" customHeight="1">
      <c r="B131" s="42"/>
      <c r="C131" s="204" t="s">
        <v>342</v>
      </c>
      <c r="D131" s="204" t="s">
        <v>211</v>
      </c>
      <c r="E131" s="205" t="s">
        <v>796</v>
      </c>
      <c r="F131" s="206" t="s">
        <v>797</v>
      </c>
      <c r="G131" s="207" t="s">
        <v>214</v>
      </c>
      <c r="H131" s="208">
        <v>0.5</v>
      </c>
      <c r="I131" s="209"/>
      <c r="J131" s="210">
        <f t="shared" si="0"/>
        <v>0</v>
      </c>
      <c r="K131" s="206" t="s">
        <v>23</v>
      </c>
      <c r="L131" s="62"/>
      <c r="M131" s="211" t="s">
        <v>23</v>
      </c>
      <c r="N131" s="212" t="s">
        <v>44</v>
      </c>
      <c r="O131" s="43"/>
      <c r="P131" s="213">
        <f t="shared" si="1"/>
        <v>0</v>
      </c>
      <c r="Q131" s="213">
        <v>0</v>
      </c>
      <c r="R131" s="213">
        <f t="shared" si="2"/>
        <v>0</v>
      </c>
      <c r="S131" s="213">
        <v>0</v>
      </c>
      <c r="T131" s="214">
        <f t="shared" si="3"/>
        <v>0</v>
      </c>
      <c r="AR131" s="25" t="s">
        <v>503</v>
      </c>
      <c r="AT131" s="25" t="s">
        <v>211</v>
      </c>
      <c r="AU131" s="25" t="s">
        <v>82</v>
      </c>
      <c r="AY131" s="25" t="s">
        <v>207</v>
      </c>
      <c r="BE131" s="215">
        <f t="shared" si="4"/>
        <v>0</v>
      </c>
      <c r="BF131" s="215">
        <f t="shared" si="5"/>
        <v>0</v>
      </c>
      <c r="BG131" s="215">
        <f t="shared" si="6"/>
        <v>0</v>
      </c>
      <c r="BH131" s="215">
        <f t="shared" si="7"/>
        <v>0</v>
      </c>
      <c r="BI131" s="215">
        <f t="shared" si="8"/>
        <v>0</v>
      </c>
      <c r="BJ131" s="25" t="s">
        <v>80</v>
      </c>
      <c r="BK131" s="215">
        <f t="shared" si="9"/>
        <v>0</v>
      </c>
      <c r="BL131" s="25" t="s">
        <v>503</v>
      </c>
      <c r="BM131" s="25" t="s">
        <v>1345</v>
      </c>
    </row>
    <row r="132" spans="2:65" s="1" customFormat="1" ht="14.4" customHeight="1">
      <c r="B132" s="42"/>
      <c r="C132" s="260" t="s">
        <v>348</v>
      </c>
      <c r="D132" s="260" t="s">
        <v>314</v>
      </c>
      <c r="E132" s="261" t="s">
        <v>799</v>
      </c>
      <c r="F132" s="262" t="s">
        <v>800</v>
      </c>
      <c r="G132" s="263" t="s">
        <v>285</v>
      </c>
      <c r="H132" s="264">
        <v>4</v>
      </c>
      <c r="I132" s="265"/>
      <c r="J132" s="266">
        <f t="shared" si="0"/>
        <v>0</v>
      </c>
      <c r="K132" s="262" t="s">
        <v>23</v>
      </c>
      <c r="L132" s="267"/>
      <c r="M132" s="268" t="s">
        <v>23</v>
      </c>
      <c r="N132" s="269" t="s">
        <v>44</v>
      </c>
      <c r="O132" s="43"/>
      <c r="P132" s="213">
        <f t="shared" si="1"/>
        <v>0</v>
      </c>
      <c r="Q132" s="213">
        <v>0</v>
      </c>
      <c r="R132" s="213">
        <f t="shared" si="2"/>
        <v>0</v>
      </c>
      <c r="S132" s="213">
        <v>0</v>
      </c>
      <c r="T132" s="214">
        <f t="shared" si="3"/>
        <v>0</v>
      </c>
      <c r="AR132" s="25" t="s">
        <v>656</v>
      </c>
      <c r="AT132" s="25" t="s">
        <v>314</v>
      </c>
      <c r="AU132" s="25" t="s">
        <v>82</v>
      </c>
      <c r="AY132" s="25" t="s">
        <v>207</v>
      </c>
      <c r="BE132" s="215">
        <f t="shared" si="4"/>
        <v>0</v>
      </c>
      <c r="BF132" s="215">
        <f t="shared" si="5"/>
        <v>0</v>
      </c>
      <c r="BG132" s="215">
        <f t="shared" si="6"/>
        <v>0</v>
      </c>
      <c r="BH132" s="215">
        <f t="shared" si="7"/>
        <v>0</v>
      </c>
      <c r="BI132" s="215">
        <f t="shared" si="8"/>
        <v>0</v>
      </c>
      <c r="BJ132" s="25" t="s">
        <v>80</v>
      </c>
      <c r="BK132" s="215">
        <f t="shared" si="9"/>
        <v>0</v>
      </c>
      <c r="BL132" s="25" t="s">
        <v>656</v>
      </c>
      <c r="BM132" s="25" t="s">
        <v>1346</v>
      </c>
    </row>
    <row r="133" spans="2:65" s="1" customFormat="1" ht="14.4" customHeight="1">
      <c r="B133" s="42"/>
      <c r="C133" s="260" t="s">
        <v>352</v>
      </c>
      <c r="D133" s="260" t="s">
        <v>314</v>
      </c>
      <c r="E133" s="261" t="s">
        <v>802</v>
      </c>
      <c r="F133" s="262" t="s">
        <v>803</v>
      </c>
      <c r="G133" s="263" t="s">
        <v>669</v>
      </c>
      <c r="H133" s="264">
        <v>140</v>
      </c>
      <c r="I133" s="265"/>
      <c r="J133" s="266">
        <f t="shared" si="0"/>
        <v>0</v>
      </c>
      <c r="K133" s="262" t="s">
        <v>23</v>
      </c>
      <c r="L133" s="267"/>
      <c r="M133" s="268" t="s">
        <v>23</v>
      </c>
      <c r="N133" s="269" t="s">
        <v>44</v>
      </c>
      <c r="O133" s="43"/>
      <c r="P133" s="213">
        <f t="shared" si="1"/>
        <v>0</v>
      </c>
      <c r="Q133" s="213">
        <v>0</v>
      </c>
      <c r="R133" s="213">
        <f t="shared" si="2"/>
        <v>0</v>
      </c>
      <c r="S133" s="213">
        <v>0</v>
      </c>
      <c r="T133" s="214">
        <f t="shared" si="3"/>
        <v>0</v>
      </c>
      <c r="AR133" s="25" t="s">
        <v>656</v>
      </c>
      <c r="AT133" s="25" t="s">
        <v>314</v>
      </c>
      <c r="AU133" s="25" t="s">
        <v>82</v>
      </c>
      <c r="AY133" s="25" t="s">
        <v>207</v>
      </c>
      <c r="BE133" s="215">
        <f t="shared" si="4"/>
        <v>0</v>
      </c>
      <c r="BF133" s="215">
        <f t="shared" si="5"/>
        <v>0</v>
      </c>
      <c r="BG133" s="215">
        <f t="shared" si="6"/>
        <v>0</v>
      </c>
      <c r="BH133" s="215">
        <f t="shared" si="7"/>
        <v>0</v>
      </c>
      <c r="BI133" s="215">
        <f t="shared" si="8"/>
        <v>0</v>
      </c>
      <c r="BJ133" s="25" t="s">
        <v>80</v>
      </c>
      <c r="BK133" s="215">
        <f t="shared" si="9"/>
        <v>0</v>
      </c>
      <c r="BL133" s="25" t="s">
        <v>656</v>
      </c>
      <c r="BM133" s="25" t="s">
        <v>1347</v>
      </c>
    </row>
    <row r="134" spans="2:65" s="11" customFormat="1" ht="29.85" customHeight="1">
      <c r="B134" s="188"/>
      <c r="C134" s="189"/>
      <c r="D134" s="190" t="s">
        <v>72</v>
      </c>
      <c r="E134" s="202" t="s">
        <v>812</v>
      </c>
      <c r="F134" s="202" t="s">
        <v>813</v>
      </c>
      <c r="G134" s="189"/>
      <c r="H134" s="189"/>
      <c r="I134" s="192"/>
      <c r="J134" s="203">
        <f>BK134</f>
        <v>0</v>
      </c>
      <c r="K134" s="189"/>
      <c r="L134" s="194"/>
      <c r="M134" s="195"/>
      <c r="N134" s="196"/>
      <c r="O134" s="196"/>
      <c r="P134" s="197">
        <f>P135</f>
        <v>0</v>
      </c>
      <c r="Q134" s="196"/>
      <c r="R134" s="197">
        <f>R135</f>
        <v>0</v>
      </c>
      <c r="S134" s="196"/>
      <c r="T134" s="198">
        <f>T135</f>
        <v>0</v>
      </c>
      <c r="AR134" s="199" t="s">
        <v>90</v>
      </c>
      <c r="AT134" s="200" t="s">
        <v>72</v>
      </c>
      <c r="AU134" s="200" t="s">
        <v>80</v>
      </c>
      <c r="AY134" s="199" t="s">
        <v>207</v>
      </c>
      <c r="BK134" s="201">
        <f>BK135</f>
        <v>0</v>
      </c>
    </row>
    <row r="135" spans="2:65" s="1" customFormat="1" ht="14.4" customHeight="1">
      <c r="B135" s="42"/>
      <c r="C135" s="260" t="s">
        <v>360</v>
      </c>
      <c r="D135" s="260" t="s">
        <v>314</v>
      </c>
      <c r="E135" s="261" t="s">
        <v>814</v>
      </c>
      <c r="F135" s="262" t="s">
        <v>815</v>
      </c>
      <c r="G135" s="263" t="s">
        <v>620</v>
      </c>
      <c r="H135" s="275"/>
      <c r="I135" s="265"/>
      <c r="J135" s="266">
        <f>ROUND(I135*H135,1)</f>
        <v>0</v>
      </c>
      <c r="K135" s="262" t="s">
        <v>23</v>
      </c>
      <c r="L135" s="267"/>
      <c r="M135" s="268" t="s">
        <v>23</v>
      </c>
      <c r="N135" s="269" t="s">
        <v>44</v>
      </c>
      <c r="O135" s="43"/>
      <c r="P135" s="213">
        <f>O135*H135</f>
        <v>0</v>
      </c>
      <c r="Q135" s="213">
        <v>0</v>
      </c>
      <c r="R135" s="213">
        <f>Q135*H135</f>
        <v>0</v>
      </c>
      <c r="S135" s="213">
        <v>0</v>
      </c>
      <c r="T135" s="214">
        <f>S135*H135</f>
        <v>0</v>
      </c>
      <c r="AR135" s="25" t="s">
        <v>656</v>
      </c>
      <c r="AT135" s="25" t="s">
        <v>314</v>
      </c>
      <c r="AU135" s="25" t="s">
        <v>82</v>
      </c>
      <c r="AY135" s="25" t="s">
        <v>207</v>
      </c>
      <c r="BE135" s="215">
        <f>IF(N135="základní",J135,0)</f>
        <v>0</v>
      </c>
      <c r="BF135" s="215">
        <f>IF(N135="snížená",J135,0)</f>
        <v>0</v>
      </c>
      <c r="BG135" s="215">
        <f>IF(N135="zákl. přenesená",J135,0)</f>
        <v>0</v>
      </c>
      <c r="BH135" s="215">
        <f>IF(N135="sníž. přenesená",J135,0)</f>
        <v>0</v>
      </c>
      <c r="BI135" s="215">
        <f>IF(N135="nulová",J135,0)</f>
        <v>0</v>
      </c>
      <c r="BJ135" s="25" t="s">
        <v>80</v>
      </c>
      <c r="BK135" s="215">
        <f>ROUND(I135*H135,1)</f>
        <v>0</v>
      </c>
      <c r="BL135" s="25" t="s">
        <v>656</v>
      </c>
      <c r="BM135" s="25" t="s">
        <v>1348</v>
      </c>
    </row>
    <row r="136" spans="2:65" s="11" customFormat="1" ht="29.85" customHeight="1">
      <c r="B136" s="188"/>
      <c r="C136" s="189"/>
      <c r="D136" s="190" t="s">
        <v>72</v>
      </c>
      <c r="E136" s="202" t="s">
        <v>817</v>
      </c>
      <c r="F136" s="202" t="s">
        <v>818</v>
      </c>
      <c r="G136" s="189"/>
      <c r="H136" s="189"/>
      <c r="I136" s="192"/>
      <c r="J136" s="203">
        <f>BK136</f>
        <v>0</v>
      </c>
      <c r="K136" s="189"/>
      <c r="L136" s="194"/>
      <c r="M136" s="195"/>
      <c r="N136" s="196"/>
      <c r="O136" s="196"/>
      <c r="P136" s="197">
        <f>P137</f>
        <v>0</v>
      </c>
      <c r="Q136" s="196"/>
      <c r="R136" s="197">
        <f>R137</f>
        <v>0</v>
      </c>
      <c r="S136" s="196"/>
      <c r="T136" s="198">
        <f>T137</f>
        <v>0</v>
      </c>
      <c r="AR136" s="199" t="s">
        <v>90</v>
      </c>
      <c r="AT136" s="200" t="s">
        <v>72</v>
      </c>
      <c r="AU136" s="200" t="s">
        <v>80</v>
      </c>
      <c r="AY136" s="199" t="s">
        <v>207</v>
      </c>
      <c r="BK136" s="201">
        <f>BK137</f>
        <v>0</v>
      </c>
    </row>
    <row r="137" spans="2:65" s="1" customFormat="1" ht="14.4" customHeight="1">
      <c r="B137" s="42"/>
      <c r="C137" s="204" t="s">
        <v>365</v>
      </c>
      <c r="D137" s="204" t="s">
        <v>211</v>
      </c>
      <c r="E137" s="205" t="s">
        <v>819</v>
      </c>
      <c r="F137" s="206" t="s">
        <v>1349</v>
      </c>
      <c r="G137" s="207" t="s">
        <v>620</v>
      </c>
      <c r="H137" s="270"/>
      <c r="I137" s="209"/>
      <c r="J137" s="210">
        <f>ROUND(I137*H137,1)</f>
        <v>0</v>
      </c>
      <c r="K137" s="206" t="s">
        <v>23</v>
      </c>
      <c r="L137" s="62"/>
      <c r="M137" s="211" t="s">
        <v>23</v>
      </c>
      <c r="N137" s="212" t="s">
        <v>44</v>
      </c>
      <c r="O137" s="43"/>
      <c r="P137" s="213">
        <f>O137*H137</f>
        <v>0</v>
      </c>
      <c r="Q137" s="213">
        <v>0</v>
      </c>
      <c r="R137" s="213">
        <f>Q137*H137</f>
        <v>0</v>
      </c>
      <c r="S137" s="213">
        <v>0</v>
      </c>
      <c r="T137" s="214">
        <f>S137*H137</f>
        <v>0</v>
      </c>
      <c r="AR137" s="25" t="s">
        <v>503</v>
      </c>
      <c r="AT137" s="25" t="s">
        <v>211</v>
      </c>
      <c r="AU137" s="25" t="s">
        <v>82</v>
      </c>
      <c r="AY137" s="25" t="s">
        <v>207</v>
      </c>
      <c r="BE137" s="215">
        <f>IF(N137="základní",J137,0)</f>
        <v>0</v>
      </c>
      <c r="BF137" s="215">
        <f>IF(N137="snížená",J137,0)</f>
        <v>0</v>
      </c>
      <c r="BG137" s="215">
        <f>IF(N137="zákl. přenesená",J137,0)</f>
        <v>0</v>
      </c>
      <c r="BH137" s="215">
        <f>IF(N137="sníž. přenesená",J137,0)</f>
        <v>0</v>
      </c>
      <c r="BI137" s="215">
        <f>IF(N137="nulová",J137,0)</f>
        <v>0</v>
      </c>
      <c r="BJ137" s="25" t="s">
        <v>80</v>
      </c>
      <c r="BK137" s="215">
        <f>ROUND(I137*H137,1)</f>
        <v>0</v>
      </c>
      <c r="BL137" s="25" t="s">
        <v>503</v>
      </c>
      <c r="BM137" s="25" t="s">
        <v>1350</v>
      </c>
    </row>
    <row r="138" spans="2:65" s="11" customFormat="1" ht="29.85" customHeight="1">
      <c r="B138" s="188"/>
      <c r="C138" s="189"/>
      <c r="D138" s="190" t="s">
        <v>72</v>
      </c>
      <c r="E138" s="202" t="s">
        <v>822</v>
      </c>
      <c r="F138" s="202" t="s">
        <v>823</v>
      </c>
      <c r="G138" s="189"/>
      <c r="H138" s="189"/>
      <c r="I138" s="192"/>
      <c r="J138" s="203">
        <f>BK138</f>
        <v>0</v>
      </c>
      <c r="K138" s="189"/>
      <c r="L138" s="194"/>
      <c r="M138" s="195"/>
      <c r="N138" s="196"/>
      <c r="O138" s="196"/>
      <c r="P138" s="197">
        <f>P139</f>
        <v>0</v>
      </c>
      <c r="Q138" s="196"/>
      <c r="R138" s="197">
        <f>R139</f>
        <v>0</v>
      </c>
      <c r="S138" s="196"/>
      <c r="T138" s="198">
        <f>T139</f>
        <v>0</v>
      </c>
      <c r="AR138" s="199" t="s">
        <v>90</v>
      </c>
      <c r="AT138" s="200" t="s">
        <v>72</v>
      </c>
      <c r="AU138" s="200" t="s">
        <v>80</v>
      </c>
      <c r="AY138" s="199" t="s">
        <v>207</v>
      </c>
      <c r="BK138" s="201">
        <f>BK139</f>
        <v>0</v>
      </c>
    </row>
    <row r="139" spans="2:65" s="1" customFormat="1" ht="14.4" customHeight="1">
      <c r="B139" s="42"/>
      <c r="C139" s="204" t="s">
        <v>369</v>
      </c>
      <c r="D139" s="204" t="s">
        <v>211</v>
      </c>
      <c r="E139" s="205" t="s">
        <v>1351</v>
      </c>
      <c r="F139" s="206" t="s">
        <v>825</v>
      </c>
      <c r="G139" s="207" t="s">
        <v>317</v>
      </c>
      <c r="H139" s="208">
        <v>1</v>
      </c>
      <c r="I139" s="209"/>
      <c r="J139" s="210">
        <f>ROUND(I139*H139,1)</f>
        <v>0</v>
      </c>
      <c r="K139" s="206" t="s">
        <v>23</v>
      </c>
      <c r="L139" s="62"/>
      <c r="M139" s="211" t="s">
        <v>23</v>
      </c>
      <c r="N139" s="271" t="s">
        <v>44</v>
      </c>
      <c r="O139" s="272"/>
      <c r="P139" s="273">
        <f>O139*H139</f>
        <v>0</v>
      </c>
      <c r="Q139" s="273">
        <v>0</v>
      </c>
      <c r="R139" s="273">
        <f>Q139*H139</f>
        <v>0</v>
      </c>
      <c r="S139" s="273">
        <v>0</v>
      </c>
      <c r="T139" s="274">
        <f>S139*H139</f>
        <v>0</v>
      </c>
      <c r="AR139" s="25" t="s">
        <v>503</v>
      </c>
      <c r="AT139" s="25" t="s">
        <v>211</v>
      </c>
      <c r="AU139" s="25" t="s">
        <v>82</v>
      </c>
      <c r="AY139" s="25" t="s">
        <v>207</v>
      </c>
      <c r="BE139" s="215">
        <f>IF(N139="základní",J139,0)</f>
        <v>0</v>
      </c>
      <c r="BF139" s="215">
        <f>IF(N139="snížená",J139,0)</f>
        <v>0</v>
      </c>
      <c r="BG139" s="215">
        <f>IF(N139="zákl. přenesená",J139,0)</f>
        <v>0</v>
      </c>
      <c r="BH139" s="215">
        <f>IF(N139="sníž. přenesená",J139,0)</f>
        <v>0</v>
      </c>
      <c r="BI139" s="215">
        <f>IF(N139="nulová",J139,0)</f>
        <v>0</v>
      </c>
      <c r="BJ139" s="25" t="s">
        <v>80</v>
      </c>
      <c r="BK139" s="215">
        <f>ROUND(I139*H139,1)</f>
        <v>0</v>
      </c>
      <c r="BL139" s="25" t="s">
        <v>503</v>
      </c>
      <c r="BM139" s="25" t="s">
        <v>1352</v>
      </c>
    </row>
    <row r="140" spans="2:65" s="1" customFormat="1" ht="6.9" customHeight="1">
      <c r="B140" s="57"/>
      <c r="C140" s="58"/>
      <c r="D140" s="58"/>
      <c r="E140" s="58"/>
      <c r="F140" s="58"/>
      <c r="G140" s="58"/>
      <c r="H140" s="58"/>
      <c r="I140" s="149"/>
      <c r="J140" s="58"/>
      <c r="K140" s="58"/>
      <c r="L140" s="62"/>
    </row>
  </sheetData>
  <sheetProtection algorithmName="SHA-512" hashValue="TQatoQiuVz+yOGe3wHyX4WPZ3aSRJ+KhQMG19etB6up7dZUS5xmcKUQs6W0A/hExOEXfblCEXjgTuE0q+jA9mQ==" saltValue="TjvTBbAIzsbhnQZ1TEJNxxbt3anwIwdud7ukVHZCy0DjvjQcYM3aab2shW/XmoINFgzWb5RtTUJxF6LnIi/2oQ==" spinCount="100000" sheet="1" objects="1" scenarios="1" formatColumns="0" formatRows="0" autoFilter="0"/>
  <autoFilter ref="C98:K139"/>
  <mergeCells count="16">
    <mergeCell ref="L2:V2"/>
    <mergeCell ref="E85:H85"/>
    <mergeCell ref="E89:H89"/>
    <mergeCell ref="E87:H87"/>
    <mergeCell ref="E91:H91"/>
    <mergeCell ref="G1:H1"/>
    <mergeCell ref="E49:H49"/>
    <mergeCell ref="E53:H53"/>
    <mergeCell ref="E51:H51"/>
    <mergeCell ref="E55:H55"/>
    <mergeCell ref="J59:J60"/>
    <mergeCell ref="E7:H7"/>
    <mergeCell ref="E11:H11"/>
    <mergeCell ref="E9:H9"/>
    <mergeCell ref="E13:H13"/>
    <mergeCell ref="E28:H28"/>
  </mergeCells>
  <hyperlinks>
    <hyperlink ref="F1:G1" location="C2" display="1) Krycí list soupisu"/>
    <hyperlink ref="G1:H1" location="C62" display="2) Rekapitulace"/>
    <hyperlink ref="J1" location="C98" display="3) Soupis prací"/>
    <hyperlink ref="L1:V1" location="'Rekapitulace stavby'!C2" display="Rekapitulace stavby"/>
  </hyperlinks>
  <pageMargins left="0.59055118110236227" right="0.59055118110236227" top="0.59055118110236227" bottom="0.59055118110236227" header="0" footer="0"/>
  <pageSetup paperSize="9" fitToHeight="100" orientation="landscape" r:id="rId1"/>
  <headerFooter>
    <oddFooter>&amp;CStrana &amp;P z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20"/>
  <sheetViews>
    <sheetView showGridLines="0" workbookViewId="0">
      <pane ySplit="1" topLeftCell="A91" activePane="bottomLeft" state="frozen"/>
      <selection pane="bottomLeft" activeCell="F106" sqref="F106"/>
    </sheetView>
  </sheetViews>
  <sheetFormatPr defaultRowHeight="14.4"/>
  <cols>
    <col min="1" max="1" width="7.140625" customWidth="1"/>
    <col min="2" max="2" width="1.42578125" customWidth="1"/>
    <col min="3" max="3" width="3.5703125" customWidth="1"/>
    <col min="4" max="4" width="3.7109375" customWidth="1"/>
    <col min="5" max="5" width="14.7109375" customWidth="1"/>
    <col min="6" max="6" width="91.85546875" customWidth="1"/>
    <col min="7" max="7" width="7.42578125" customWidth="1"/>
    <col min="8" max="8" width="12.42578125" customWidth="1"/>
    <col min="9" max="9" width="10.85546875" style="121" customWidth="1"/>
    <col min="10" max="10" width="20.140625" customWidth="1"/>
    <col min="11" max="11" width="15.85546875" customWidth="1"/>
    <col min="13" max="18" width="9.140625" hidden="1"/>
    <col min="19" max="19" width="7" hidden="1" customWidth="1"/>
    <col min="20" max="20" width="25.42578125" hidden="1" customWidth="1"/>
    <col min="21" max="21" width="14" hidden="1" customWidth="1"/>
    <col min="22" max="22" width="10.5703125" customWidth="1"/>
    <col min="23" max="23" width="14" customWidth="1"/>
    <col min="24" max="24" width="10.5703125" customWidth="1"/>
    <col min="25" max="25" width="12.85546875" customWidth="1"/>
    <col min="26" max="26" width="9.42578125" customWidth="1"/>
    <col min="27" max="27" width="12.85546875" customWidth="1"/>
    <col min="28" max="28" width="14" customWidth="1"/>
    <col min="29" max="29" width="9.42578125" customWidth="1"/>
    <col min="30" max="30" width="12.85546875" customWidth="1"/>
    <col min="31" max="31" width="14" customWidth="1"/>
    <col min="44" max="65" width="9.140625" hidden="1"/>
  </cols>
  <sheetData>
    <row r="1" spans="1:70" ht="21.75" customHeight="1">
      <c r="A1" s="22"/>
      <c r="B1" s="122"/>
      <c r="C1" s="122"/>
      <c r="D1" s="123" t="s">
        <v>1</v>
      </c>
      <c r="E1" s="122"/>
      <c r="F1" s="124" t="s">
        <v>154</v>
      </c>
      <c r="G1" s="410" t="s">
        <v>155</v>
      </c>
      <c r="H1" s="410"/>
      <c r="I1" s="125"/>
      <c r="J1" s="124" t="s">
        <v>156</v>
      </c>
      <c r="K1" s="123" t="s">
        <v>157</v>
      </c>
      <c r="L1" s="124" t="s">
        <v>158</v>
      </c>
      <c r="M1" s="124"/>
      <c r="N1" s="124"/>
      <c r="O1" s="124"/>
      <c r="P1" s="124"/>
      <c r="Q1" s="124"/>
      <c r="R1" s="124"/>
      <c r="S1" s="124"/>
      <c r="T1" s="124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spans="1:70" ht="36.9" customHeight="1"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AT2" s="25" t="s">
        <v>115</v>
      </c>
    </row>
    <row r="3" spans="1:70" ht="6.9" customHeight="1">
      <c r="B3" s="26"/>
      <c r="C3" s="27"/>
      <c r="D3" s="27"/>
      <c r="E3" s="27"/>
      <c r="F3" s="27"/>
      <c r="G3" s="27"/>
      <c r="H3" s="27"/>
      <c r="I3" s="126"/>
      <c r="J3" s="27"/>
      <c r="K3" s="28"/>
      <c r="AT3" s="25" t="s">
        <v>82</v>
      </c>
    </row>
    <row r="4" spans="1:70" ht="36.9" customHeight="1">
      <c r="B4" s="29"/>
      <c r="C4" s="30"/>
      <c r="D4" s="31" t="s">
        <v>159</v>
      </c>
      <c r="E4" s="30"/>
      <c r="F4" s="30"/>
      <c r="G4" s="30"/>
      <c r="H4" s="30"/>
      <c r="I4" s="127"/>
      <c r="J4" s="30"/>
      <c r="K4" s="32"/>
      <c r="M4" s="33" t="s">
        <v>12</v>
      </c>
      <c r="AT4" s="25" t="s">
        <v>6</v>
      </c>
    </row>
    <row r="5" spans="1:70" ht="6.9" customHeight="1">
      <c r="B5" s="29"/>
      <c r="C5" s="30"/>
      <c r="D5" s="30"/>
      <c r="E5" s="30"/>
      <c r="F5" s="30"/>
      <c r="G5" s="30"/>
      <c r="H5" s="30"/>
      <c r="I5" s="127"/>
      <c r="J5" s="30"/>
      <c r="K5" s="32"/>
    </row>
    <row r="6" spans="1:70" ht="13.2">
      <c r="B6" s="29"/>
      <c r="C6" s="30"/>
      <c r="D6" s="38" t="s">
        <v>18</v>
      </c>
      <c r="E6" s="30"/>
      <c r="F6" s="30"/>
      <c r="G6" s="30"/>
      <c r="H6" s="30"/>
      <c r="I6" s="127"/>
      <c r="J6" s="30"/>
      <c r="K6" s="32"/>
    </row>
    <row r="7" spans="1:70" ht="14.4" customHeight="1">
      <c r="B7" s="29"/>
      <c r="C7" s="30"/>
      <c r="D7" s="30"/>
      <c r="E7" s="400" t="str">
        <f>'Rekapitulace stavby'!K6</f>
        <v>Revitalizace návsi v obci Malšovice</v>
      </c>
      <c r="F7" s="401"/>
      <c r="G7" s="401"/>
      <c r="H7" s="401"/>
      <c r="I7" s="127"/>
      <c r="J7" s="30"/>
      <c r="K7" s="32"/>
    </row>
    <row r="8" spans="1:70" ht="13.2">
      <c r="B8" s="29"/>
      <c r="C8" s="30"/>
      <c r="D8" s="38" t="s">
        <v>160</v>
      </c>
      <c r="E8" s="30"/>
      <c r="F8" s="30"/>
      <c r="G8" s="30"/>
      <c r="H8" s="30"/>
      <c r="I8" s="127"/>
      <c r="J8" s="30"/>
      <c r="K8" s="32"/>
    </row>
    <row r="9" spans="1:70" s="1" customFormat="1" ht="25.2" customHeight="1">
      <c r="B9" s="42"/>
      <c r="C9" s="43"/>
      <c r="D9" s="43"/>
      <c r="E9" s="400" t="s">
        <v>161</v>
      </c>
      <c r="F9" s="402"/>
      <c r="G9" s="402"/>
      <c r="H9" s="402"/>
      <c r="I9" s="128"/>
      <c r="J9" s="43"/>
      <c r="K9" s="46"/>
    </row>
    <row r="10" spans="1:70" s="1" customFormat="1" ht="13.2">
      <c r="B10" s="42"/>
      <c r="C10" s="43"/>
      <c r="D10" s="38" t="s">
        <v>162</v>
      </c>
      <c r="E10" s="43"/>
      <c r="F10" s="43"/>
      <c r="G10" s="43"/>
      <c r="H10" s="43"/>
      <c r="I10" s="128"/>
      <c r="J10" s="43"/>
      <c r="K10" s="46"/>
    </row>
    <row r="11" spans="1:70" s="1" customFormat="1" ht="36.9" customHeight="1">
      <c r="B11" s="42"/>
      <c r="C11" s="43"/>
      <c r="D11" s="43"/>
      <c r="E11" s="403" t="s">
        <v>1353</v>
      </c>
      <c r="F11" s="402"/>
      <c r="G11" s="402"/>
      <c r="H11" s="402"/>
      <c r="I11" s="128"/>
      <c r="J11" s="43"/>
      <c r="K11" s="46"/>
    </row>
    <row r="12" spans="1:70" s="1" customFormat="1" ht="12">
      <c r="B12" s="42"/>
      <c r="C12" s="43"/>
      <c r="D12" s="43"/>
      <c r="E12" s="43"/>
      <c r="F12" s="43"/>
      <c r="G12" s="43"/>
      <c r="H12" s="43"/>
      <c r="I12" s="128"/>
      <c r="J12" s="43"/>
      <c r="K12" s="46"/>
    </row>
    <row r="13" spans="1:70" s="1" customFormat="1" ht="14.4" customHeight="1">
      <c r="B13" s="42"/>
      <c r="C13" s="43"/>
      <c r="D13" s="38" t="s">
        <v>20</v>
      </c>
      <c r="E13" s="43"/>
      <c r="F13" s="36" t="s">
        <v>21</v>
      </c>
      <c r="G13" s="43"/>
      <c r="H13" s="43"/>
      <c r="I13" s="129" t="s">
        <v>22</v>
      </c>
      <c r="J13" s="36" t="s">
        <v>23</v>
      </c>
      <c r="K13" s="46"/>
    </row>
    <row r="14" spans="1:70" s="1" customFormat="1" ht="14.4" customHeight="1">
      <c r="B14" s="42"/>
      <c r="C14" s="43"/>
      <c r="D14" s="38" t="s">
        <v>24</v>
      </c>
      <c r="E14" s="43"/>
      <c r="F14" s="36" t="s">
        <v>25</v>
      </c>
      <c r="G14" s="43"/>
      <c r="H14" s="43"/>
      <c r="I14" s="129" t="s">
        <v>26</v>
      </c>
      <c r="J14" s="130" t="str">
        <f>'Rekapitulace stavby'!AN8</f>
        <v>10. 5. 2018</v>
      </c>
      <c r="K14" s="46"/>
    </row>
    <row r="15" spans="1:70" s="1" customFormat="1" ht="10.8" customHeight="1">
      <c r="B15" s="42"/>
      <c r="C15" s="43"/>
      <c r="D15" s="43"/>
      <c r="E15" s="43"/>
      <c r="F15" s="43"/>
      <c r="G15" s="43"/>
      <c r="H15" s="43"/>
      <c r="I15" s="128"/>
      <c r="J15" s="43"/>
      <c r="K15" s="46"/>
    </row>
    <row r="16" spans="1:70" s="1" customFormat="1" ht="14.4" customHeight="1">
      <c r="B16" s="42"/>
      <c r="C16" s="43"/>
      <c r="D16" s="38" t="s">
        <v>28</v>
      </c>
      <c r="E16" s="43"/>
      <c r="F16" s="43"/>
      <c r="G16" s="43"/>
      <c r="H16" s="43"/>
      <c r="I16" s="129" t="s">
        <v>29</v>
      </c>
      <c r="J16" s="36" t="s">
        <v>23</v>
      </c>
      <c r="K16" s="46"/>
    </row>
    <row r="17" spans="2:11" s="1" customFormat="1" ht="18" customHeight="1">
      <c r="B17" s="42"/>
      <c r="C17" s="43"/>
      <c r="D17" s="43"/>
      <c r="E17" s="36" t="s">
        <v>30</v>
      </c>
      <c r="F17" s="43"/>
      <c r="G17" s="43"/>
      <c r="H17" s="43"/>
      <c r="I17" s="129" t="s">
        <v>31</v>
      </c>
      <c r="J17" s="36" t="s">
        <v>23</v>
      </c>
      <c r="K17" s="46"/>
    </row>
    <row r="18" spans="2:11" s="1" customFormat="1" ht="6.9" customHeight="1">
      <c r="B18" s="42"/>
      <c r="C18" s="43"/>
      <c r="D18" s="43"/>
      <c r="E18" s="43"/>
      <c r="F18" s="43"/>
      <c r="G18" s="43"/>
      <c r="H18" s="43"/>
      <c r="I18" s="128"/>
      <c r="J18" s="43"/>
      <c r="K18" s="46"/>
    </row>
    <row r="19" spans="2:11" s="1" customFormat="1" ht="14.4" customHeight="1">
      <c r="B19" s="42"/>
      <c r="C19" s="43"/>
      <c r="D19" s="38" t="s">
        <v>32</v>
      </c>
      <c r="E19" s="43"/>
      <c r="F19" s="43"/>
      <c r="G19" s="43"/>
      <c r="H19" s="43"/>
      <c r="I19" s="129" t="s">
        <v>29</v>
      </c>
      <c r="J19" s="36" t="str">
        <f>IF('Rekapitulace stavby'!AN13="Vyplň údaj","",IF('Rekapitulace stavby'!AN13="","",'Rekapitulace stavby'!AN13))</f>
        <v/>
      </c>
      <c r="K19" s="46"/>
    </row>
    <row r="20" spans="2:11" s="1" customFormat="1" ht="18" customHeight="1">
      <c r="B20" s="42"/>
      <c r="C20" s="43"/>
      <c r="D20" s="43"/>
      <c r="E20" s="36" t="str">
        <f>IF('Rekapitulace stavby'!E14="Vyplň údaj","",IF('Rekapitulace stavby'!E14="","",'Rekapitulace stavby'!E14))</f>
        <v/>
      </c>
      <c r="F20" s="43"/>
      <c r="G20" s="43"/>
      <c r="H20" s="43"/>
      <c r="I20" s="129" t="s">
        <v>31</v>
      </c>
      <c r="J20" s="36" t="str">
        <f>IF('Rekapitulace stavby'!AN14="Vyplň údaj","",IF('Rekapitulace stavby'!AN14="","",'Rekapitulace stavby'!AN14))</f>
        <v/>
      </c>
      <c r="K20" s="46"/>
    </row>
    <row r="21" spans="2:11" s="1" customFormat="1" ht="6.9" customHeight="1">
      <c r="B21" s="42"/>
      <c r="C21" s="43"/>
      <c r="D21" s="43"/>
      <c r="E21" s="43"/>
      <c r="F21" s="43"/>
      <c r="G21" s="43"/>
      <c r="H21" s="43"/>
      <c r="I21" s="128"/>
      <c r="J21" s="43"/>
      <c r="K21" s="46"/>
    </row>
    <row r="22" spans="2:11" s="1" customFormat="1" ht="14.4" customHeight="1">
      <c r="B22" s="42"/>
      <c r="C22" s="43"/>
      <c r="D22" s="38" t="s">
        <v>34</v>
      </c>
      <c r="E22" s="43"/>
      <c r="F22" s="43"/>
      <c r="G22" s="43"/>
      <c r="H22" s="43"/>
      <c r="I22" s="129" t="s">
        <v>29</v>
      </c>
      <c r="J22" s="36" t="s">
        <v>23</v>
      </c>
      <c r="K22" s="46"/>
    </row>
    <row r="23" spans="2:11" s="1" customFormat="1" ht="18" customHeight="1">
      <c r="B23" s="42"/>
      <c r="C23" s="43"/>
      <c r="D23" s="43"/>
      <c r="E23" s="36" t="s">
        <v>35</v>
      </c>
      <c r="F23" s="43"/>
      <c r="G23" s="43"/>
      <c r="H23" s="43"/>
      <c r="I23" s="129" t="s">
        <v>31</v>
      </c>
      <c r="J23" s="36" t="s">
        <v>23</v>
      </c>
      <c r="K23" s="46"/>
    </row>
    <row r="24" spans="2:11" s="1" customFormat="1" ht="6.9" customHeight="1">
      <c r="B24" s="42"/>
      <c r="C24" s="43"/>
      <c r="D24" s="43"/>
      <c r="E24" s="43"/>
      <c r="F24" s="43"/>
      <c r="G24" s="43"/>
      <c r="H24" s="43"/>
      <c r="I24" s="128"/>
      <c r="J24" s="43"/>
      <c r="K24" s="46"/>
    </row>
    <row r="25" spans="2:11" s="1" customFormat="1" ht="14.4" customHeight="1">
      <c r="B25" s="42"/>
      <c r="C25" s="43"/>
      <c r="D25" s="38" t="s">
        <v>37</v>
      </c>
      <c r="E25" s="43"/>
      <c r="F25" s="43"/>
      <c r="G25" s="43"/>
      <c r="H25" s="43"/>
      <c r="I25" s="128"/>
      <c r="J25" s="43"/>
      <c r="K25" s="46"/>
    </row>
    <row r="26" spans="2:11" s="7" customFormat="1" ht="75.599999999999994" customHeight="1">
      <c r="B26" s="131"/>
      <c r="C26" s="132"/>
      <c r="D26" s="132"/>
      <c r="E26" s="364" t="s">
        <v>38</v>
      </c>
      <c r="F26" s="364"/>
      <c r="G26" s="364"/>
      <c r="H26" s="364"/>
      <c r="I26" s="133"/>
      <c r="J26" s="132"/>
      <c r="K26" s="134"/>
    </row>
    <row r="27" spans="2:11" s="1" customFormat="1" ht="6.9" customHeight="1">
      <c r="B27" s="42"/>
      <c r="C27" s="43"/>
      <c r="D27" s="43"/>
      <c r="E27" s="43"/>
      <c r="F27" s="43"/>
      <c r="G27" s="43"/>
      <c r="H27" s="43"/>
      <c r="I27" s="128"/>
      <c r="J27" s="43"/>
      <c r="K27" s="46"/>
    </row>
    <row r="28" spans="2:11" s="1" customFormat="1" ht="6.9" customHeight="1">
      <c r="B28" s="42"/>
      <c r="C28" s="43"/>
      <c r="D28" s="86"/>
      <c r="E28" s="86"/>
      <c r="F28" s="86"/>
      <c r="G28" s="86"/>
      <c r="H28" s="86"/>
      <c r="I28" s="135"/>
      <c r="J28" s="86"/>
      <c r="K28" s="136"/>
    </row>
    <row r="29" spans="2:11" s="1" customFormat="1" ht="25.35" customHeight="1">
      <c r="B29" s="42"/>
      <c r="C29" s="43"/>
      <c r="D29" s="137" t="s">
        <v>39</v>
      </c>
      <c r="E29" s="43"/>
      <c r="F29" s="43"/>
      <c r="G29" s="43"/>
      <c r="H29" s="43"/>
      <c r="I29" s="128"/>
      <c r="J29" s="138">
        <f>ROUND(J90,1)</f>
        <v>0</v>
      </c>
      <c r="K29" s="46"/>
    </row>
    <row r="30" spans="2:11" s="1" customFormat="1" ht="6.9" customHeight="1">
      <c r="B30" s="42"/>
      <c r="C30" s="43"/>
      <c r="D30" s="86"/>
      <c r="E30" s="86"/>
      <c r="F30" s="86"/>
      <c r="G30" s="86"/>
      <c r="H30" s="86"/>
      <c r="I30" s="135"/>
      <c r="J30" s="86"/>
      <c r="K30" s="136"/>
    </row>
    <row r="31" spans="2:11" s="1" customFormat="1" ht="14.4" customHeight="1">
      <c r="B31" s="42"/>
      <c r="C31" s="43"/>
      <c r="D31" s="43"/>
      <c r="E31" s="43"/>
      <c r="F31" s="47" t="s">
        <v>41</v>
      </c>
      <c r="G31" s="43"/>
      <c r="H31" s="43"/>
      <c r="I31" s="139" t="s">
        <v>40</v>
      </c>
      <c r="J31" s="47" t="s">
        <v>42</v>
      </c>
      <c r="K31" s="46"/>
    </row>
    <row r="32" spans="2:11" s="1" customFormat="1" ht="14.4" customHeight="1">
      <c r="B32" s="42"/>
      <c r="C32" s="43"/>
      <c r="D32" s="50" t="s">
        <v>43</v>
      </c>
      <c r="E32" s="50" t="s">
        <v>44</v>
      </c>
      <c r="F32" s="140">
        <f>ROUND(SUM(BE90:BE219), 1)</f>
        <v>0</v>
      </c>
      <c r="G32" s="43"/>
      <c r="H32" s="43"/>
      <c r="I32" s="141">
        <v>0.21</v>
      </c>
      <c r="J32" s="140">
        <f>ROUND(ROUND((SUM(BE90:BE219)), 1)*I32, 1)</f>
        <v>0</v>
      </c>
      <c r="K32" s="46"/>
    </row>
    <row r="33" spans="2:11" s="1" customFormat="1" ht="14.4" customHeight="1">
      <c r="B33" s="42"/>
      <c r="C33" s="43"/>
      <c r="D33" s="43"/>
      <c r="E33" s="50" t="s">
        <v>45</v>
      </c>
      <c r="F33" s="140">
        <f>ROUND(SUM(BF90:BF219), 1)</f>
        <v>0</v>
      </c>
      <c r="G33" s="43"/>
      <c r="H33" s="43"/>
      <c r="I33" s="141">
        <v>0.15</v>
      </c>
      <c r="J33" s="140">
        <f>ROUND(ROUND((SUM(BF90:BF219)), 1)*I33, 1)</f>
        <v>0</v>
      </c>
      <c r="K33" s="46"/>
    </row>
    <row r="34" spans="2:11" s="1" customFormat="1" ht="14.4" hidden="1" customHeight="1">
      <c r="B34" s="42"/>
      <c r="C34" s="43"/>
      <c r="D34" s="43"/>
      <c r="E34" s="50" t="s">
        <v>46</v>
      </c>
      <c r="F34" s="140">
        <f>ROUND(SUM(BG90:BG219), 1)</f>
        <v>0</v>
      </c>
      <c r="G34" s="43"/>
      <c r="H34" s="43"/>
      <c r="I34" s="141">
        <v>0.21</v>
      </c>
      <c r="J34" s="140">
        <v>0</v>
      </c>
      <c r="K34" s="46"/>
    </row>
    <row r="35" spans="2:11" s="1" customFormat="1" ht="14.4" hidden="1" customHeight="1">
      <c r="B35" s="42"/>
      <c r="C35" s="43"/>
      <c r="D35" s="43"/>
      <c r="E35" s="50" t="s">
        <v>47</v>
      </c>
      <c r="F35" s="140">
        <f>ROUND(SUM(BH90:BH219), 1)</f>
        <v>0</v>
      </c>
      <c r="G35" s="43"/>
      <c r="H35" s="43"/>
      <c r="I35" s="141">
        <v>0.15</v>
      </c>
      <c r="J35" s="140">
        <v>0</v>
      </c>
      <c r="K35" s="46"/>
    </row>
    <row r="36" spans="2:11" s="1" customFormat="1" ht="14.4" hidden="1" customHeight="1">
      <c r="B36" s="42"/>
      <c r="C36" s="43"/>
      <c r="D36" s="43"/>
      <c r="E36" s="50" t="s">
        <v>48</v>
      </c>
      <c r="F36" s="140">
        <f>ROUND(SUM(BI90:BI219), 1)</f>
        <v>0</v>
      </c>
      <c r="G36" s="43"/>
      <c r="H36" s="43"/>
      <c r="I36" s="141">
        <v>0</v>
      </c>
      <c r="J36" s="140">
        <v>0</v>
      </c>
      <c r="K36" s="46"/>
    </row>
    <row r="37" spans="2:11" s="1" customFormat="1" ht="6.9" customHeight="1">
      <c r="B37" s="42"/>
      <c r="C37" s="43"/>
      <c r="D37" s="43"/>
      <c r="E37" s="43"/>
      <c r="F37" s="43"/>
      <c r="G37" s="43"/>
      <c r="H37" s="43"/>
      <c r="I37" s="128"/>
      <c r="J37" s="43"/>
      <c r="K37" s="46"/>
    </row>
    <row r="38" spans="2:11" s="1" customFormat="1" ht="25.35" customHeight="1">
      <c r="B38" s="42"/>
      <c r="C38" s="142"/>
      <c r="D38" s="143" t="s">
        <v>49</v>
      </c>
      <c r="E38" s="80"/>
      <c r="F38" s="80"/>
      <c r="G38" s="144" t="s">
        <v>50</v>
      </c>
      <c r="H38" s="145" t="s">
        <v>51</v>
      </c>
      <c r="I38" s="146"/>
      <c r="J38" s="147">
        <f>SUM(J29:J36)</f>
        <v>0</v>
      </c>
      <c r="K38" s="148"/>
    </row>
    <row r="39" spans="2:11" s="1" customFormat="1" ht="14.4" customHeight="1">
      <c r="B39" s="57"/>
      <c r="C39" s="58"/>
      <c r="D39" s="58"/>
      <c r="E39" s="58"/>
      <c r="F39" s="58"/>
      <c r="G39" s="58"/>
      <c r="H39" s="58"/>
      <c r="I39" s="149"/>
      <c r="J39" s="58"/>
      <c r="K39" s="59"/>
    </row>
    <row r="43" spans="2:11" s="1" customFormat="1" ht="6.9" customHeight="1">
      <c r="B43" s="150"/>
      <c r="C43" s="151"/>
      <c r="D43" s="151"/>
      <c r="E43" s="151"/>
      <c r="F43" s="151"/>
      <c r="G43" s="151"/>
      <c r="H43" s="151"/>
      <c r="I43" s="152"/>
      <c r="J43" s="151"/>
      <c r="K43" s="153"/>
    </row>
    <row r="44" spans="2:11" s="1" customFormat="1" ht="36.9" customHeight="1">
      <c r="B44" s="42"/>
      <c r="C44" s="31" t="s">
        <v>166</v>
      </c>
      <c r="D44" s="43"/>
      <c r="E44" s="43"/>
      <c r="F44" s="43"/>
      <c r="G44" s="43"/>
      <c r="H44" s="43"/>
      <c r="I44" s="128"/>
      <c r="J44" s="43"/>
      <c r="K44" s="46"/>
    </row>
    <row r="45" spans="2:11" s="1" customFormat="1" ht="6.9" customHeight="1">
      <c r="B45" s="42"/>
      <c r="C45" s="43"/>
      <c r="D45" s="43"/>
      <c r="E45" s="43"/>
      <c r="F45" s="43"/>
      <c r="G45" s="43"/>
      <c r="H45" s="43"/>
      <c r="I45" s="128"/>
      <c r="J45" s="43"/>
      <c r="K45" s="46"/>
    </row>
    <row r="46" spans="2:11" s="1" customFormat="1" ht="14.4" customHeight="1">
      <c r="B46" s="42"/>
      <c r="C46" s="38" t="s">
        <v>18</v>
      </c>
      <c r="D46" s="43"/>
      <c r="E46" s="43"/>
      <c r="F46" s="43"/>
      <c r="G46" s="43"/>
      <c r="H46" s="43"/>
      <c r="I46" s="128"/>
      <c r="J46" s="43"/>
      <c r="K46" s="46"/>
    </row>
    <row r="47" spans="2:11" s="1" customFormat="1" ht="14.4" customHeight="1">
      <c r="B47" s="42"/>
      <c r="C47" s="43"/>
      <c r="D47" s="43"/>
      <c r="E47" s="400" t="str">
        <f>E7</f>
        <v>Revitalizace návsi v obci Malšovice</v>
      </c>
      <c r="F47" s="401"/>
      <c r="G47" s="401"/>
      <c r="H47" s="401"/>
      <c r="I47" s="128"/>
      <c r="J47" s="43"/>
      <c r="K47" s="46"/>
    </row>
    <row r="48" spans="2:11" ht="13.2">
      <c r="B48" s="29"/>
      <c r="C48" s="38" t="s">
        <v>160</v>
      </c>
      <c r="D48" s="30"/>
      <c r="E48" s="30"/>
      <c r="F48" s="30"/>
      <c r="G48" s="30"/>
      <c r="H48" s="30"/>
      <c r="I48" s="127"/>
      <c r="J48" s="30"/>
      <c r="K48" s="32"/>
    </row>
    <row r="49" spans="2:47" s="1" customFormat="1" ht="25.2" customHeight="1">
      <c r="B49" s="42"/>
      <c r="C49" s="43"/>
      <c r="D49" s="43"/>
      <c r="E49" s="400" t="s">
        <v>161</v>
      </c>
      <c r="F49" s="402"/>
      <c r="G49" s="402"/>
      <c r="H49" s="402"/>
      <c r="I49" s="128"/>
      <c r="J49" s="43"/>
      <c r="K49" s="46"/>
    </row>
    <row r="50" spans="2:47" s="1" customFormat="1" ht="14.4" customHeight="1">
      <c r="B50" s="42"/>
      <c r="C50" s="38" t="s">
        <v>162</v>
      </c>
      <c r="D50" s="43"/>
      <c r="E50" s="43"/>
      <c r="F50" s="43"/>
      <c r="G50" s="43"/>
      <c r="H50" s="43"/>
      <c r="I50" s="128"/>
      <c r="J50" s="43"/>
      <c r="K50" s="46"/>
    </row>
    <row r="51" spans="2:47" s="1" customFormat="1" ht="16.2" customHeight="1">
      <c r="B51" s="42"/>
      <c r="C51" s="43"/>
      <c r="D51" s="43"/>
      <c r="E51" s="403" t="str">
        <f>E11</f>
        <v>D.1.3. - OPĚRNÉ ZÍDKY Č.1 a 2 (zídky č.3 jsou součástí vánočního stromu, č.4 labské vyhlídky)</v>
      </c>
      <c r="F51" s="402"/>
      <c r="G51" s="402"/>
      <c r="H51" s="402"/>
      <c r="I51" s="128"/>
      <c r="J51" s="43"/>
      <c r="K51" s="46"/>
    </row>
    <row r="52" spans="2:47" s="1" customFormat="1" ht="6.9" customHeight="1">
      <c r="B52" s="42"/>
      <c r="C52" s="43"/>
      <c r="D52" s="43"/>
      <c r="E52" s="43"/>
      <c r="F52" s="43"/>
      <c r="G52" s="43"/>
      <c r="H52" s="43"/>
      <c r="I52" s="128"/>
      <c r="J52" s="43"/>
      <c r="K52" s="46"/>
    </row>
    <row r="53" spans="2:47" s="1" customFormat="1" ht="18" customHeight="1">
      <c r="B53" s="42"/>
      <c r="C53" s="38" t="s">
        <v>24</v>
      </c>
      <c r="D53" s="43"/>
      <c r="E53" s="43"/>
      <c r="F53" s="36" t="str">
        <f>F14</f>
        <v xml:space="preserve">MALŠOVICE </v>
      </c>
      <c r="G53" s="43"/>
      <c r="H53" s="43"/>
      <c r="I53" s="129" t="s">
        <v>26</v>
      </c>
      <c r="J53" s="130" t="str">
        <f>IF(J14="","",J14)</f>
        <v>10. 5. 2018</v>
      </c>
      <c r="K53" s="46"/>
    </row>
    <row r="54" spans="2:47" s="1" customFormat="1" ht="6.9" customHeight="1">
      <c r="B54" s="42"/>
      <c r="C54" s="43"/>
      <c r="D54" s="43"/>
      <c r="E54" s="43"/>
      <c r="F54" s="43"/>
      <c r="G54" s="43"/>
      <c r="H54" s="43"/>
      <c r="I54" s="128"/>
      <c r="J54" s="43"/>
      <c r="K54" s="46"/>
    </row>
    <row r="55" spans="2:47" s="1" customFormat="1" ht="13.2">
      <c r="B55" s="42"/>
      <c r="C55" s="38" t="s">
        <v>28</v>
      </c>
      <c r="D55" s="43"/>
      <c r="E55" s="43"/>
      <c r="F55" s="36" t="str">
        <f>E17</f>
        <v>OBEC MALŠOVICE, Malšovice 16</v>
      </c>
      <c r="G55" s="43"/>
      <c r="H55" s="43"/>
      <c r="I55" s="129" t="s">
        <v>34</v>
      </c>
      <c r="J55" s="364" t="str">
        <f>E23</f>
        <v>Ing.arch. Zdeněk Havlík Ústí n.L.</v>
      </c>
      <c r="K55" s="46"/>
    </row>
    <row r="56" spans="2:47" s="1" customFormat="1" ht="14.4" customHeight="1">
      <c r="B56" s="42"/>
      <c r="C56" s="38" t="s">
        <v>32</v>
      </c>
      <c r="D56" s="43"/>
      <c r="E56" s="43"/>
      <c r="F56" s="36" t="str">
        <f>IF(E20="","",E20)</f>
        <v/>
      </c>
      <c r="G56" s="43"/>
      <c r="H56" s="43"/>
      <c r="I56" s="128"/>
      <c r="J56" s="404"/>
      <c r="K56" s="46"/>
    </row>
    <row r="57" spans="2:47" s="1" customFormat="1" ht="10.35" customHeight="1">
      <c r="B57" s="42"/>
      <c r="C57" s="43"/>
      <c r="D57" s="43"/>
      <c r="E57" s="43"/>
      <c r="F57" s="43"/>
      <c r="G57" s="43"/>
      <c r="H57" s="43"/>
      <c r="I57" s="128"/>
      <c r="J57" s="43"/>
      <c r="K57" s="46"/>
    </row>
    <row r="58" spans="2:47" s="1" customFormat="1" ht="29.25" customHeight="1">
      <c r="B58" s="42"/>
      <c r="C58" s="154" t="s">
        <v>167</v>
      </c>
      <c r="D58" s="142"/>
      <c r="E58" s="142"/>
      <c r="F58" s="142"/>
      <c r="G58" s="142"/>
      <c r="H58" s="142"/>
      <c r="I58" s="155"/>
      <c r="J58" s="156" t="s">
        <v>168</v>
      </c>
      <c r="K58" s="157"/>
    </row>
    <row r="59" spans="2:47" s="1" customFormat="1" ht="10.35" customHeight="1">
      <c r="B59" s="42"/>
      <c r="C59" s="43"/>
      <c r="D59" s="43"/>
      <c r="E59" s="43"/>
      <c r="F59" s="43"/>
      <c r="G59" s="43"/>
      <c r="H59" s="43"/>
      <c r="I59" s="128"/>
      <c r="J59" s="43"/>
      <c r="K59" s="46"/>
    </row>
    <row r="60" spans="2:47" s="1" customFormat="1" ht="29.25" customHeight="1">
      <c r="B60" s="42"/>
      <c r="C60" s="158" t="s">
        <v>169</v>
      </c>
      <c r="D60" s="43"/>
      <c r="E60" s="43"/>
      <c r="F60" s="43"/>
      <c r="G60" s="43"/>
      <c r="H60" s="43"/>
      <c r="I60" s="128"/>
      <c r="J60" s="138">
        <f>J90</f>
        <v>0</v>
      </c>
      <c r="K60" s="46"/>
      <c r="AU60" s="25" t="s">
        <v>170</v>
      </c>
    </row>
    <row r="61" spans="2:47" s="8" customFormat="1" ht="24.9" customHeight="1">
      <c r="B61" s="159"/>
      <c r="C61" s="160"/>
      <c r="D61" s="161" t="s">
        <v>171</v>
      </c>
      <c r="E61" s="162"/>
      <c r="F61" s="162"/>
      <c r="G61" s="162"/>
      <c r="H61" s="162"/>
      <c r="I61" s="163"/>
      <c r="J61" s="164">
        <f>J91</f>
        <v>0</v>
      </c>
      <c r="K61" s="165"/>
    </row>
    <row r="62" spans="2:47" s="9" customFormat="1" ht="19.95" customHeight="1">
      <c r="B62" s="166"/>
      <c r="C62" s="167"/>
      <c r="D62" s="168" t="s">
        <v>172</v>
      </c>
      <c r="E62" s="169"/>
      <c r="F62" s="169"/>
      <c r="G62" s="169"/>
      <c r="H62" s="169"/>
      <c r="I62" s="170"/>
      <c r="J62" s="171">
        <f>J92</f>
        <v>0</v>
      </c>
      <c r="K62" s="172"/>
    </row>
    <row r="63" spans="2:47" s="9" customFormat="1" ht="14.85" customHeight="1">
      <c r="B63" s="166"/>
      <c r="C63" s="167"/>
      <c r="D63" s="168" t="s">
        <v>1046</v>
      </c>
      <c r="E63" s="169"/>
      <c r="F63" s="169"/>
      <c r="G63" s="169"/>
      <c r="H63" s="169"/>
      <c r="I63" s="170"/>
      <c r="J63" s="171">
        <f>J93</f>
        <v>0</v>
      </c>
      <c r="K63" s="172"/>
    </row>
    <row r="64" spans="2:47" s="9" customFormat="1" ht="14.85" customHeight="1">
      <c r="B64" s="166"/>
      <c r="C64" s="167"/>
      <c r="D64" s="168" t="s">
        <v>173</v>
      </c>
      <c r="E64" s="169"/>
      <c r="F64" s="169"/>
      <c r="G64" s="169"/>
      <c r="H64" s="169"/>
      <c r="I64" s="170"/>
      <c r="J64" s="171">
        <f>J98</f>
        <v>0</v>
      </c>
      <c r="K64" s="172"/>
    </row>
    <row r="65" spans="2:12" s="9" customFormat="1" ht="14.85" customHeight="1">
      <c r="B65" s="166"/>
      <c r="C65" s="167"/>
      <c r="D65" s="168" t="s">
        <v>174</v>
      </c>
      <c r="E65" s="169"/>
      <c r="F65" s="169"/>
      <c r="G65" s="169"/>
      <c r="H65" s="169"/>
      <c r="I65" s="170"/>
      <c r="J65" s="171">
        <f>J105</f>
        <v>0</v>
      </c>
      <c r="K65" s="172"/>
    </row>
    <row r="66" spans="2:12" s="9" customFormat="1" ht="19.95" customHeight="1">
      <c r="B66" s="166"/>
      <c r="C66" s="167"/>
      <c r="D66" s="168" t="s">
        <v>1354</v>
      </c>
      <c r="E66" s="169"/>
      <c r="F66" s="169"/>
      <c r="G66" s="169"/>
      <c r="H66" s="169"/>
      <c r="I66" s="170"/>
      <c r="J66" s="171">
        <f>J110</f>
        <v>0</v>
      </c>
      <c r="K66" s="172"/>
    </row>
    <row r="67" spans="2:12" s="9" customFormat="1" ht="19.95" customHeight="1">
      <c r="B67" s="166"/>
      <c r="C67" s="167"/>
      <c r="D67" s="168" t="s">
        <v>1355</v>
      </c>
      <c r="E67" s="169"/>
      <c r="F67" s="169"/>
      <c r="G67" s="169"/>
      <c r="H67" s="169"/>
      <c r="I67" s="170"/>
      <c r="J67" s="171">
        <f>J179</f>
        <v>0</v>
      </c>
      <c r="K67" s="172"/>
    </row>
    <row r="68" spans="2:12" s="9" customFormat="1" ht="19.95" customHeight="1">
      <c r="B68" s="166"/>
      <c r="C68" s="167"/>
      <c r="D68" s="168" t="s">
        <v>188</v>
      </c>
      <c r="E68" s="169"/>
      <c r="F68" s="169"/>
      <c r="G68" s="169"/>
      <c r="H68" s="169"/>
      <c r="I68" s="170"/>
      <c r="J68" s="171">
        <f>J218</f>
        <v>0</v>
      </c>
      <c r="K68" s="172"/>
    </row>
    <row r="69" spans="2:12" s="1" customFormat="1" ht="21.75" customHeight="1">
      <c r="B69" s="42"/>
      <c r="C69" s="43"/>
      <c r="D69" s="43"/>
      <c r="E69" s="43"/>
      <c r="F69" s="43"/>
      <c r="G69" s="43"/>
      <c r="H69" s="43"/>
      <c r="I69" s="128"/>
      <c r="J69" s="43"/>
      <c r="K69" s="46"/>
    </row>
    <row r="70" spans="2:12" s="1" customFormat="1" ht="6.9" customHeight="1">
      <c r="B70" s="57"/>
      <c r="C70" s="58"/>
      <c r="D70" s="58"/>
      <c r="E70" s="58"/>
      <c r="F70" s="58"/>
      <c r="G70" s="58"/>
      <c r="H70" s="58"/>
      <c r="I70" s="149"/>
      <c r="J70" s="58"/>
      <c r="K70" s="59"/>
    </row>
    <row r="74" spans="2:12" s="1" customFormat="1" ht="6.9" customHeight="1">
      <c r="B74" s="60"/>
      <c r="C74" s="61"/>
      <c r="D74" s="61"/>
      <c r="E74" s="61"/>
      <c r="F74" s="61"/>
      <c r="G74" s="61"/>
      <c r="H74" s="61"/>
      <c r="I74" s="152"/>
      <c r="J74" s="61"/>
      <c r="K74" s="61"/>
      <c r="L74" s="62"/>
    </row>
    <row r="75" spans="2:12" s="1" customFormat="1" ht="36.9" customHeight="1">
      <c r="B75" s="42"/>
      <c r="C75" s="63" t="s">
        <v>191</v>
      </c>
      <c r="D75" s="64"/>
      <c r="E75" s="64"/>
      <c r="F75" s="64"/>
      <c r="G75" s="64"/>
      <c r="H75" s="64"/>
      <c r="I75" s="173"/>
      <c r="J75" s="64"/>
      <c r="K75" s="64"/>
      <c r="L75" s="62"/>
    </row>
    <row r="76" spans="2:12" s="1" customFormat="1" ht="6.9" customHeight="1">
      <c r="B76" s="42"/>
      <c r="C76" s="64"/>
      <c r="D76" s="64"/>
      <c r="E76" s="64"/>
      <c r="F76" s="64"/>
      <c r="G76" s="64"/>
      <c r="H76" s="64"/>
      <c r="I76" s="173"/>
      <c r="J76" s="64"/>
      <c r="K76" s="64"/>
      <c r="L76" s="62"/>
    </row>
    <row r="77" spans="2:12" s="1" customFormat="1" ht="14.4" customHeight="1">
      <c r="B77" s="42"/>
      <c r="C77" s="66" t="s">
        <v>18</v>
      </c>
      <c r="D77" s="64"/>
      <c r="E77" s="64"/>
      <c r="F77" s="64"/>
      <c r="G77" s="64"/>
      <c r="H77" s="64"/>
      <c r="I77" s="173"/>
      <c r="J77" s="64"/>
      <c r="K77" s="64"/>
      <c r="L77" s="62"/>
    </row>
    <row r="78" spans="2:12" s="1" customFormat="1" ht="14.4" customHeight="1">
      <c r="B78" s="42"/>
      <c r="C78" s="64"/>
      <c r="D78" s="64"/>
      <c r="E78" s="405" t="str">
        <f>E7</f>
        <v>Revitalizace návsi v obci Malšovice</v>
      </c>
      <c r="F78" s="406"/>
      <c r="G78" s="406"/>
      <c r="H78" s="406"/>
      <c r="I78" s="173"/>
      <c r="J78" s="64"/>
      <c r="K78" s="64"/>
      <c r="L78" s="62"/>
    </row>
    <row r="79" spans="2:12" ht="13.2">
      <c r="B79" s="29"/>
      <c r="C79" s="66" t="s">
        <v>160</v>
      </c>
      <c r="D79" s="174"/>
      <c r="E79" s="174"/>
      <c r="F79" s="174"/>
      <c r="G79" s="174"/>
      <c r="H79" s="174"/>
      <c r="J79" s="174"/>
      <c r="K79" s="174"/>
      <c r="L79" s="175"/>
    </row>
    <row r="80" spans="2:12" s="1" customFormat="1" ht="25.2" customHeight="1">
      <c r="B80" s="42"/>
      <c r="C80" s="64"/>
      <c r="D80" s="64"/>
      <c r="E80" s="405" t="s">
        <v>161</v>
      </c>
      <c r="F80" s="408"/>
      <c r="G80" s="408"/>
      <c r="H80" s="408"/>
      <c r="I80" s="173"/>
      <c r="J80" s="64"/>
      <c r="K80" s="64"/>
      <c r="L80" s="62"/>
    </row>
    <row r="81" spans="2:65" s="1" customFormat="1" ht="14.4" customHeight="1">
      <c r="B81" s="42"/>
      <c r="C81" s="66" t="s">
        <v>162</v>
      </c>
      <c r="D81" s="64"/>
      <c r="E81" s="64"/>
      <c r="F81" s="64"/>
      <c r="G81" s="64"/>
      <c r="H81" s="64"/>
      <c r="I81" s="173"/>
      <c r="J81" s="64"/>
      <c r="K81" s="64"/>
      <c r="L81" s="62"/>
    </row>
    <row r="82" spans="2:65" s="1" customFormat="1" ht="16.2" customHeight="1">
      <c r="B82" s="42"/>
      <c r="C82" s="64"/>
      <c r="D82" s="64"/>
      <c r="E82" s="375" t="str">
        <f>E11</f>
        <v>D.1.3. - OPĚRNÉ ZÍDKY Č.1 a 2 (zídky č.3 jsou součástí vánočního stromu, č.4 labské vyhlídky)</v>
      </c>
      <c r="F82" s="408"/>
      <c r="G82" s="408"/>
      <c r="H82" s="408"/>
      <c r="I82" s="173"/>
      <c r="J82" s="64"/>
      <c r="K82" s="64"/>
      <c r="L82" s="62"/>
    </row>
    <row r="83" spans="2:65" s="1" customFormat="1" ht="6.9" customHeight="1">
      <c r="B83" s="42"/>
      <c r="C83" s="64"/>
      <c r="D83" s="64"/>
      <c r="E83" s="64"/>
      <c r="F83" s="64"/>
      <c r="G83" s="64"/>
      <c r="H83" s="64"/>
      <c r="I83" s="173"/>
      <c r="J83" s="64"/>
      <c r="K83" s="64"/>
      <c r="L83" s="62"/>
    </row>
    <row r="84" spans="2:65" s="1" customFormat="1" ht="18" customHeight="1">
      <c r="B84" s="42"/>
      <c r="C84" s="66" t="s">
        <v>24</v>
      </c>
      <c r="D84" s="64"/>
      <c r="E84" s="64"/>
      <c r="F84" s="176" t="str">
        <f>F14</f>
        <v xml:space="preserve">MALŠOVICE </v>
      </c>
      <c r="G84" s="64"/>
      <c r="H84" s="64"/>
      <c r="I84" s="177" t="s">
        <v>26</v>
      </c>
      <c r="J84" s="74" t="str">
        <f>IF(J14="","",J14)</f>
        <v>10. 5. 2018</v>
      </c>
      <c r="K84" s="64"/>
      <c r="L84" s="62"/>
    </row>
    <row r="85" spans="2:65" s="1" customFormat="1" ht="6.9" customHeight="1">
      <c r="B85" s="42"/>
      <c r="C85" s="64"/>
      <c r="D85" s="64"/>
      <c r="E85" s="64"/>
      <c r="F85" s="64"/>
      <c r="G85" s="64"/>
      <c r="H85" s="64"/>
      <c r="I85" s="173"/>
      <c r="J85" s="64"/>
      <c r="K85" s="64"/>
      <c r="L85" s="62"/>
    </row>
    <row r="86" spans="2:65" s="1" customFormat="1" ht="13.2">
      <c r="B86" s="42"/>
      <c r="C86" s="66" t="s">
        <v>28</v>
      </c>
      <c r="D86" s="64"/>
      <c r="E86" s="64"/>
      <c r="F86" s="176" t="str">
        <f>E17</f>
        <v>OBEC MALŠOVICE, Malšovice 16</v>
      </c>
      <c r="G86" s="64"/>
      <c r="H86" s="64"/>
      <c r="I86" s="177" t="s">
        <v>34</v>
      </c>
      <c r="J86" s="176" t="str">
        <f>E23</f>
        <v>Ing.arch. Zdeněk Havlík Ústí n.L.</v>
      </c>
      <c r="K86" s="64"/>
      <c r="L86" s="62"/>
    </row>
    <row r="87" spans="2:65" s="1" customFormat="1" ht="14.4" customHeight="1">
      <c r="B87" s="42"/>
      <c r="C87" s="66" t="s">
        <v>32</v>
      </c>
      <c r="D87" s="64"/>
      <c r="E87" s="64"/>
      <c r="F87" s="176" t="str">
        <f>IF(E20="","",E20)</f>
        <v/>
      </c>
      <c r="G87" s="64"/>
      <c r="H87" s="64"/>
      <c r="I87" s="173"/>
      <c r="J87" s="64"/>
      <c r="K87" s="64"/>
      <c r="L87" s="62"/>
    </row>
    <row r="88" spans="2:65" s="1" customFormat="1" ht="10.35" customHeight="1">
      <c r="B88" s="42"/>
      <c r="C88" s="64"/>
      <c r="D88" s="64"/>
      <c r="E88" s="64"/>
      <c r="F88" s="64"/>
      <c r="G88" s="64"/>
      <c r="H88" s="64"/>
      <c r="I88" s="173"/>
      <c r="J88" s="64"/>
      <c r="K88" s="64"/>
      <c r="L88" s="62"/>
    </row>
    <row r="89" spans="2:65" s="10" customFormat="1" ht="29.25" customHeight="1">
      <c r="B89" s="178"/>
      <c r="C89" s="179" t="s">
        <v>192</v>
      </c>
      <c r="D89" s="180" t="s">
        <v>58</v>
      </c>
      <c r="E89" s="180" t="s">
        <v>54</v>
      </c>
      <c r="F89" s="180" t="s">
        <v>193</v>
      </c>
      <c r="G89" s="180" t="s">
        <v>194</v>
      </c>
      <c r="H89" s="180" t="s">
        <v>195</v>
      </c>
      <c r="I89" s="181" t="s">
        <v>196</v>
      </c>
      <c r="J89" s="180" t="s">
        <v>168</v>
      </c>
      <c r="K89" s="182" t="s">
        <v>197</v>
      </c>
      <c r="L89" s="183"/>
      <c r="M89" s="82" t="s">
        <v>198</v>
      </c>
      <c r="N89" s="83" t="s">
        <v>43</v>
      </c>
      <c r="O89" s="83" t="s">
        <v>199</v>
      </c>
      <c r="P89" s="83" t="s">
        <v>200</v>
      </c>
      <c r="Q89" s="83" t="s">
        <v>201</v>
      </c>
      <c r="R89" s="83" t="s">
        <v>202</v>
      </c>
      <c r="S89" s="83" t="s">
        <v>203</v>
      </c>
      <c r="T89" s="84" t="s">
        <v>204</v>
      </c>
    </row>
    <row r="90" spans="2:65" s="1" customFormat="1" ht="29.25" customHeight="1">
      <c r="B90" s="42"/>
      <c r="C90" s="88" t="s">
        <v>169</v>
      </c>
      <c r="D90" s="64"/>
      <c r="E90" s="64"/>
      <c r="F90" s="64"/>
      <c r="G90" s="64"/>
      <c r="H90" s="64"/>
      <c r="I90" s="173"/>
      <c r="J90" s="184">
        <f>BK90</f>
        <v>0</v>
      </c>
      <c r="K90" s="64"/>
      <c r="L90" s="62"/>
      <c r="M90" s="85"/>
      <c r="N90" s="86"/>
      <c r="O90" s="86"/>
      <c r="P90" s="185">
        <f>P91</f>
        <v>0</v>
      </c>
      <c r="Q90" s="86"/>
      <c r="R90" s="185">
        <f>R91</f>
        <v>167.38610904000001</v>
      </c>
      <c r="S90" s="86"/>
      <c r="T90" s="186">
        <f>T91</f>
        <v>0</v>
      </c>
      <c r="AT90" s="25" t="s">
        <v>72</v>
      </c>
      <c r="AU90" s="25" t="s">
        <v>170</v>
      </c>
      <c r="BK90" s="187">
        <f>BK91</f>
        <v>0</v>
      </c>
    </row>
    <row r="91" spans="2:65" s="11" customFormat="1" ht="37.35" customHeight="1">
      <c r="B91" s="188"/>
      <c r="C91" s="189"/>
      <c r="D91" s="190" t="s">
        <v>72</v>
      </c>
      <c r="E91" s="191" t="s">
        <v>205</v>
      </c>
      <c r="F91" s="191" t="s">
        <v>206</v>
      </c>
      <c r="G91" s="189"/>
      <c r="H91" s="189"/>
      <c r="I91" s="192"/>
      <c r="J91" s="193">
        <f>BK91</f>
        <v>0</v>
      </c>
      <c r="K91" s="189"/>
      <c r="L91" s="194"/>
      <c r="M91" s="195"/>
      <c r="N91" s="196"/>
      <c r="O91" s="196"/>
      <c r="P91" s="197">
        <f>P92+P110+P179+P218</f>
        <v>0</v>
      </c>
      <c r="Q91" s="196"/>
      <c r="R91" s="197">
        <f>R92+R110+R179+R218</f>
        <v>167.38610904000001</v>
      </c>
      <c r="S91" s="196"/>
      <c r="T91" s="198">
        <f>T92+T110+T179+T218</f>
        <v>0</v>
      </c>
      <c r="AR91" s="199" t="s">
        <v>80</v>
      </c>
      <c r="AT91" s="200" t="s">
        <v>72</v>
      </c>
      <c r="AU91" s="200" t="s">
        <v>73</v>
      </c>
      <c r="AY91" s="199" t="s">
        <v>207</v>
      </c>
      <c r="BK91" s="201">
        <f>BK92+BK110+BK179+BK218</f>
        <v>0</v>
      </c>
    </row>
    <row r="92" spans="2:65" s="11" customFormat="1" ht="19.95" customHeight="1">
      <c r="B92" s="188"/>
      <c r="C92" s="189"/>
      <c r="D92" s="190" t="s">
        <v>72</v>
      </c>
      <c r="E92" s="202" t="s">
        <v>80</v>
      </c>
      <c r="F92" s="202" t="s">
        <v>208</v>
      </c>
      <c r="G92" s="189"/>
      <c r="H92" s="189"/>
      <c r="I92" s="192"/>
      <c r="J92" s="203">
        <f>BK92</f>
        <v>0</v>
      </c>
      <c r="K92" s="189"/>
      <c r="L92" s="194"/>
      <c r="M92" s="195"/>
      <c r="N92" s="196"/>
      <c r="O92" s="196"/>
      <c r="P92" s="197">
        <f>P93+P98+P105</f>
        <v>0</v>
      </c>
      <c r="Q92" s="196"/>
      <c r="R92" s="197">
        <f>R93+R98+R105</f>
        <v>0</v>
      </c>
      <c r="S92" s="196"/>
      <c r="T92" s="198">
        <f>T93+T98+T105</f>
        <v>0</v>
      </c>
      <c r="AR92" s="199" t="s">
        <v>80</v>
      </c>
      <c r="AT92" s="200" t="s">
        <v>72</v>
      </c>
      <c r="AU92" s="200" t="s">
        <v>80</v>
      </c>
      <c r="AY92" s="199" t="s">
        <v>207</v>
      </c>
      <c r="BK92" s="201">
        <f>BK93+BK98+BK105</f>
        <v>0</v>
      </c>
    </row>
    <row r="93" spans="2:65" s="11" customFormat="1" ht="14.85" customHeight="1">
      <c r="B93" s="188"/>
      <c r="C93" s="189"/>
      <c r="D93" s="190" t="s">
        <v>72</v>
      </c>
      <c r="E93" s="202" t="s">
        <v>282</v>
      </c>
      <c r="F93" s="202" t="s">
        <v>1054</v>
      </c>
      <c r="G93" s="189"/>
      <c r="H93" s="189"/>
      <c r="I93" s="192"/>
      <c r="J93" s="203">
        <f>BK93</f>
        <v>0</v>
      </c>
      <c r="K93" s="189"/>
      <c r="L93" s="194"/>
      <c r="M93" s="195"/>
      <c r="N93" s="196"/>
      <c r="O93" s="196"/>
      <c r="P93" s="197">
        <f>SUM(P94:P97)</f>
        <v>0</v>
      </c>
      <c r="Q93" s="196"/>
      <c r="R93" s="197">
        <f>SUM(R94:R97)</f>
        <v>0</v>
      </c>
      <c r="S93" s="196"/>
      <c r="T93" s="198">
        <f>SUM(T94:T97)</f>
        <v>0</v>
      </c>
      <c r="AR93" s="199" t="s">
        <v>80</v>
      </c>
      <c r="AT93" s="200" t="s">
        <v>72</v>
      </c>
      <c r="AU93" s="200" t="s">
        <v>82</v>
      </c>
      <c r="AY93" s="199" t="s">
        <v>207</v>
      </c>
      <c r="BK93" s="201">
        <f>SUM(BK94:BK97)</f>
        <v>0</v>
      </c>
    </row>
    <row r="94" spans="2:65" s="1" customFormat="1" ht="34.200000000000003" customHeight="1">
      <c r="B94" s="42"/>
      <c r="C94" s="204" t="s">
        <v>80</v>
      </c>
      <c r="D94" s="204" t="s">
        <v>211</v>
      </c>
      <c r="E94" s="205" t="s">
        <v>1055</v>
      </c>
      <c r="F94" s="206" t="s">
        <v>1056</v>
      </c>
      <c r="G94" s="207" t="s">
        <v>214</v>
      </c>
      <c r="H94" s="208">
        <v>0.97799999999999998</v>
      </c>
      <c r="I94" s="209"/>
      <c r="J94" s="210">
        <f>ROUND(I94*H94,1)</f>
        <v>0</v>
      </c>
      <c r="K94" s="206" t="s">
        <v>215</v>
      </c>
      <c r="L94" s="62"/>
      <c r="M94" s="211" t="s">
        <v>23</v>
      </c>
      <c r="N94" s="212" t="s">
        <v>44</v>
      </c>
      <c r="O94" s="43"/>
      <c r="P94" s="213">
        <f>O94*H94</f>
        <v>0</v>
      </c>
      <c r="Q94" s="213">
        <v>0</v>
      </c>
      <c r="R94" s="213">
        <f>Q94*H94</f>
        <v>0</v>
      </c>
      <c r="S94" s="213">
        <v>0</v>
      </c>
      <c r="T94" s="214">
        <f>S94*H94</f>
        <v>0</v>
      </c>
      <c r="AR94" s="25" t="s">
        <v>216</v>
      </c>
      <c r="AT94" s="25" t="s">
        <v>211</v>
      </c>
      <c r="AU94" s="25" t="s">
        <v>90</v>
      </c>
      <c r="AY94" s="25" t="s">
        <v>207</v>
      </c>
      <c r="BE94" s="215">
        <f>IF(N94="základní",J94,0)</f>
        <v>0</v>
      </c>
      <c r="BF94" s="215">
        <f>IF(N94="snížená",J94,0)</f>
        <v>0</v>
      </c>
      <c r="BG94" s="215">
        <f>IF(N94="zákl. přenesená",J94,0)</f>
        <v>0</v>
      </c>
      <c r="BH94" s="215">
        <f>IF(N94="sníž. přenesená",J94,0)</f>
        <v>0</v>
      </c>
      <c r="BI94" s="215">
        <f>IF(N94="nulová",J94,0)</f>
        <v>0</v>
      </c>
      <c r="BJ94" s="25" t="s">
        <v>80</v>
      </c>
      <c r="BK94" s="215">
        <f>ROUND(I94*H94,1)</f>
        <v>0</v>
      </c>
      <c r="BL94" s="25" t="s">
        <v>216</v>
      </c>
      <c r="BM94" s="25" t="s">
        <v>1356</v>
      </c>
    </row>
    <row r="95" spans="2:65" s="15" customFormat="1" ht="12">
      <c r="B95" s="250"/>
      <c r="C95" s="251"/>
      <c r="D95" s="218" t="s">
        <v>218</v>
      </c>
      <c r="E95" s="252" t="s">
        <v>23</v>
      </c>
      <c r="F95" s="253" t="s">
        <v>1357</v>
      </c>
      <c r="G95" s="251"/>
      <c r="H95" s="252" t="s">
        <v>23</v>
      </c>
      <c r="I95" s="254"/>
      <c r="J95" s="251"/>
      <c r="K95" s="251"/>
      <c r="L95" s="255"/>
      <c r="M95" s="256"/>
      <c r="N95" s="257"/>
      <c r="O95" s="257"/>
      <c r="P95" s="257"/>
      <c r="Q95" s="257"/>
      <c r="R95" s="257"/>
      <c r="S95" s="257"/>
      <c r="T95" s="258"/>
      <c r="AT95" s="259" t="s">
        <v>218</v>
      </c>
      <c r="AU95" s="259" t="s">
        <v>90</v>
      </c>
      <c r="AV95" s="15" t="s">
        <v>80</v>
      </c>
      <c r="AW95" s="15" t="s">
        <v>36</v>
      </c>
      <c r="AX95" s="15" t="s">
        <v>73</v>
      </c>
      <c r="AY95" s="259" t="s">
        <v>207</v>
      </c>
    </row>
    <row r="96" spans="2:65" s="12" customFormat="1" ht="12">
      <c r="B96" s="216"/>
      <c r="C96" s="217"/>
      <c r="D96" s="218" t="s">
        <v>218</v>
      </c>
      <c r="E96" s="219" t="s">
        <v>23</v>
      </c>
      <c r="F96" s="220" t="s">
        <v>23</v>
      </c>
      <c r="G96" s="217"/>
      <c r="H96" s="221">
        <v>0</v>
      </c>
      <c r="I96" s="222"/>
      <c r="J96" s="217"/>
      <c r="K96" s="217"/>
      <c r="L96" s="223"/>
      <c r="M96" s="224"/>
      <c r="N96" s="225"/>
      <c r="O96" s="225"/>
      <c r="P96" s="225"/>
      <c r="Q96" s="225"/>
      <c r="R96" s="225"/>
      <c r="S96" s="225"/>
      <c r="T96" s="226"/>
      <c r="AT96" s="227" t="s">
        <v>218</v>
      </c>
      <c r="AU96" s="227" t="s">
        <v>90</v>
      </c>
      <c r="AV96" s="12" t="s">
        <v>82</v>
      </c>
      <c r="AW96" s="12" t="s">
        <v>36</v>
      </c>
      <c r="AX96" s="12" t="s">
        <v>73</v>
      </c>
      <c r="AY96" s="227" t="s">
        <v>207</v>
      </c>
    </row>
    <row r="97" spans="2:65" s="12" customFormat="1" ht="12">
      <c r="B97" s="216"/>
      <c r="C97" s="217"/>
      <c r="D97" s="218" t="s">
        <v>218</v>
      </c>
      <c r="E97" s="219" t="s">
        <v>23</v>
      </c>
      <c r="F97" s="220" t="s">
        <v>1358</v>
      </c>
      <c r="G97" s="217"/>
      <c r="H97" s="221">
        <v>0.97799999999999998</v>
      </c>
      <c r="I97" s="222"/>
      <c r="J97" s="217"/>
      <c r="K97" s="217"/>
      <c r="L97" s="223"/>
      <c r="M97" s="224"/>
      <c r="N97" s="225"/>
      <c r="O97" s="225"/>
      <c r="P97" s="225"/>
      <c r="Q97" s="225"/>
      <c r="R97" s="225"/>
      <c r="S97" s="225"/>
      <c r="T97" s="226"/>
      <c r="AT97" s="227" t="s">
        <v>218</v>
      </c>
      <c r="AU97" s="227" t="s">
        <v>90</v>
      </c>
      <c r="AV97" s="12" t="s">
        <v>82</v>
      </c>
      <c r="AW97" s="12" t="s">
        <v>36</v>
      </c>
      <c r="AX97" s="12" t="s">
        <v>80</v>
      </c>
      <c r="AY97" s="227" t="s">
        <v>207</v>
      </c>
    </row>
    <row r="98" spans="2:65" s="11" customFormat="1" ht="22.35" customHeight="1">
      <c r="B98" s="188"/>
      <c r="C98" s="189"/>
      <c r="D98" s="190" t="s">
        <v>72</v>
      </c>
      <c r="E98" s="202" t="s">
        <v>209</v>
      </c>
      <c r="F98" s="202" t="s">
        <v>210</v>
      </c>
      <c r="G98" s="189"/>
      <c r="H98" s="189"/>
      <c r="I98" s="192"/>
      <c r="J98" s="203">
        <f>BK98</f>
        <v>0</v>
      </c>
      <c r="K98" s="189"/>
      <c r="L98" s="194"/>
      <c r="M98" s="195"/>
      <c r="N98" s="196"/>
      <c r="O98" s="196"/>
      <c r="P98" s="197">
        <f>SUM(P99:P104)</f>
        <v>0</v>
      </c>
      <c r="Q98" s="196"/>
      <c r="R98" s="197">
        <f>SUM(R99:R104)</f>
        <v>0</v>
      </c>
      <c r="S98" s="196"/>
      <c r="T98" s="198">
        <f>SUM(T99:T104)</f>
        <v>0</v>
      </c>
      <c r="AR98" s="199" t="s">
        <v>80</v>
      </c>
      <c r="AT98" s="200" t="s">
        <v>72</v>
      </c>
      <c r="AU98" s="200" t="s">
        <v>82</v>
      </c>
      <c r="AY98" s="199" t="s">
        <v>207</v>
      </c>
      <c r="BK98" s="201">
        <f>SUM(BK99:BK104)</f>
        <v>0</v>
      </c>
    </row>
    <row r="99" spans="2:65" s="1" customFormat="1" ht="34.200000000000003" customHeight="1">
      <c r="B99" s="42"/>
      <c r="C99" s="204" t="s">
        <v>82</v>
      </c>
      <c r="D99" s="204" t="s">
        <v>211</v>
      </c>
      <c r="E99" s="205" t="s">
        <v>1066</v>
      </c>
      <c r="F99" s="206" t="s">
        <v>1067</v>
      </c>
      <c r="G99" s="207" t="s">
        <v>214</v>
      </c>
      <c r="H99" s="208">
        <v>31.67</v>
      </c>
      <c r="I99" s="209"/>
      <c r="J99" s="210">
        <f>ROUND(I99*H99,1)</f>
        <v>0</v>
      </c>
      <c r="K99" s="206" t="s">
        <v>215</v>
      </c>
      <c r="L99" s="62"/>
      <c r="M99" s="211" t="s">
        <v>23</v>
      </c>
      <c r="N99" s="212" t="s">
        <v>44</v>
      </c>
      <c r="O99" s="43"/>
      <c r="P99" s="213">
        <f>O99*H99</f>
        <v>0</v>
      </c>
      <c r="Q99" s="213">
        <v>0</v>
      </c>
      <c r="R99" s="213">
        <f>Q99*H99</f>
        <v>0</v>
      </c>
      <c r="S99" s="213">
        <v>0</v>
      </c>
      <c r="T99" s="214">
        <f>S99*H99</f>
        <v>0</v>
      </c>
      <c r="AR99" s="25" t="s">
        <v>216</v>
      </c>
      <c r="AT99" s="25" t="s">
        <v>211</v>
      </c>
      <c r="AU99" s="25" t="s">
        <v>90</v>
      </c>
      <c r="AY99" s="25" t="s">
        <v>207</v>
      </c>
      <c r="BE99" s="215">
        <f>IF(N99="základní",J99,0)</f>
        <v>0</v>
      </c>
      <c r="BF99" s="215">
        <f>IF(N99="snížená",J99,0)</f>
        <v>0</v>
      </c>
      <c r="BG99" s="215">
        <f>IF(N99="zákl. přenesená",J99,0)</f>
        <v>0</v>
      </c>
      <c r="BH99" s="215">
        <f>IF(N99="sníž. přenesená",J99,0)</f>
        <v>0</v>
      </c>
      <c r="BI99" s="215">
        <f>IF(N99="nulová",J99,0)</f>
        <v>0</v>
      </c>
      <c r="BJ99" s="25" t="s">
        <v>80</v>
      </c>
      <c r="BK99" s="215">
        <f>ROUND(I99*H99,1)</f>
        <v>0</v>
      </c>
      <c r="BL99" s="25" t="s">
        <v>216</v>
      </c>
      <c r="BM99" s="25" t="s">
        <v>1359</v>
      </c>
    </row>
    <row r="100" spans="2:65" s="15" customFormat="1" ht="12">
      <c r="B100" s="250"/>
      <c r="C100" s="251"/>
      <c r="D100" s="218" t="s">
        <v>218</v>
      </c>
      <c r="E100" s="252" t="s">
        <v>23</v>
      </c>
      <c r="F100" s="253" t="s">
        <v>1357</v>
      </c>
      <c r="G100" s="251"/>
      <c r="H100" s="252" t="s">
        <v>23</v>
      </c>
      <c r="I100" s="254"/>
      <c r="J100" s="251"/>
      <c r="K100" s="251"/>
      <c r="L100" s="255"/>
      <c r="M100" s="256"/>
      <c r="N100" s="257"/>
      <c r="O100" s="257"/>
      <c r="P100" s="257"/>
      <c r="Q100" s="257"/>
      <c r="R100" s="257"/>
      <c r="S100" s="257"/>
      <c r="T100" s="258"/>
      <c r="AT100" s="259" t="s">
        <v>218</v>
      </c>
      <c r="AU100" s="259" t="s">
        <v>90</v>
      </c>
      <c r="AV100" s="15" t="s">
        <v>80</v>
      </c>
      <c r="AW100" s="15" t="s">
        <v>36</v>
      </c>
      <c r="AX100" s="15" t="s">
        <v>73</v>
      </c>
      <c r="AY100" s="259" t="s">
        <v>207</v>
      </c>
    </row>
    <row r="101" spans="2:65" s="12" customFormat="1" ht="12">
      <c r="B101" s="216"/>
      <c r="C101" s="217"/>
      <c r="D101" s="218" t="s">
        <v>218</v>
      </c>
      <c r="E101" s="219" t="s">
        <v>23</v>
      </c>
      <c r="F101" s="220" t="s">
        <v>23</v>
      </c>
      <c r="G101" s="217"/>
      <c r="H101" s="221">
        <v>0</v>
      </c>
      <c r="I101" s="222"/>
      <c r="J101" s="217"/>
      <c r="K101" s="217"/>
      <c r="L101" s="223"/>
      <c r="M101" s="224"/>
      <c r="N101" s="225"/>
      <c r="O101" s="225"/>
      <c r="P101" s="225"/>
      <c r="Q101" s="225"/>
      <c r="R101" s="225"/>
      <c r="S101" s="225"/>
      <c r="T101" s="226"/>
      <c r="AT101" s="227" t="s">
        <v>218</v>
      </c>
      <c r="AU101" s="227" t="s">
        <v>90</v>
      </c>
      <c r="AV101" s="12" t="s">
        <v>82</v>
      </c>
      <c r="AW101" s="12" t="s">
        <v>36</v>
      </c>
      <c r="AX101" s="12" t="s">
        <v>73</v>
      </c>
      <c r="AY101" s="227" t="s">
        <v>207</v>
      </c>
    </row>
    <row r="102" spans="2:65" s="12" customFormat="1" ht="12">
      <c r="B102" s="216"/>
      <c r="C102" s="217"/>
      <c r="D102" s="218" t="s">
        <v>218</v>
      </c>
      <c r="E102" s="219" t="s">
        <v>23</v>
      </c>
      <c r="F102" s="220" t="s">
        <v>1360</v>
      </c>
      <c r="G102" s="217"/>
      <c r="H102" s="221">
        <v>12.257</v>
      </c>
      <c r="I102" s="222"/>
      <c r="J102" s="217"/>
      <c r="K102" s="217"/>
      <c r="L102" s="223"/>
      <c r="M102" s="224"/>
      <c r="N102" s="225"/>
      <c r="O102" s="225"/>
      <c r="P102" s="225"/>
      <c r="Q102" s="225"/>
      <c r="R102" s="225"/>
      <c r="S102" s="225"/>
      <c r="T102" s="226"/>
      <c r="AT102" s="227" t="s">
        <v>218</v>
      </c>
      <c r="AU102" s="227" t="s">
        <v>90</v>
      </c>
      <c r="AV102" s="12" t="s">
        <v>82</v>
      </c>
      <c r="AW102" s="12" t="s">
        <v>36</v>
      </c>
      <c r="AX102" s="12" t="s">
        <v>73</v>
      </c>
      <c r="AY102" s="227" t="s">
        <v>207</v>
      </c>
    </row>
    <row r="103" spans="2:65" s="12" customFormat="1" ht="12">
      <c r="B103" s="216"/>
      <c r="C103" s="217"/>
      <c r="D103" s="218" t="s">
        <v>218</v>
      </c>
      <c r="E103" s="219" t="s">
        <v>23</v>
      </c>
      <c r="F103" s="220" t="s">
        <v>1361</v>
      </c>
      <c r="G103" s="217"/>
      <c r="H103" s="221">
        <v>19.413</v>
      </c>
      <c r="I103" s="222"/>
      <c r="J103" s="217"/>
      <c r="K103" s="217"/>
      <c r="L103" s="223"/>
      <c r="M103" s="224"/>
      <c r="N103" s="225"/>
      <c r="O103" s="225"/>
      <c r="P103" s="225"/>
      <c r="Q103" s="225"/>
      <c r="R103" s="225"/>
      <c r="S103" s="225"/>
      <c r="T103" s="226"/>
      <c r="AT103" s="227" t="s">
        <v>218</v>
      </c>
      <c r="AU103" s="227" t="s">
        <v>90</v>
      </c>
      <c r="AV103" s="12" t="s">
        <v>82</v>
      </c>
      <c r="AW103" s="12" t="s">
        <v>36</v>
      </c>
      <c r="AX103" s="12" t="s">
        <v>73</v>
      </c>
      <c r="AY103" s="227" t="s">
        <v>207</v>
      </c>
    </row>
    <row r="104" spans="2:65" s="13" customFormat="1" ht="12">
      <c r="B104" s="228"/>
      <c r="C104" s="229"/>
      <c r="D104" s="218" t="s">
        <v>218</v>
      </c>
      <c r="E104" s="230" t="s">
        <v>23</v>
      </c>
      <c r="F104" s="231" t="s">
        <v>236</v>
      </c>
      <c r="G104" s="229"/>
      <c r="H104" s="232">
        <v>31.67</v>
      </c>
      <c r="I104" s="233"/>
      <c r="J104" s="229"/>
      <c r="K104" s="229"/>
      <c r="L104" s="234"/>
      <c r="M104" s="235"/>
      <c r="N104" s="236"/>
      <c r="O104" s="236"/>
      <c r="P104" s="236"/>
      <c r="Q104" s="236"/>
      <c r="R104" s="236"/>
      <c r="S104" s="236"/>
      <c r="T104" s="237"/>
      <c r="AT104" s="238" t="s">
        <v>218</v>
      </c>
      <c r="AU104" s="238" t="s">
        <v>90</v>
      </c>
      <c r="AV104" s="13" t="s">
        <v>216</v>
      </c>
      <c r="AW104" s="13" t="s">
        <v>36</v>
      </c>
      <c r="AX104" s="13" t="s">
        <v>80</v>
      </c>
      <c r="AY104" s="238" t="s">
        <v>207</v>
      </c>
    </row>
    <row r="105" spans="2:65" s="11" customFormat="1" ht="22.35" customHeight="1">
      <c r="B105" s="188"/>
      <c r="C105" s="189"/>
      <c r="D105" s="190" t="s">
        <v>72</v>
      </c>
      <c r="E105" s="202" t="s">
        <v>226</v>
      </c>
      <c r="F105" s="202" t="s">
        <v>227</v>
      </c>
      <c r="G105" s="189"/>
      <c r="H105" s="189"/>
      <c r="I105" s="192"/>
      <c r="J105" s="203">
        <f>BK105</f>
        <v>0</v>
      </c>
      <c r="K105" s="189"/>
      <c r="L105" s="194"/>
      <c r="M105" s="195"/>
      <c r="N105" s="196"/>
      <c r="O105" s="196"/>
      <c r="P105" s="197">
        <f>SUM(P106:P109)</f>
        <v>0</v>
      </c>
      <c r="Q105" s="196"/>
      <c r="R105" s="197">
        <f>SUM(R106:R109)</f>
        <v>0</v>
      </c>
      <c r="S105" s="196"/>
      <c r="T105" s="198">
        <f>SUM(T106:T109)</f>
        <v>0</v>
      </c>
      <c r="AR105" s="199" t="s">
        <v>80</v>
      </c>
      <c r="AT105" s="200" t="s">
        <v>72</v>
      </c>
      <c r="AU105" s="200" t="s">
        <v>82</v>
      </c>
      <c r="AY105" s="199" t="s">
        <v>207</v>
      </c>
      <c r="BK105" s="201">
        <f>SUM(BK106:BK109)</f>
        <v>0</v>
      </c>
    </row>
    <row r="106" spans="2:65" s="1" customFormat="1" ht="45.6" customHeight="1">
      <c r="B106" s="42"/>
      <c r="C106" s="204" t="s">
        <v>90</v>
      </c>
      <c r="D106" s="204" t="s">
        <v>211</v>
      </c>
      <c r="E106" s="205" t="s">
        <v>231</v>
      </c>
      <c r="F106" s="206" t="s">
        <v>232</v>
      </c>
      <c r="G106" s="207" t="s">
        <v>214</v>
      </c>
      <c r="H106" s="208">
        <v>32.648000000000003</v>
      </c>
      <c r="I106" s="209"/>
      <c r="J106" s="210">
        <f>ROUND(I106*H106,1)</f>
        <v>0</v>
      </c>
      <c r="K106" s="206" t="s">
        <v>215</v>
      </c>
      <c r="L106" s="62"/>
      <c r="M106" s="211" t="s">
        <v>23</v>
      </c>
      <c r="N106" s="212" t="s">
        <v>44</v>
      </c>
      <c r="O106" s="43"/>
      <c r="P106" s="213">
        <f>O106*H106</f>
        <v>0</v>
      </c>
      <c r="Q106" s="213">
        <v>0</v>
      </c>
      <c r="R106" s="213">
        <f>Q106*H106</f>
        <v>0</v>
      </c>
      <c r="S106" s="213">
        <v>0</v>
      </c>
      <c r="T106" s="214">
        <f>S106*H106</f>
        <v>0</v>
      </c>
      <c r="AR106" s="25" t="s">
        <v>216</v>
      </c>
      <c r="AT106" s="25" t="s">
        <v>211</v>
      </c>
      <c r="AU106" s="25" t="s">
        <v>90</v>
      </c>
      <c r="AY106" s="25" t="s">
        <v>207</v>
      </c>
      <c r="BE106" s="215">
        <f>IF(N106="základní",J106,0)</f>
        <v>0</v>
      </c>
      <c r="BF106" s="215">
        <f>IF(N106="snížená",J106,0)</f>
        <v>0</v>
      </c>
      <c r="BG106" s="215">
        <f>IF(N106="zákl. přenesená",J106,0)</f>
        <v>0</v>
      </c>
      <c r="BH106" s="215">
        <f>IF(N106="sníž. přenesená",J106,0)</f>
        <v>0</v>
      </c>
      <c r="BI106" s="215">
        <f>IF(N106="nulová",J106,0)</f>
        <v>0</v>
      </c>
      <c r="BJ106" s="25" t="s">
        <v>80</v>
      </c>
      <c r="BK106" s="215">
        <f>ROUND(I106*H106,1)</f>
        <v>0</v>
      </c>
      <c r="BL106" s="25" t="s">
        <v>216</v>
      </c>
      <c r="BM106" s="25" t="s">
        <v>1362</v>
      </c>
    </row>
    <row r="107" spans="2:65" s="12" customFormat="1" ht="12">
      <c r="B107" s="216"/>
      <c r="C107" s="217"/>
      <c r="D107" s="218" t="s">
        <v>218</v>
      </c>
      <c r="E107" s="219" t="s">
        <v>23</v>
      </c>
      <c r="F107" s="220" t="s">
        <v>1363</v>
      </c>
      <c r="G107" s="217"/>
      <c r="H107" s="221">
        <v>32.648000000000003</v>
      </c>
      <c r="I107" s="222"/>
      <c r="J107" s="217"/>
      <c r="K107" s="217"/>
      <c r="L107" s="223"/>
      <c r="M107" s="224"/>
      <c r="N107" s="225"/>
      <c r="O107" s="225"/>
      <c r="P107" s="225"/>
      <c r="Q107" s="225"/>
      <c r="R107" s="225"/>
      <c r="S107" s="225"/>
      <c r="T107" s="226"/>
      <c r="AT107" s="227" t="s">
        <v>218</v>
      </c>
      <c r="AU107" s="227" t="s">
        <v>90</v>
      </c>
      <c r="AV107" s="12" t="s">
        <v>82</v>
      </c>
      <c r="AW107" s="12" t="s">
        <v>36</v>
      </c>
      <c r="AX107" s="12" t="s">
        <v>80</v>
      </c>
      <c r="AY107" s="227" t="s">
        <v>207</v>
      </c>
    </row>
    <row r="108" spans="2:65" s="1" customFormat="1" ht="34.200000000000003" customHeight="1">
      <c r="B108" s="42"/>
      <c r="C108" s="204" t="s">
        <v>216</v>
      </c>
      <c r="D108" s="204" t="s">
        <v>211</v>
      </c>
      <c r="E108" s="205" t="s">
        <v>238</v>
      </c>
      <c r="F108" s="206" t="s">
        <v>239</v>
      </c>
      <c r="G108" s="207" t="s">
        <v>240</v>
      </c>
      <c r="H108" s="208">
        <v>55.502000000000002</v>
      </c>
      <c r="I108" s="209"/>
      <c r="J108" s="210">
        <f>ROUND(I108*H108,1)</f>
        <v>0</v>
      </c>
      <c r="K108" s="206" t="s">
        <v>215</v>
      </c>
      <c r="L108" s="62"/>
      <c r="M108" s="211" t="s">
        <v>23</v>
      </c>
      <c r="N108" s="212" t="s">
        <v>44</v>
      </c>
      <c r="O108" s="43"/>
      <c r="P108" s="213">
        <f>O108*H108</f>
        <v>0</v>
      </c>
      <c r="Q108" s="213">
        <v>0</v>
      </c>
      <c r="R108" s="213">
        <f>Q108*H108</f>
        <v>0</v>
      </c>
      <c r="S108" s="213">
        <v>0</v>
      </c>
      <c r="T108" s="214">
        <f>S108*H108</f>
        <v>0</v>
      </c>
      <c r="AR108" s="25" t="s">
        <v>216</v>
      </c>
      <c r="AT108" s="25" t="s">
        <v>211</v>
      </c>
      <c r="AU108" s="25" t="s">
        <v>90</v>
      </c>
      <c r="AY108" s="25" t="s">
        <v>207</v>
      </c>
      <c r="BE108" s="215">
        <f>IF(N108="základní",J108,0)</f>
        <v>0</v>
      </c>
      <c r="BF108" s="215">
        <f>IF(N108="snížená",J108,0)</f>
        <v>0</v>
      </c>
      <c r="BG108" s="215">
        <f>IF(N108="zákl. přenesená",J108,0)</f>
        <v>0</v>
      </c>
      <c r="BH108" s="215">
        <f>IF(N108="sníž. přenesená",J108,0)</f>
        <v>0</v>
      </c>
      <c r="BI108" s="215">
        <f>IF(N108="nulová",J108,0)</f>
        <v>0</v>
      </c>
      <c r="BJ108" s="25" t="s">
        <v>80</v>
      </c>
      <c r="BK108" s="215">
        <f>ROUND(I108*H108,1)</f>
        <v>0</v>
      </c>
      <c r="BL108" s="25" t="s">
        <v>216</v>
      </c>
      <c r="BM108" s="25" t="s">
        <v>1364</v>
      </c>
    </row>
    <row r="109" spans="2:65" s="12" customFormat="1" ht="12">
      <c r="B109" s="216"/>
      <c r="C109" s="217"/>
      <c r="D109" s="218" t="s">
        <v>218</v>
      </c>
      <c r="E109" s="219" t="s">
        <v>23</v>
      </c>
      <c r="F109" s="220" t="s">
        <v>1365</v>
      </c>
      <c r="G109" s="217"/>
      <c r="H109" s="221">
        <v>55.502000000000002</v>
      </c>
      <c r="I109" s="222"/>
      <c r="J109" s="217"/>
      <c r="K109" s="217"/>
      <c r="L109" s="223"/>
      <c r="M109" s="224"/>
      <c r="N109" s="225"/>
      <c r="O109" s="225"/>
      <c r="P109" s="225"/>
      <c r="Q109" s="225"/>
      <c r="R109" s="225"/>
      <c r="S109" s="225"/>
      <c r="T109" s="226"/>
      <c r="AT109" s="227" t="s">
        <v>218</v>
      </c>
      <c r="AU109" s="227" t="s">
        <v>90</v>
      </c>
      <c r="AV109" s="12" t="s">
        <v>82</v>
      </c>
      <c r="AW109" s="12" t="s">
        <v>36</v>
      </c>
      <c r="AX109" s="12" t="s">
        <v>80</v>
      </c>
      <c r="AY109" s="227" t="s">
        <v>207</v>
      </c>
    </row>
    <row r="110" spans="2:65" s="11" customFormat="1" ht="29.85" customHeight="1">
      <c r="B110" s="188"/>
      <c r="C110" s="189"/>
      <c r="D110" s="190" t="s">
        <v>72</v>
      </c>
      <c r="E110" s="202" t="s">
        <v>1135</v>
      </c>
      <c r="F110" s="202" t="s">
        <v>1366</v>
      </c>
      <c r="G110" s="189"/>
      <c r="H110" s="189"/>
      <c r="I110" s="192"/>
      <c r="J110" s="203">
        <f>BK110</f>
        <v>0</v>
      </c>
      <c r="K110" s="189"/>
      <c r="L110" s="194"/>
      <c r="M110" s="195"/>
      <c r="N110" s="196"/>
      <c r="O110" s="196"/>
      <c r="P110" s="197">
        <f>SUM(P111:P178)</f>
        <v>0</v>
      </c>
      <c r="Q110" s="196"/>
      <c r="R110" s="197">
        <f>SUM(R111:R178)</f>
        <v>163.93821384</v>
      </c>
      <c r="S110" s="196"/>
      <c r="T110" s="198">
        <f>SUM(T111:T178)</f>
        <v>0</v>
      </c>
      <c r="AR110" s="199" t="s">
        <v>80</v>
      </c>
      <c r="AT110" s="200" t="s">
        <v>72</v>
      </c>
      <c r="AU110" s="200" t="s">
        <v>80</v>
      </c>
      <c r="AY110" s="199" t="s">
        <v>207</v>
      </c>
      <c r="BK110" s="201">
        <f>SUM(BK111:BK178)</f>
        <v>0</v>
      </c>
    </row>
    <row r="111" spans="2:65" s="1" customFormat="1" ht="22.8" customHeight="1">
      <c r="B111" s="42"/>
      <c r="C111" s="204" t="s">
        <v>237</v>
      </c>
      <c r="D111" s="204" t="s">
        <v>211</v>
      </c>
      <c r="E111" s="205" t="s">
        <v>258</v>
      </c>
      <c r="F111" s="206" t="s">
        <v>259</v>
      </c>
      <c r="G111" s="207" t="s">
        <v>214</v>
      </c>
      <c r="H111" s="208">
        <v>6.0330000000000004</v>
      </c>
      <c r="I111" s="209"/>
      <c r="J111" s="210">
        <f>ROUND(I111*H111,1)</f>
        <v>0</v>
      </c>
      <c r="K111" s="206" t="s">
        <v>215</v>
      </c>
      <c r="L111" s="62"/>
      <c r="M111" s="211" t="s">
        <v>23</v>
      </c>
      <c r="N111" s="212" t="s">
        <v>44</v>
      </c>
      <c r="O111" s="43"/>
      <c r="P111" s="213">
        <f>O111*H111</f>
        <v>0</v>
      </c>
      <c r="Q111" s="213">
        <v>1.98</v>
      </c>
      <c r="R111" s="213">
        <f>Q111*H111</f>
        <v>11.94534</v>
      </c>
      <c r="S111" s="213">
        <v>0</v>
      </c>
      <c r="T111" s="214">
        <f>S111*H111</f>
        <v>0</v>
      </c>
      <c r="AR111" s="25" t="s">
        <v>216</v>
      </c>
      <c r="AT111" s="25" t="s">
        <v>211</v>
      </c>
      <c r="AU111" s="25" t="s">
        <v>82</v>
      </c>
      <c r="AY111" s="25" t="s">
        <v>207</v>
      </c>
      <c r="BE111" s="215">
        <f>IF(N111="základní",J111,0)</f>
        <v>0</v>
      </c>
      <c r="BF111" s="215">
        <f>IF(N111="snížená",J111,0)</f>
        <v>0</v>
      </c>
      <c r="BG111" s="215">
        <f>IF(N111="zákl. přenesená",J111,0)</f>
        <v>0</v>
      </c>
      <c r="BH111" s="215">
        <f>IF(N111="sníž. přenesená",J111,0)</f>
        <v>0</v>
      </c>
      <c r="BI111" s="215">
        <f>IF(N111="nulová",J111,0)</f>
        <v>0</v>
      </c>
      <c r="BJ111" s="25" t="s">
        <v>80</v>
      </c>
      <c r="BK111" s="215">
        <f>ROUND(I111*H111,1)</f>
        <v>0</v>
      </c>
      <c r="BL111" s="25" t="s">
        <v>216</v>
      </c>
      <c r="BM111" s="25" t="s">
        <v>1367</v>
      </c>
    </row>
    <row r="112" spans="2:65" s="15" customFormat="1" ht="12">
      <c r="B112" s="250"/>
      <c r="C112" s="251"/>
      <c r="D112" s="218" t="s">
        <v>218</v>
      </c>
      <c r="E112" s="252" t="s">
        <v>23</v>
      </c>
      <c r="F112" s="253" t="s">
        <v>1357</v>
      </c>
      <c r="G112" s="251"/>
      <c r="H112" s="252" t="s">
        <v>23</v>
      </c>
      <c r="I112" s="254"/>
      <c r="J112" s="251"/>
      <c r="K112" s="251"/>
      <c r="L112" s="255"/>
      <c r="M112" s="256"/>
      <c r="N112" s="257"/>
      <c r="O112" s="257"/>
      <c r="P112" s="257"/>
      <c r="Q112" s="257"/>
      <c r="R112" s="257"/>
      <c r="S112" s="257"/>
      <c r="T112" s="258"/>
      <c r="AT112" s="259" t="s">
        <v>218</v>
      </c>
      <c r="AU112" s="259" t="s">
        <v>82</v>
      </c>
      <c r="AV112" s="15" t="s">
        <v>80</v>
      </c>
      <c r="AW112" s="15" t="s">
        <v>36</v>
      </c>
      <c r="AX112" s="15" t="s">
        <v>73</v>
      </c>
      <c r="AY112" s="259" t="s">
        <v>207</v>
      </c>
    </row>
    <row r="113" spans="2:65" s="12" customFormat="1" ht="12">
      <c r="B113" s="216"/>
      <c r="C113" s="217"/>
      <c r="D113" s="218" t="s">
        <v>218</v>
      </c>
      <c r="E113" s="219" t="s">
        <v>23</v>
      </c>
      <c r="F113" s="220" t="s">
        <v>23</v>
      </c>
      <c r="G113" s="217"/>
      <c r="H113" s="221">
        <v>0</v>
      </c>
      <c r="I113" s="222"/>
      <c r="J113" s="217"/>
      <c r="K113" s="217"/>
      <c r="L113" s="223"/>
      <c r="M113" s="224"/>
      <c r="N113" s="225"/>
      <c r="O113" s="225"/>
      <c r="P113" s="225"/>
      <c r="Q113" s="225"/>
      <c r="R113" s="225"/>
      <c r="S113" s="225"/>
      <c r="T113" s="226"/>
      <c r="AT113" s="227" t="s">
        <v>218</v>
      </c>
      <c r="AU113" s="227" t="s">
        <v>82</v>
      </c>
      <c r="AV113" s="12" t="s">
        <v>82</v>
      </c>
      <c r="AW113" s="12" t="s">
        <v>36</v>
      </c>
      <c r="AX113" s="12" t="s">
        <v>73</v>
      </c>
      <c r="AY113" s="227" t="s">
        <v>207</v>
      </c>
    </row>
    <row r="114" spans="2:65" s="12" customFormat="1" ht="12">
      <c r="B114" s="216"/>
      <c r="C114" s="217"/>
      <c r="D114" s="218" t="s">
        <v>218</v>
      </c>
      <c r="E114" s="219" t="s">
        <v>23</v>
      </c>
      <c r="F114" s="220" t="s">
        <v>1368</v>
      </c>
      <c r="G114" s="217"/>
      <c r="H114" s="221">
        <v>2.0920000000000001</v>
      </c>
      <c r="I114" s="222"/>
      <c r="J114" s="217"/>
      <c r="K114" s="217"/>
      <c r="L114" s="223"/>
      <c r="M114" s="224"/>
      <c r="N114" s="225"/>
      <c r="O114" s="225"/>
      <c r="P114" s="225"/>
      <c r="Q114" s="225"/>
      <c r="R114" s="225"/>
      <c r="S114" s="225"/>
      <c r="T114" s="226"/>
      <c r="AT114" s="227" t="s">
        <v>218</v>
      </c>
      <c r="AU114" s="227" t="s">
        <v>82</v>
      </c>
      <c r="AV114" s="12" t="s">
        <v>82</v>
      </c>
      <c r="AW114" s="12" t="s">
        <v>36</v>
      </c>
      <c r="AX114" s="12" t="s">
        <v>73</v>
      </c>
      <c r="AY114" s="227" t="s">
        <v>207</v>
      </c>
    </row>
    <row r="115" spans="2:65" s="12" customFormat="1" ht="12">
      <c r="B115" s="216"/>
      <c r="C115" s="217"/>
      <c r="D115" s="218" t="s">
        <v>218</v>
      </c>
      <c r="E115" s="219" t="s">
        <v>23</v>
      </c>
      <c r="F115" s="220" t="s">
        <v>1369</v>
      </c>
      <c r="G115" s="217"/>
      <c r="H115" s="221">
        <v>3.9409999999999998</v>
      </c>
      <c r="I115" s="222"/>
      <c r="J115" s="217"/>
      <c r="K115" s="217"/>
      <c r="L115" s="223"/>
      <c r="M115" s="224"/>
      <c r="N115" s="225"/>
      <c r="O115" s="225"/>
      <c r="P115" s="225"/>
      <c r="Q115" s="225"/>
      <c r="R115" s="225"/>
      <c r="S115" s="225"/>
      <c r="T115" s="226"/>
      <c r="AT115" s="227" t="s">
        <v>218</v>
      </c>
      <c r="AU115" s="227" t="s">
        <v>82</v>
      </c>
      <c r="AV115" s="12" t="s">
        <v>82</v>
      </c>
      <c r="AW115" s="12" t="s">
        <v>36</v>
      </c>
      <c r="AX115" s="12" t="s">
        <v>73</v>
      </c>
      <c r="AY115" s="227" t="s">
        <v>207</v>
      </c>
    </row>
    <row r="116" spans="2:65" s="13" customFormat="1" ht="12">
      <c r="B116" s="228"/>
      <c r="C116" s="229"/>
      <c r="D116" s="218" t="s">
        <v>218</v>
      </c>
      <c r="E116" s="230" t="s">
        <v>23</v>
      </c>
      <c r="F116" s="231" t="s">
        <v>236</v>
      </c>
      <c r="G116" s="229"/>
      <c r="H116" s="232">
        <v>6.0330000000000004</v>
      </c>
      <c r="I116" s="233"/>
      <c r="J116" s="229"/>
      <c r="K116" s="229"/>
      <c r="L116" s="234"/>
      <c r="M116" s="235"/>
      <c r="N116" s="236"/>
      <c r="O116" s="236"/>
      <c r="P116" s="236"/>
      <c r="Q116" s="236"/>
      <c r="R116" s="236"/>
      <c r="S116" s="236"/>
      <c r="T116" s="237"/>
      <c r="AT116" s="238" t="s">
        <v>218</v>
      </c>
      <c r="AU116" s="238" t="s">
        <v>82</v>
      </c>
      <c r="AV116" s="13" t="s">
        <v>216</v>
      </c>
      <c r="AW116" s="13" t="s">
        <v>36</v>
      </c>
      <c r="AX116" s="13" t="s">
        <v>80</v>
      </c>
      <c r="AY116" s="238" t="s">
        <v>207</v>
      </c>
    </row>
    <row r="117" spans="2:65" s="1" customFormat="1" ht="22.8" customHeight="1">
      <c r="B117" s="42"/>
      <c r="C117" s="204" t="s">
        <v>245</v>
      </c>
      <c r="D117" s="204" t="s">
        <v>211</v>
      </c>
      <c r="E117" s="205" t="s">
        <v>1139</v>
      </c>
      <c r="F117" s="206" t="s">
        <v>1140</v>
      </c>
      <c r="G117" s="207" t="s">
        <v>214</v>
      </c>
      <c r="H117" s="208">
        <v>20.109000000000002</v>
      </c>
      <c r="I117" s="209"/>
      <c r="J117" s="210">
        <f>ROUND(I117*H117,1)</f>
        <v>0</v>
      </c>
      <c r="K117" s="206" t="s">
        <v>215</v>
      </c>
      <c r="L117" s="62"/>
      <c r="M117" s="211" t="s">
        <v>23</v>
      </c>
      <c r="N117" s="212" t="s">
        <v>44</v>
      </c>
      <c r="O117" s="43"/>
      <c r="P117" s="213">
        <f>O117*H117</f>
        <v>0</v>
      </c>
      <c r="Q117" s="213">
        <v>2.2563399999999998</v>
      </c>
      <c r="R117" s="213">
        <f>Q117*H117</f>
        <v>45.372741060000003</v>
      </c>
      <c r="S117" s="213">
        <v>0</v>
      </c>
      <c r="T117" s="214">
        <f>S117*H117</f>
        <v>0</v>
      </c>
      <c r="AR117" s="25" t="s">
        <v>216</v>
      </c>
      <c r="AT117" s="25" t="s">
        <v>211</v>
      </c>
      <c r="AU117" s="25" t="s">
        <v>82</v>
      </c>
      <c r="AY117" s="25" t="s">
        <v>207</v>
      </c>
      <c r="BE117" s="215">
        <f>IF(N117="základní",J117,0)</f>
        <v>0</v>
      </c>
      <c r="BF117" s="215">
        <f>IF(N117="snížená",J117,0)</f>
        <v>0</v>
      </c>
      <c r="BG117" s="215">
        <f>IF(N117="zákl. přenesená",J117,0)</f>
        <v>0</v>
      </c>
      <c r="BH117" s="215">
        <f>IF(N117="sníž. přenesená",J117,0)</f>
        <v>0</v>
      </c>
      <c r="BI117" s="215">
        <f>IF(N117="nulová",J117,0)</f>
        <v>0</v>
      </c>
      <c r="BJ117" s="25" t="s">
        <v>80</v>
      </c>
      <c r="BK117" s="215">
        <f>ROUND(I117*H117,1)</f>
        <v>0</v>
      </c>
      <c r="BL117" s="25" t="s">
        <v>216</v>
      </c>
      <c r="BM117" s="25" t="s">
        <v>1370</v>
      </c>
    </row>
    <row r="118" spans="2:65" s="15" customFormat="1" ht="12">
      <c r="B118" s="250"/>
      <c r="C118" s="251"/>
      <c r="D118" s="218" t="s">
        <v>218</v>
      </c>
      <c r="E118" s="252" t="s">
        <v>23</v>
      </c>
      <c r="F118" s="253" t="s">
        <v>1357</v>
      </c>
      <c r="G118" s="251"/>
      <c r="H118" s="252" t="s">
        <v>23</v>
      </c>
      <c r="I118" s="254"/>
      <c r="J118" s="251"/>
      <c r="K118" s="251"/>
      <c r="L118" s="255"/>
      <c r="M118" s="256"/>
      <c r="N118" s="257"/>
      <c r="O118" s="257"/>
      <c r="P118" s="257"/>
      <c r="Q118" s="257"/>
      <c r="R118" s="257"/>
      <c r="S118" s="257"/>
      <c r="T118" s="258"/>
      <c r="AT118" s="259" t="s">
        <v>218</v>
      </c>
      <c r="AU118" s="259" t="s">
        <v>82</v>
      </c>
      <c r="AV118" s="15" t="s">
        <v>80</v>
      </c>
      <c r="AW118" s="15" t="s">
        <v>36</v>
      </c>
      <c r="AX118" s="15" t="s">
        <v>73</v>
      </c>
      <c r="AY118" s="259" t="s">
        <v>207</v>
      </c>
    </row>
    <row r="119" spans="2:65" s="12" customFormat="1" ht="12">
      <c r="B119" s="216"/>
      <c r="C119" s="217"/>
      <c r="D119" s="218" t="s">
        <v>218</v>
      </c>
      <c r="E119" s="219" t="s">
        <v>23</v>
      </c>
      <c r="F119" s="220" t="s">
        <v>23</v>
      </c>
      <c r="G119" s="217"/>
      <c r="H119" s="221">
        <v>0</v>
      </c>
      <c r="I119" s="222"/>
      <c r="J119" s="217"/>
      <c r="K119" s="217"/>
      <c r="L119" s="223"/>
      <c r="M119" s="224"/>
      <c r="N119" s="225"/>
      <c r="O119" s="225"/>
      <c r="P119" s="225"/>
      <c r="Q119" s="225"/>
      <c r="R119" s="225"/>
      <c r="S119" s="225"/>
      <c r="T119" s="226"/>
      <c r="AT119" s="227" t="s">
        <v>218</v>
      </c>
      <c r="AU119" s="227" t="s">
        <v>82</v>
      </c>
      <c r="AV119" s="12" t="s">
        <v>82</v>
      </c>
      <c r="AW119" s="12" t="s">
        <v>36</v>
      </c>
      <c r="AX119" s="12" t="s">
        <v>73</v>
      </c>
      <c r="AY119" s="227" t="s">
        <v>207</v>
      </c>
    </row>
    <row r="120" spans="2:65" s="12" customFormat="1" ht="12">
      <c r="B120" s="216"/>
      <c r="C120" s="217"/>
      <c r="D120" s="218" t="s">
        <v>218</v>
      </c>
      <c r="E120" s="219" t="s">
        <v>23</v>
      </c>
      <c r="F120" s="220" t="s">
        <v>1371</v>
      </c>
      <c r="G120" s="217"/>
      <c r="H120" s="221">
        <v>6.9729999999999999</v>
      </c>
      <c r="I120" s="222"/>
      <c r="J120" s="217"/>
      <c r="K120" s="217"/>
      <c r="L120" s="223"/>
      <c r="M120" s="224"/>
      <c r="N120" s="225"/>
      <c r="O120" s="225"/>
      <c r="P120" s="225"/>
      <c r="Q120" s="225"/>
      <c r="R120" s="225"/>
      <c r="S120" s="225"/>
      <c r="T120" s="226"/>
      <c r="AT120" s="227" t="s">
        <v>218</v>
      </c>
      <c r="AU120" s="227" t="s">
        <v>82</v>
      </c>
      <c r="AV120" s="12" t="s">
        <v>82</v>
      </c>
      <c r="AW120" s="12" t="s">
        <v>36</v>
      </c>
      <c r="AX120" s="12" t="s">
        <v>73</v>
      </c>
      <c r="AY120" s="227" t="s">
        <v>207</v>
      </c>
    </row>
    <row r="121" spans="2:65" s="12" customFormat="1" ht="12">
      <c r="B121" s="216"/>
      <c r="C121" s="217"/>
      <c r="D121" s="218" t="s">
        <v>218</v>
      </c>
      <c r="E121" s="219" t="s">
        <v>23</v>
      </c>
      <c r="F121" s="220" t="s">
        <v>1372</v>
      </c>
      <c r="G121" s="217"/>
      <c r="H121" s="221">
        <v>13.135999999999999</v>
      </c>
      <c r="I121" s="222"/>
      <c r="J121" s="217"/>
      <c r="K121" s="217"/>
      <c r="L121" s="223"/>
      <c r="M121" s="224"/>
      <c r="N121" s="225"/>
      <c r="O121" s="225"/>
      <c r="P121" s="225"/>
      <c r="Q121" s="225"/>
      <c r="R121" s="225"/>
      <c r="S121" s="225"/>
      <c r="T121" s="226"/>
      <c r="AT121" s="227" t="s">
        <v>218</v>
      </c>
      <c r="AU121" s="227" t="s">
        <v>82</v>
      </c>
      <c r="AV121" s="12" t="s">
        <v>82</v>
      </c>
      <c r="AW121" s="12" t="s">
        <v>36</v>
      </c>
      <c r="AX121" s="12" t="s">
        <v>73</v>
      </c>
      <c r="AY121" s="227" t="s">
        <v>207</v>
      </c>
    </row>
    <row r="122" spans="2:65" s="13" customFormat="1" ht="12">
      <c r="B122" s="228"/>
      <c r="C122" s="229"/>
      <c r="D122" s="218" t="s">
        <v>218</v>
      </c>
      <c r="E122" s="230" t="s">
        <v>23</v>
      </c>
      <c r="F122" s="231" t="s">
        <v>236</v>
      </c>
      <c r="G122" s="229"/>
      <c r="H122" s="232">
        <v>20.109000000000002</v>
      </c>
      <c r="I122" s="233"/>
      <c r="J122" s="229"/>
      <c r="K122" s="229"/>
      <c r="L122" s="234"/>
      <c r="M122" s="235"/>
      <c r="N122" s="236"/>
      <c r="O122" s="236"/>
      <c r="P122" s="236"/>
      <c r="Q122" s="236"/>
      <c r="R122" s="236"/>
      <c r="S122" s="236"/>
      <c r="T122" s="237"/>
      <c r="AT122" s="238" t="s">
        <v>218</v>
      </c>
      <c r="AU122" s="238" t="s">
        <v>82</v>
      </c>
      <c r="AV122" s="13" t="s">
        <v>216</v>
      </c>
      <c r="AW122" s="13" t="s">
        <v>36</v>
      </c>
      <c r="AX122" s="13" t="s">
        <v>80</v>
      </c>
      <c r="AY122" s="238" t="s">
        <v>207</v>
      </c>
    </row>
    <row r="123" spans="2:65" s="1" customFormat="1" ht="14.4" customHeight="1">
      <c r="B123" s="42"/>
      <c r="C123" s="204" t="s">
        <v>257</v>
      </c>
      <c r="D123" s="204" t="s">
        <v>211</v>
      </c>
      <c r="E123" s="205" t="s">
        <v>1143</v>
      </c>
      <c r="F123" s="206" t="s">
        <v>1144</v>
      </c>
      <c r="G123" s="207" t="s">
        <v>285</v>
      </c>
      <c r="H123" s="208">
        <v>1.258</v>
      </c>
      <c r="I123" s="209"/>
      <c r="J123" s="210">
        <f>ROUND(I123*H123,1)</f>
        <v>0</v>
      </c>
      <c r="K123" s="206" t="s">
        <v>215</v>
      </c>
      <c r="L123" s="62"/>
      <c r="M123" s="211" t="s">
        <v>23</v>
      </c>
      <c r="N123" s="212" t="s">
        <v>44</v>
      </c>
      <c r="O123" s="43"/>
      <c r="P123" s="213">
        <f>O123*H123</f>
        <v>0</v>
      </c>
      <c r="Q123" s="213">
        <v>2.6900000000000001E-3</v>
      </c>
      <c r="R123" s="213">
        <f>Q123*H123</f>
        <v>3.3840200000000002E-3</v>
      </c>
      <c r="S123" s="213">
        <v>0</v>
      </c>
      <c r="T123" s="214">
        <f>S123*H123</f>
        <v>0</v>
      </c>
      <c r="AR123" s="25" t="s">
        <v>216</v>
      </c>
      <c r="AT123" s="25" t="s">
        <v>211</v>
      </c>
      <c r="AU123" s="25" t="s">
        <v>82</v>
      </c>
      <c r="AY123" s="25" t="s">
        <v>207</v>
      </c>
      <c r="BE123" s="215">
        <f>IF(N123="základní",J123,0)</f>
        <v>0</v>
      </c>
      <c r="BF123" s="215">
        <f>IF(N123="snížená",J123,0)</f>
        <v>0</v>
      </c>
      <c r="BG123" s="215">
        <f>IF(N123="zákl. přenesená",J123,0)</f>
        <v>0</v>
      </c>
      <c r="BH123" s="215">
        <f>IF(N123="sníž. přenesená",J123,0)</f>
        <v>0</v>
      </c>
      <c r="BI123" s="215">
        <f>IF(N123="nulová",J123,0)</f>
        <v>0</v>
      </c>
      <c r="BJ123" s="25" t="s">
        <v>80</v>
      </c>
      <c r="BK123" s="215">
        <f>ROUND(I123*H123,1)</f>
        <v>0</v>
      </c>
      <c r="BL123" s="25" t="s">
        <v>216</v>
      </c>
      <c r="BM123" s="25" t="s">
        <v>1373</v>
      </c>
    </row>
    <row r="124" spans="2:65" s="15" customFormat="1" ht="12">
      <c r="B124" s="250"/>
      <c r="C124" s="251"/>
      <c r="D124" s="218" t="s">
        <v>218</v>
      </c>
      <c r="E124" s="252" t="s">
        <v>23</v>
      </c>
      <c r="F124" s="253" t="s">
        <v>1146</v>
      </c>
      <c r="G124" s="251"/>
      <c r="H124" s="252" t="s">
        <v>23</v>
      </c>
      <c r="I124" s="254"/>
      <c r="J124" s="251"/>
      <c r="K124" s="251"/>
      <c r="L124" s="255"/>
      <c r="M124" s="256"/>
      <c r="N124" s="257"/>
      <c r="O124" s="257"/>
      <c r="P124" s="257"/>
      <c r="Q124" s="257"/>
      <c r="R124" s="257"/>
      <c r="S124" s="257"/>
      <c r="T124" s="258"/>
      <c r="AT124" s="259" t="s">
        <v>218</v>
      </c>
      <c r="AU124" s="259" t="s">
        <v>82</v>
      </c>
      <c r="AV124" s="15" t="s">
        <v>80</v>
      </c>
      <c r="AW124" s="15" t="s">
        <v>36</v>
      </c>
      <c r="AX124" s="15" t="s">
        <v>73</v>
      </c>
      <c r="AY124" s="259" t="s">
        <v>207</v>
      </c>
    </row>
    <row r="125" spans="2:65" s="15" customFormat="1" ht="12">
      <c r="B125" s="250"/>
      <c r="C125" s="251"/>
      <c r="D125" s="218" t="s">
        <v>218</v>
      </c>
      <c r="E125" s="252" t="s">
        <v>23</v>
      </c>
      <c r="F125" s="253" t="s">
        <v>1357</v>
      </c>
      <c r="G125" s="251"/>
      <c r="H125" s="252" t="s">
        <v>23</v>
      </c>
      <c r="I125" s="254"/>
      <c r="J125" s="251"/>
      <c r="K125" s="251"/>
      <c r="L125" s="255"/>
      <c r="M125" s="256"/>
      <c r="N125" s="257"/>
      <c r="O125" s="257"/>
      <c r="P125" s="257"/>
      <c r="Q125" s="257"/>
      <c r="R125" s="257"/>
      <c r="S125" s="257"/>
      <c r="T125" s="258"/>
      <c r="AT125" s="259" t="s">
        <v>218</v>
      </c>
      <c r="AU125" s="259" t="s">
        <v>82</v>
      </c>
      <c r="AV125" s="15" t="s">
        <v>80</v>
      </c>
      <c r="AW125" s="15" t="s">
        <v>36</v>
      </c>
      <c r="AX125" s="15" t="s">
        <v>73</v>
      </c>
      <c r="AY125" s="259" t="s">
        <v>207</v>
      </c>
    </row>
    <row r="126" spans="2:65" s="12" customFormat="1" ht="12">
      <c r="B126" s="216"/>
      <c r="C126" s="217"/>
      <c r="D126" s="218" t="s">
        <v>218</v>
      </c>
      <c r="E126" s="219" t="s">
        <v>23</v>
      </c>
      <c r="F126" s="220" t="s">
        <v>23</v>
      </c>
      <c r="G126" s="217"/>
      <c r="H126" s="221">
        <v>0</v>
      </c>
      <c r="I126" s="222"/>
      <c r="J126" s="217"/>
      <c r="K126" s="217"/>
      <c r="L126" s="223"/>
      <c r="M126" s="224"/>
      <c r="N126" s="225"/>
      <c r="O126" s="225"/>
      <c r="P126" s="225"/>
      <c r="Q126" s="225"/>
      <c r="R126" s="225"/>
      <c r="S126" s="225"/>
      <c r="T126" s="226"/>
      <c r="AT126" s="227" t="s">
        <v>218</v>
      </c>
      <c r="AU126" s="227" t="s">
        <v>82</v>
      </c>
      <c r="AV126" s="12" t="s">
        <v>82</v>
      </c>
      <c r="AW126" s="12" t="s">
        <v>36</v>
      </c>
      <c r="AX126" s="12" t="s">
        <v>73</v>
      </c>
      <c r="AY126" s="227" t="s">
        <v>207</v>
      </c>
    </row>
    <row r="127" spans="2:65" s="12" customFormat="1" ht="12">
      <c r="B127" s="216"/>
      <c r="C127" s="217"/>
      <c r="D127" s="218" t="s">
        <v>218</v>
      </c>
      <c r="E127" s="219" t="s">
        <v>23</v>
      </c>
      <c r="F127" s="220" t="s">
        <v>1374</v>
      </c>
      <c r="G127" s="217"/>
      <c r="H127" s="221">
        <v>0.67800000000000005</v>
      </c>
      <c r="I127" s="222"/>
      <c r="J127" s="217"/>
      <c r="K127" s="217"/>
      <c r="L127" s="223"/>
      <c r="M127" s="224"/>
      <c r="N127" s="225"/>
      <c r="O127" s="225"/>
      <c r="P127" s="225"/>
      <c r="Q127" s="225"/>
      <c r="R127" s="225"/>
      <c r="S127" s="225"/>
      <c r="T127" s="226"/>
      <c r="AT127" s="227" t="s">
        <v>218</v>
      </c>
      <c r="AU127" s="227" t="s">
        <v>82</v>
      </c>
      <c r="AV127" s="12" t="s">
        <v>82</v>
      </c>
      <c r="AW127" s="12" t="s">
        <v>36</v>
      </c>
      <c r="AX127" s="12" t="s">
        <v>73</v>
      </c>
      <c r="AY127" s="227" t="s">
        <v>207</v>
      </c>
    </row>
    <row r="128" spans="2:65" s="12" customFormat="1" ht="12">
      <c r="B128" s="216"/>
      <c r="C128" s="217"/>
      <c r="D128" s="218" t="s">
        <v>218</v>
      </c>
      <c r="E128" s="219" t="s">
        <v>23</v>
      </c>
      <c r="F128" s="220" t="s">
        <v>1375</v>
      </c>
      <c r="G128" s="217"/>
      <c r="H128" s="221">
        <v>0.57999999999999996</v>
      </c>
      <c r="I128" s="222"/>
      <c r="J128" s="217"/>
      <c r="K128" s="217"/>
      <c r="L128" s="223"/>
      <c r="M128" s="224"/>
      <c r="N128" s="225"/>
      <c r="O128" s="225"/>
      <c r="P128" s="225"/>
      <c r="Q128" s="225"/>
      <c r="R128" s="225"/>
      <c r="S128" s="225"/>
      <c r="T128" s="226"/>
      <c r="AT128" s="227" t="s">
        <v>218</v>
      </c>
      <c r="AU128" s="227" t="s">
        <v>82</v>
      </c>
      <c r="AV128" s="12" t="s">
        <v>82</v>
      </c>
      <c r="AW128" s="12" t="s">
        <v>36</v>
      </c>
      <c r="AX128" s="12" t="s">
        <v>73</v>
      </c>
      <c r="AY128" s="227" t="s">
        <v>207</v>
      </c>
    </row>
    <row r="129" spans="2:65" s="13" customFormat="1" ht="12">
      <c r="B129" s="228"/>
      <c r="C129" s="229"/>
      <c r="D129" s="218" t="s">
        <v>218</v>
      </c>
      <c r="E129" s="230" t="s">
        <v>23</v>
      </c>
      <c r="F129" s="231" t="s">
        <v>236</v>
      </c>
      <c r="G129" s="229"/>
      <c r="H129" s="232">
        <v>1.258</v>
      </c>
      <c r="I129" s="233"/>
      <c r="J129" s="229"/>
      <c r="K129" s="229"/>
      <c r="L129" s="234"/>
      <c r="M129" s="235"/>
      <c r="N129" s="236"/>
      <c r="O129" s="236"/>
      <c r="P129" s="236"/>
      <c r="Q129" s="236"/>
      <c r="R129" s="236"/>
      <c r="S129" s="236"/>
      <c r="T129" s="237"/>
      <c r="AT129" s="238" t="s">
        <v>218</v>
      </c>
      <c r="AU129" s="238" t="s">
        <v>82</v>
      </c>
      <c r="AV129" s="13" t="s">
        <v>216</v>
      </c>
      <c r="AW129" s="13" t="s">
        <v>36</v>
      </c>
      <c r="AX129" s="13" t="s">
        <v>80</v>
      </c>
      <c r="AY129" s="238" t="s">
        <v>207</v>
      </c>
    </row>
    <row r="130" spans="2:65" s="1" customFormat="1" ht="14.4" customHeight="1">
      <c r="B130" s="42"/>
      <c r="C130" s="204" t="s">
        <v>262</v>
      </c>
      <c r="D130" s="204" t="s">
        <v>211</v>
      </c>
      <c r="E130" s="205" t="s">
        <v>1148</v>
      </c>
      <c r="F130" s="206" t="s">
        <v>1149</v>
      </c>
      <c r="G130" s="207" t="s">
        <v>285</v>
      </c>
      <c r="H130" s="208">
        <v>1.258</v>
      </c>
      <c r="I130" s="209"/>
      <c r="J130" s="210">
        <f>ROUND(I130*H130,1)</f>
        <v>0</v>
      </c>
      <c r="K130" s="206" t="s">
        <v>215</v>
      </c>
      <c r="L130" s="62"/>
      <c r="M130" s="211" t="s">
        <v>23</v>
      </c>
      <c r="N130" s="212" t="s">
        <v>44</v>
      </c>
      <c r="O130" s="43"/>
      <c r="P130" s="213">
        <f>O130*H130</f>
        <v>0</v>
      </c>
      <c r="Q130" s="213">
        <v>0</v>
      </c>
      <c r="R130" s="213">
        <f>Q130*H130</f>
        <v>0</v>
      </c>
      <c r="S130" s="213">
        <v>0</v>
      </c>
      <c r="T130" s="214">
        <f>S130*H130</f>
        <v>0</v>
      </c>
      <c r="AR130" s="25" t="s">
        <v>216</v>
      </c>
      <c r="AT130" s="25" t="s">
        <v>211</v>
      </c>
      <c r="AU130" s="25" t="s">
        <v>82</v>
      </c>
      <c r="AY130" s="25" t="s">
        <v>207</v>
      </c>
      <c r="BE130" s="215">
        <f>IF(N130="základní",J130,0)</f>
        <v>0</v>
      </c>
      <c r="BF130" s="215">
        <f>IF(N130="snížená",J130,0)</f>
        <v>0</v>
      </c>
      <c r="BG130" s="215">
        <f>IF(N130="zákl. přenesená",J130,0)</f>
        <v>0</v>
      </c>
      <c r="BH130" s="215">
        <f>IF(N130="sníž. přenesená",J130,0)</f>
        <v>0</v>
      </c>
      <c r="BI130" s="215">
        <f>IF(N130="nulová",J130,0)</f>
        <v>0</v>
      </c>
      <c r="BJ130" s="25" t="s">
        <v>80</v>
      </c>
      <c r="BK130" s="215">
        <f>ROUND(I130*H130,1)</f>
        <v>0</v>
      </c>
      <c r="BL130" s="25" t="s">
        <v>216</v>
      </c>
      <c r="BM130" s="25" t="s">
        <v>1376</v>
      </c>
    </row>
    <row r="131" spans="2:65" s="15" customFormat="1" ht="12">
      <c r="B131" s="250"/>
      <c r="C131" s="251"/>
      <c r="D131" s="218" t="s">
        <v>218</v>
      </c>
      <c r="E131" s="252" t="s">
        <v>23</v>
      </c>
      <c r="F131" s="253" t="s">
        <v>1146</v>
      </c>
      <c r="G131" s="251"/>
      <c r="H131" s="252" t="s">
        <v>23</v>
      </c>
      <c r="I131" s="254"/>
      <c r="J131" s="251"/>
      <c r="K131" s="251"/>
      <c r="L131" s="255"/>
      <c r="M131" s="256"/>
      <c r="N131" s="257"/>
      <c r="O131" s="257"/>
      <c r="P131" s="257"/>
      <c r="Q131" s="257"/>
      <c r="R131" s="257"/>
      <c r="S131" s="257"/>
      <c r="T131" s="258"/>
      <c r="AT131" s="259" t="s">
        <v>218</v>
      </c>
      <c r="AU131" s="259" t="s">
        <v>82</v>
      </c>
      <c r="AV131" s="15" t="s">
        <v>80</v>
      </c>
      <c r="AW131" s="15" t="s">
        <v>36</v>
      </c>
      <c r="AX131" s="15" t="s">
        <v>73</v>
      </c>
      <c r="AY131" s="259" t="s">
        <v>207</v>
      </c>
    </row>
    <row r="132" spans="2:65" s="15" customFormat="1" ht="12">
      <c r="B132" s="250"/>
      <c r="C132" s="251"/>
      <c r="D132" s="218" t="s">
        <v>218</v>
      </c>
      <c r="E132" s="252" t="s">
        <v>23</v>
      </c>
      <c r="F132" s="253" t="s">
        <v>1357</v>
      </c>
      <c r="G132" s="251"/>
      <c r="H132" s="252" t="s">
        <v>23</v>
      </c>
      <c r="I132" s="254"/>
      <c r="J132" s="251"/>
      <c r="K132" s="251"/>
      <c r="L132" s="255"/>
      <c r="M132" s="256"/>
      <c r="N132" s="257"/>
      <c r="O132" s="257"/>
      <c r="P132" s="257"/>
      <c r="Q132" s="257"/>
      <c r="R132" s="257"/>
      <c r="S132" s="257"/>
      <c r="T132" s="258"/>
      <c r="AT132" s="259" t="s">
        <v>218</v>
      </c>
      <c r="AU132" s="259" t="s">
        <v>82</v>
      </c>
      <c r="AV132" s="15" t="s">
        <v>80</v>
      </c>
      <c r="AW132" s="15" t="s">
        <v>36</v>
      </c>
      <c r="AX132" s="15" t="s">
        <v>73</v>
      </c>
      <c r="AY132" s="259" t="s">
        <v>207</v>
      </c>
    </row>
    <row r="133" spans="2:65" s="12" customFormat="1" ht="12">
      <c r="B133" s="216"/>
      <c r="C133" s="217"/>
      <c r="D133" s="218" t="s">
        <v>218</v>
      </c>
      <c r="E133" s="219" t="s">
        <v>23</v>
      </c>
      <c r="F133" s="220" t="s">
        <v>23</v>
      </c>
      <c r="G133" s="217"/>
      <c r="H133" s="221">
        <v>0</v>
      </c>
      <c r="I133" s="222"/>
      <c r="J133" s="217"/>
      <c r="K133" s="217"/>
      <c r="L133" s="223"/>
      <c r="M133" s="224"/>
      <c r="N133" s="225"/>
      <c r="O133" s="225"/>
      <c r="P133" s="225"/>
      <c r="Q133" s="225"/>
      <c r="R133" s="225"/>
      <c r="S133" s="225"/>
      <c r="T133" s="226"/>
      <c r="AT133" s="227" t="s">
        <v>218</v>
      </c>
      <c r="AU133" s="227" t="s">
        <v>82</v>
      </c>
      <c r="AV133" s="12" t="s">
        <v>82</v>
      </c>
      <c r="AW133" s="12" t="s">
        <v>36</v>
      </c>
      <c r="AX133" s="12" t="s">
        <v>73</v>
      </c>
      <c r="AY133" s="227" t="s">
        <v>207</v>
      </c>
    </row>
    <row r="134" spans="2:65" s="12" customFormat="1" ht="12">
      <c r="B134" s="216"/>
      <c r="C134" s="217"/>
      <c r="D134" s="218" t="s">
        <v>218</v>
      </c>
      <c r="E134" s="219" t="s">
        <v>23</v>
      </c>
      <c r="F134" s="220" t="s">
        <v>1374</v>
      </c>
      <c r="G134" s="217"/>
      <c r="H134" s="221">
        <v>0.67800000000000005</v>
      </c>
      <c r="I134" s="222"/>
      <c r="J134" s="217"/>
      <c r="K134" s="217"/>
      <c r="L134" s="223"/>
      <c r="M134" s="224"/>
      <c r="N134" s="225"/>
      <c r="O134" s="225"/>
      <c r="P134" s="225"/>
      <c r="Q134" s="225"/>
      <c r="R134" s="225"/>
      <c r="S134" s="225"/>
      <c r="T134" s="226"/>
      <c r="AT134" s="227" t="s">
        <v>218</v>
      </c>
      <c r="AU134" s="227" t="s">
        <v>82</v>
      </c>
      <c r="AV134" s="12" t="s">
        <v>82</v>
      </c>
      <c r="AW134" s="12" t="s">
        <v>36</v>
      </c>
      <c r="AX134" s="12" t="s">
        <v>73</v>
      </c>
      <c r="AY134" s="227" t="s">
        <v>207</v>
      </c>
    </row>
    <row r="135" spans="2:65" s="12" customFormat="1" ht="12">
      <c r="B135" s="216"/>
      <c r="C135" s="217"/>
      <c r="D135" s="218" t="s">
        <v>218</v>
      </c>
      <c r="E135" s="219" t="s">
        <v>23</v>
      </c>
      <c r="F135" s="220" t="s">
        <v>1375</v>
      </c>
      <c r="G135" s="217"/>
      <c r="H135" s="221">
        <v>0.57999999999999996</v>
      </c>
      <c r="I135" s="222"/>
      <c r="J135" s="217"/>
      <c r="K135" s="217"/>
      <c r="L135" s="223"/>
      <c r="M135" s="224"/>
      <c r="N135" s="225"/>
      <c r="O135" s="225"/>
      <c r="P135" s="225"/>
      <c r="Q135" s="225"/>
      <c r="R135" s="225"/>
      <c r="S135" s="225"/>
      <c r="T135" s="226"/>
      <c r="AT135" s="227" t="s">
        <v>218</v>
      </c>
      <c r="AU135" s="227" t="s">
        <v>82</v>
      </c>
      <c r="AV135" s="12" t="s">
        <v>82</v>
      </c>
      <c r="AW135" s="12" t="s">
        <v>36</v>
      </c>
      <c r="AX135" s="12" t="s">
        <v>73</v>
      </c>
      <c r="AY135" s="227" t="s">
        <v>207</v>
      </c>
    </row>
    <row r="136" spans="2:65" s="13" customFormat="1" ht="12">
      <c r="B136" s="228"/>
      <c r="C136" s="229"/>
      <c r="D136" s="218" t="s">
        <v>218</v>
      </c>
      <c r="E136" s="230" t="s">
        <v>23</v>
      </c>
      <c r="F136" s="231" t="s">
        <v>236</v>
      </c>
      <c r="G136" s="229"/>
      <c r="H136" s="232">
        <v>1.258</v>
      </c>
      <c r="I136" s="233"/>
      <c r="J136" s="229"/>
      <c r="K136" s="229"/>
      <c r="L136" s="234"/>
      <c r="M136" s="235"/>
      <c r="N136" s="236"/>
      <c r="O136" s="236"/>
      <c r="P136" s="236"/>
      <c r="Q136" s="236"/>
      <c r="R136" s="236"/>
      <c r="S136" s="236"/>
      <c r="T136" s="237"/>
      <c r="AT136" s="238" t="s">
        <v>218</v>
      </c>
      <c r="AU136" s="238" t="s">
        <v>82</v>
      </c>
      <c r="AV136" s="13" t="s">
        <v>216</v>
      </c>
      <c r="AW136" s="13" t="s">
        <v>36</v>
      </c>
      <c r="AX136" s="13" t="s">
        <v>80</v>
      </c>
      <c r="AY136" s="238" t="s">
        <v>207</v>
      </c>
    </row>
    <row r="137" spans="2:65" s="1" customFormat="1" ht="34.200000000000003" customHeight="1">
      <c r="B137" s="42"/>
      <c r="C137" s="204" t="s">
        <v>267</v>
      </c>
      <c r="D137" s="204" t="s">
        <v>211</v>
      </c>
      <c r="E137" s="205" t="s">
        <v>1377</v>
      </c>
      <c r="F137" s="206" t="s">
        <v>1378</v>
      </c>
      <c r="G137" s="207" t="s">
        <v>214</v>
      </c>
      <c r="H137" s="208">
        <v>31.594000000000001</v>
      </c>
      <c r="I137" s="209"/>
      <c r="J137" s="210">
        <f>ROUND(I137*H137,1)</f>
        <v>0</v>
      </c>
      <c r="K137" s="206" t="s">
        <v>23</v>
      </c>
      <c r="L137" s="62"/>
      <c r="M137" s="211" t="s">
        <v>23</v>
      </c>
      <c r="N137" s="212" t="s">
        <v>44</v>
      </c>
      <c r="O137" s="43"/>
      <c r="P137" s="213">
        <f>O137*H137</f>
        <v>0</v>
      </c>
      <c r="Q137" s="213">
        <v>3.3739400000000002</v>
      </c>
      <c r="R137" s="213">
        <f>Q137*H137</f>
        <v>106.59626036</v>
      </c>
      <c r="S137" s="213">
        <v>0</v>
      </c>
      <c r="T137" s="214">
        <f>S137*H137</f>
        <v>0</v>
      </c>
      <c r="AR137" s="25" t="s">
        <v>216</v>
      </c>
      <c r="AT137" s="25" t="s">
        <v>211</v>
      </c>
      <c r="AU137" s="25" t="s">
        <v>82</v>
      </c>
      <c r="AY137" s="25" t="s">
        <v>207</v>
      </c>
      <c r="BE137" s="215">
        <f>IF(N137="základní",J137,0)</f>
        <v>0</v>
      </c>
      <c r="BF137" s="215">
        <f>IF(N137="snížená",J137,0)</f>
        <v>0</v>
      </c>
      <c r="BG137" s="215">
        <f>IF(N137="zákl. přenesená",J137,0)</f>
        <v>0</v>
      </c>
      <c r="BH137" s="215">
        <f>IF(N137="sníž. přenesená",J137,0)</f>
        <v>0</v>
      </c>
      <c r="BI137" s="215">
        <f>IF(N137="nulová",J137,0)</f>
        <v>0</v>
      </c>
      <c r="BJ137" s="25" t="s">
        <v>80</v>
      </c>
      <c r="BK137" s="215">
        <f>ROUND(I137*H137,1)</f>
        <v>0</v>
      </c>
      <c r="BL137" s="25" t="s">
        <v>216</v>
      </c>
      <c r="BM137" s="25" t="s">
        <v>1379</v>
      </c>
    </row>
    <row r="138" spans="2:65" s="15" customFormat="1" ht="12">
      <c r="B138" s="250"/>
      <c r="C138" s="251"/>
      <c r="D138" s="218" t="s">
        <v>218</v>
      </c>
      <c r="E138" s="252" t="s">
        <v>23</v>
      </c>
      <c r="F138" s="253" t="s">
        <v>1357</v>
      </c>
      <c r="G138" s="251"/>
      <c r="H138" s="252" t="s">
        <v>23</v>
      </c>
      <c r="I138" s="254"/>
      <c r="J138" s="251"/>
      <c r="K138" s="251"/>
      <c r="L138" s="255"/>
      <c r="M138" s="256"/>
      <c r="N138" s="257"/>
      <c r="O138" s="257"/>
      <c r="P138" s="257"/>
      <c r="Q138" s="257"/>
      <c r="R138" s="257"/>
      <c r="S138" s="257"/>
      <c r="T138" s="258"/>
      <c r="AT138" s="259" t="s">
        <v>218</v>
      </c>
      <c r="AU138" s="259" t="s">
        <v>82</v>
      </c>
      <c r="AV138" s="15" t="s">
        <v>80</v>
      </c>
      <c r="AW138" s="15" t="s">
        <v>36</v>
      </c>
      <c r="AX138" s="15" t="s">
        <v>73</v>
      </c>
      <c r="AY138" s="259" t="s">
        <v>207</v>
      </c>
    </row>
    <row r="139" spans="2:65" s="12" customFormat="1" ht="12">
      <c r="B139" s="216"/>
      <c r="C139" s="217"/>
      <c r="D139" s="218" t="s">
        <v>218</v>
      </c>
      <c r="E139" s="219" t="s">
        <v>23</v>
      </c>
      <c r="F139" s="220" t="s">
        <v>23</v>
      </c>
      <c r="G139" s="217"/>
      <c r="H139" s="221">
        <v>0</v>
      </c>
      <c r="I139" s="222"/>
      <c r="J139" s="217"/>
      <c r="K139" s="217"/>
      <c r="L139" s="223"/>
      <c r="M139" s="224"/>
      <c r="N139" s="225"/>
      <c r="O139" s="225"/>
      <c r="P139" s="225"/>
      <c r="Q139" s="225"/>
      <c r="R139" s="225"/>
      <c r="S139" s="225"/>
      <c r="T139" s="226"/>
      <c r="AT139" s="227" t="s">
        <v>218</v>
      </c>
      <c r="AU139" s="227" t="s">
        <v>82</v>
      </c>
      <c r="AV139" s="12" t="s">
        <v>82</v>
      </c>
      <c r="AW139" s="12" t="s">
        <v>36</v>
      </c>
      <c r="AX139" s="12" t="s">
        <v>73</v>
      </c>
      <c r="AY139" s="227" t="s">
        <v>207</v>
      </c>
    </row>
    <row r="140" spans="2:65" s="12" customFormat="1" ht="12">
      <c r="B140" s="216"/>
      <c r="C140" s="217"/>
      <c r="D140" s="218" t="s">
        <v>218</v>
      </c>
      <c r="E140" s="219" t="s">
        <v>23</v>
      </c>
      <c r="F140" s="220" t="s">
        <v>1380</v>
      </c>
      <c r="G140" s="217"/>
      <c r="H140" s="221">
        <v>11.51</v>
      </c>
      <c r="I140" s="222"/>
      <c r="J140" s="217"/>
      <c r="K140" s="217"/>
      <c r="L140" s="223"/>
      <c r="M140" s="224"/>
      <c r="N140" s="225"/>
      <c r="O140" s="225"/>
      <c r="P140" s="225"/>
      <c r="Q140" s="225"/>
      <c r="R140" s="225"/>
      <c r="S140" s="225"/>
      <c r="T140" s="226"/>
      <c r="AT140" s="227" t="s">
        <v>218</v>
      </c>
      <c r="AU140" s="227" t="s">
        <v>82</v>
      </c>
      <c r="AV140" s="12" t="s">
        <v>82</v>
      </c>
      <c r="AW140" s="12" t="s">
        <v>36</v>
      </c>
      <c r="AX140" s="12" t="s">
        <v>73</v>
      </c>
      <c r="AY140" s="227" t="s">
        <v>207</v>
      </c>
    </row>
    <row r="141" spans="2:65" s="12" customFormat="1" ht="12">
      <c r="B141" s="216"/>
      <c r="C141" s="217"/>
      <c r="D141" s="218" t="s">
        <v>218</v>
      </c>
      <c r="E141" s="219" t="s">
        <v>23</v>
      </c>
      <c r="F141" s="220" t="s">
        <v>1381</v>
      </c>
      <c r="G141" s="217"/>
      <c r="H141" s="221">
        <v>17.991</v>
      </c>
      <c r="I141" s="222"/>
      <c r="J141" s="217"/>
      <c r="K141" s="217"/>
      <c r="L141" s="223"/>
      <c r="M141" s="224"/>
      <c r="N141" s="225"/>
      <c r="O141" s="225"/>
      <c r="P141" s="225"/>
      <c r="Q141" s="225"/>
      <c r="R141" s="225"/>
      <c r="S141" s="225"/>
      <c r="T141" s="226"/>
      <c r="AT141" s="227" t="s">
        <v>218</v>
      </c>
      <c r="AU141" s="227" t="s">
        <v>82</v>
      </c>
      <c r="AV141" s="12" t="s">
        <v>82</v>
      </c>
      <c r="AW141" s="12" t="s">
        <v>36</v>
      </c>
      <c r="AX141" s="12" t="s">
        <v>73</v>
      </c>
      <c r="AY141" s="227" t="s">
        <v>207</v>
      </c>
    </row>
    <row r="142" spans="2:65" s="12" customFormat="1" ht="12">
      <c r="B142" s="216"/>
      <c r="C142" s="217"/>
      <c r="D142" s="218" t="s">
        <v>218</v>
      </c>
      <c r="E142" s="219" t="s">
        <v>23</v>
      </c>
      <c r="F142" s="220" t="s">
        <v>23</v>
      </c>
      <c r="G142" s="217"/>
      <c r="H142" s="221">
        <v>0</v>
      </c>
      <c r="I142" s="222"/>
      <c r="J142" s="217"/>
      <c r="K142" s="217"/>
      <c r="L142" s="223"/>
      <c r="M142" s="224"/>
      <c r="N142" s="225"/>
      <c r="O142" s="225"/>
      <c r="P142" s="225"/>
      <c r="Q142" s="225"/>
      <c r="R142" s="225"/>
      <c r="S142" s="225"/>
      <c r="T142" s="226"/>
      <c r="AT142" s="227" t="s">
        <v>218</v>
      </c>
      <c r="AU142" s="227" t="s">
        <v>82</v>
      </c>
      <c r="AV142" s="12" t="s">
        <v>82</v>
      </c>
      <c r="AW142" s="12" t="s">
        <v>36</v>
      </c>
      <c r="AX142" s="12" t="s">
        <v>73</v>
      </c>
      <c r="AY142" s="227" t="s">
        <v>207</v>
      </c>
    </row>
    <row r="143" spans="2:65" s="12" customFormat="1" ht="12">
      <c r="B143" s="216"/>
      <c r="C143" s="217"/>
      <c r="D143" s="218" t="s">
        <v>218</v>
      </c>
      <c r="E143" s="219" t="s">
        <v>23</v>
      </c>
      <c r="F143" s="220" t="s">
        <v>1382</v>
      </c>
      <c r="G143" s="217"/>
      <c r="H143" s="221">
        <v>2.093</v>
      </c>
      <c r="I143" s="222"/>
      <c r="J143" s="217"/>
      <c r="K143" s="217"/>
      <c r="L143" s="223"/>
      <c r="M143" s="224"/>
      <c r="N143" s="225"/>
      <c r="O143" s="225"/>
      <c r="P143" s="225"/>
      <c r="Q143" s="225"/>
      <c r="R143" s="225"/>
      <c r="S143" s="225"/>
      <c r="T143" s="226"/>
      <c r="AT143" s="227" t="s">
        <v>218</v>
      </c>
      <c r="AU143" s="227" t="s">
        <v>82</v>
      </c>
      <c r="AV143" s="12" t="s">
        <v>82</v>
      </c>
      <c r="AW143" s="12" t="s">
        <v>36</v>
      </c>
      <c r="AX143" s="12" t="s">
        <v>73</v>
      </c>
      <c r="AY143" s="227" t="s">
        <v>207</v>
      </c>
    </row>
    <row r="144" spans="2:65" s="13" customFormat="1" ht="12">
      <c r="B144" s="228"/>
      <c r="C144" s="229"/>
      <c r="D144" s="218" t="s">
        <v>218</v>
      </c>
      <c r="E144" s="230" t="s">
        <v>23</v>
      </c>
      <c r="F144" s="231" t="s">
        <v>236</v>
      </c>
      <c r="G144" s="229"/>
      <c r="H144" s="232">
        <v>31.594000000000001</v>
      </c>
      <c r="I144" s="233"/>
      <c r="J144" s="229"/>
      <c r="K144" s="229"/>
      <c r="L144" s="234"/>
      <c r="M144" s="235"/>
      <c r="N144" s="236"/>
      <c r="O144" s="236"/>
      <c r="P144" s="236"/>
      <c r="Q144" s="236"/>
      <c r="R144" s="236"/>
      <c r="S144" s="236"/>
      <c r="T144" s="237"/>
      <c r="AT144" s="238" t="s">
        <v>218</v>
      </c>
      <c r="AU144" s="238" t="s">
        <v>82</v>
      </c>
      <c r="AV144" s="13" t="s">
        <v>216</v>
      </c>
      <c r="AW144" s="13" t="s">
        <v>36</v>
      </c>
      <c r="AX144" s="13" t="s">
        <v>80</v>
      </c>
      <c r="AY144" s="238" t="s">
        <v>207</v>
      </c>
    </row>
    <row r="145" spans="2:65" s="1" customFormat="1" ht="34.200000000000003" customHeight="1">
      <c r="B145" s="42"/>
      <c r="C145" s="204" t="s">
        <v>272</v>
      </c>
      <c r="D145" s="204" t="s">
        <v>211</v>
      </c>
      <c r="E145" s="205" t="s">
        <v>1383</v>
      </c>
      <c r="F145" s="206" t="s">
        <v>1384</v>
      </c>
      <c r="G145" s="207" t="s">
        <v>214</v>
      </c>
      <c r="H145" s="208">
        <v>31.594000000000001</v>
      </c>
      <c r="I145" s="209"/>
      <c r="J145" s="210">
        <f>ROUND(I145*H145,1)</f>
        <v>0</v>
      </c>
      <c r="K145" s="206" t="s">
        <v>215</v>
      </c>
      <c r="L145" s="62"/>
      <c r="M145" s="211" t="s">
        <v>23</v>
      </c>
      <c r="N145" s="212" t="s">
        <v>44</v>
      </c>
      <c r="O145" s="43"/>
      <c r="P145" s="213">
        <f>O145*H145</f>
        <v>0</v>
      </c>
      <c r="Q145" s="213">
        <v>0</v>
      </c>
      <c r="R145" s="213">
        <f>Q145*H145</f>
        <v>0</v>
      </c>
      <c r="S145" s="213">
        <v>0</v>
      </c>
      <c r="T145" s="214">
        <f>S145*H145</f>
        <v>0</v>
      </c>
      <c r="AR145" s="25" t="s">
        <v>216</v>
      </c>
      <c r="AT145" s="25" t="s">
        <v>211</v>
      </c>
      <c r="AU145" s="25" t="s">
        <v>82</v>
      </c>
      <c r="AY145" s="25" t="s">
        <v>207</v>
      </c>
      <c r="BE145" s="215">
        <f>IF(N145="základní",J145,0)</f>
        <v>0</v>
      </c>
      <c r="BF145" s="215">
        <f>IF(N145="snížená",J145,0)</f>
        <v>0</v>
      </c>
      <c r="BG145" s="215">
        <f>IF(N145="zákl. přenesená",J145,0)</f>
        <v>0</v>
      </c>
      <c r="BH145" s="215">
        <f>IF(N145="sníž. přenesená",J145,0)</f>
        <v>0</v>
      </c>
      <c r="BI145" s="215">
        <f>IF(N145="nulová",J145,0)</f>
        <v>0</v>
      </c>
      <c r="BJ145" s="25" t="s">
        <v>80</v>
      </c>
      <c r="BK145" s="215">
        <f>ROUND(I145*H145,1)</f>
        <v>0</v>
      </c>
      <c r="BL145" s="25" t="s">
        <v>216</v>
      </c>
      <c r="BM145" s="25" t="s">
        <v>1385</v>
      </c>
    </row>
    <row r="146" spans="2:65" s="15" customFormat="1" ht="12">
      <c r="B146" s="250"/>
      <c r="C146" s="251"/>
      <c r="D146" s="218" t="s">
        <v>218</v>
      </c>
      <c r="E146" s="252" t="s">
        <v>23</v>
      </c>
      <c r="F146" s="253" t="s">
        <v>1357</v>
      </c>
      <c r="G146" s="251"/>
      <c r="H146" s="252" t="s">
        <v>23</v>
      </c>
      <c r="I146" s="254"/>
      <c r="J146" s="251"/>
      <c r="K146" s="251"/>
      <c r="L146" s="255"/>
      <c r="M146" s="256"/>
      <c r="N146" s="257"/>
      <c r="O146" s="257"/>
      <c r="P146" s="257"/>
      <c r="Q146" s="257"/>
      <c r="R146" s="257"/>
      <c r="S146" s="257"/>
      <c r="T146" s="258"/>
      <c r="AT146" s="259" t="s">
        <v>218</v>
      </c>
      <c r="AU146" s="259" t="s">
        <v>82</v>
      </c>
      <c r="AV146" s="15" t="s">
        <v>80</v>
      </c>
      <c r="AW146" s="15" t="s">
        <v>36</v>
      </c>
      <c r="AX146" s="15" t="s">
        <v>73</v>
      </c>
      <c r="AY146" s="259" t="s">
        <v>207</v>
      </c>
    </row>
    <row r="147" spans="2:65" s="12" customFormat="1" ht="12">
      <c r="B147" s="216"/>
      <c r="C147" s="217"/>
      <c r="D147" s="218" t="s">
        <v>218</v>
      </c>
      <c r="E147" s="219" t="s">
        <v>23</v>
      </c>
      <c r="F147" s="220" t="s">
        <v>23</v>
      </c>
      <c r="G147" s="217"/>
      <c r="H147" s="221">
        <v>0</v>
      </c>
      <c r="I147" s="222"/>
      <c r="J147" s="217"/>
      <c r="K147" s="217"/>
      <c r="L147" s="223"/>
      <c r="M147" s="224"/>
      <c r="N147" s="225"/>
      <c r="O147" s="225"/>
      <c r="P147" s="225"/>
      <c r="Q147" s="225"/>
      <c r="R147" s="225"/>
      <c r="S147" s="225"/>
      <c r="T147" s="226"/>
      <c r="AT147" s="227" t="s">
        <v>218</v>
      </c>
      <c r="AU147" s="227" t="s">
        <v>82</v>
      </c>
      <c r="AV147" s="12" t="s">
        <v>82</v>
      </c>
      <c r="AW147" s="12" t="s">
        <v>36</v>
      </c>
      <c r="AX147" s="12" t="s">
        <v>73</v>
      </c>
      <c r="AY147" s="227" t="s">
        <v>207</v>
      </c>
    </row>
    <row r="148" spans="2:65" s="12" customFormat="1" ht="12">
      <c r="B148" s="216"/>
      <c r="C148" s="217"/>
      <c r="D148" s="218" t="s">
        <v>218</v>
      </c>
      <c r="E148" s="219" t="s">
        <v>23</v>
      </c>
      <c r="F148" s="220" t="s">
        <v>1380</v>
      </c>
      <c r="G148" s="217"/>
      <c r="H148" s="221">
        <v>11.51</v>
      </c>
      <c r="I148" s="222"/>
      <c r="J148" s="217"/>
      <c r="K148" s="217"/>
      <c r="L148" s="223"/>
      <c r="M148" s="224"/>
      <c r="N148" s="225"/>
      <c r="O148" s="225"/>
      <c r="P148" s="225"/>
      <c r="Q148" s="225"/>
      <c r="R148" s="225"/>
      <c r="S148" s="225"/>
      <c r="T148" s="226"/>
      <c r="AT148" s="227" t="s">
        <v>218</v>
      </c>
      <c r="AU148" s="227" t="s">
        <v>82</v>
      </c>
      <c r="AV148" s="12" t="s">
        <v>82</v>
      </c>
      <c r="AW148" s="12" t="s">
        <v>36</v>
      </c>
      <c r="AX148" s="12" t="s">
        <v>73</v>
      </c>
      <c r="AY148" s="227" t="s">
        <v>207</v>
      </c>
    </row>
    <row r="149" spans="2:65" s="12" customFormat="1" ht="12">
      <c r="B149" s="216"/>
      <c r="C149" s="217"/>
      <c r="D149" s="218" t="s">
        <v>218</v>
      </c>
      <c r="E149" s="219" t="s">
        <v>23</v>
      </c>
      <c r="F149" s="220" t="s">
        <v>1381</v>
      </c>
      <c r="G149" s="217"/>
      <c r="H149" s="221">
        <v>17.991</v>
      </c>
      <c r="I149" s="222"/>
      <c r="J149" s="217"/>
      <c r="K149" s="217"/>
      <c r="L149" s="223"/>
      <c r="M149" s="224"/>
      <c r="N149" s="225"/>
      <c r="O149" s="225"/>
      <c r="P149" s="225"/>
      <c r="Q149" s="225"/>
      <c r="R149" s="225"/>
      <c r="S149" s="225"/>
      <c r="T149" s="226"/>
      <c r="AT149" s="227" t="s">
        <v>218</v>
      </c>
      <c r="AU149" s="227" t="s">
        <v>82</v>
      </c>
      <c r="AV149" s="12" t="s">
        <v>82</v>
      </c>
      <c r="AW149" s="12" t="s">
        <v>36</v>
      </c>
      <c r="AX149" s="12" t="s">
        <v>73</v>
      </c>
      <c r="AY149" s="227" t="s">
        <v>207</v>
      </c>
    </row>
    <row r="150" spans="2:65" s="12" customFormat="1" ht="12">
      <c r="B150" s="216"/>
      <c r="C150" s="217"/>
      <c r="D150" s="218" t="s">
        <v>218</v>
      </c>
      <c r="E150" s="219" t="s">
        <v>23</v>
      </c>
      <c r="F150" s="220" t="s">
        <v>23</v>
      </c>
      <c r="G150" s="217"/>
      <c r="H150" s="221">
        <v>0</v>
      </c>
      <c r="I150" s="222"/>
      <c r="J150" s="217"/>
      <c r="K150" s="217"/>
      <c r="L150" s="223"/>
      <c r="M150" s="224"/>
      <c r="N150" s="225"/>
      <c r="O150" s="225"/>
      <c r="P150" s="225"/>
      <c r="Q150" s="225"/>
      <c r="R150" s="225"/>
      <c r="S150" s="225"/>
      <c r="T150" s="226"/>
      <c r="AT150" s="227" t="s">
        <v>218</v>
      </c>
      <c r="AU150" s="227" t="s">
        <v>82</v>
      </c>
      <c r="AV150" s="12" t="s">
        <v>82</v>
      </c>
      <c r="AW150" s="12" t="s">
        <v>36</v>
      </c>
      <c r="AX150" s="12" t="s">
        <v>73</v>
      </c>
      <c r="AY150" s="227" t="s">
        <v>207</v>
      </c>
    </row>
    <row r="151" spans="2:65" s="12" customFormat="1" ht="12">
      <c r="B151" s="216"/>
      <c r="C151" s="217"/>
      <c r="D151" s="218" t="s">
        <v>218</v>
      </c>
      <c r="E151" s="219" t="s">
        <v>23</v>
      </c>
      <c r="F151" s="220" t="s">
        <v>1382</v>
      </c>
      <c r="G151" s="217"/>
      <c r="H151" s="221">
        <v>2.093</v>
      </c>
      <c r="I151" s="222"/>
      <c r="J151" s="217"/>
      <c r="K151" s="217"/>
      <c r="L151" s="223"/>
      <c r="M151" s="224"/>
      <c r="N151" s="225"/>
      <c r="O151" s="225"/>
      <c r="P151" s="225"/>
      <c r="Q151" s="225"/>
      <c r="R151" s="225"/>
      <c r="S151" s="225"/>
      <c r="T151" s="226"/>
      <c r="AT151" s="227" t="s">
        <v>218</v>
      </c>
      <c r="AU151" s="227" t="s">
        <v>82</v>
      </c>
      <c r="AV151" s="12" t="s">
        <v>82</v>
      </c>
      <c r="AW151" s="12" t="s">
        <v>36</v>
      </c>
      <c r="AX151" s="12" t="s">
        <v>73</v>
      </c>
      <c r="AY151" s="227" t="s">
        <v>207</v>
      </c>
    </row>
    <row r="152" spans="2:65" s="13" customFormat="1" ht="12">
      <c r="B152" s="228"/>
      <c r="C152" s="229"/>
      <c r="D152" s="218" t="s">
        <v>218</v>
      </c>
      <c r="E152" s="230" t="s">
        <v>23</v>
      </c>
      <c r="F152" s="231" t="s">
        <v>236</v>
      </c>
      <c r="G152" s="229"/>
      <c r="H152" s="232">
        <v>31.594000000000001</v>
      </c>
      <c r="I152" s="233"/>
      <c r="J152" s="229"/>
      <c r="K152" s="229"/>
      <c r="L152" s="234"/>
      <c r="M152" s="235"/>
      <c r="N152" s="236"/>
      <c r="O152" s="236"/>
      <c r="P152" s="236"/>
      <c r="Q152" s="236"/>
      <c r="R152" s="236"/>
      <c r="S152" s="236"/>
      <c r="T152" s="237"/>
      <c r="AT152" s="238" t="s">
        <v>218</v>
      </c>
      <c r="AU152" s="238" t="s">
        <v>82</v>
      </c>
      <c r="AV152" s="13" t="s">
        <v>216</v>
      </c>
      <c r="AW152" s="13" t="s">
        <v>36</v>
      </c>
      <c r="AX152" s="13" t="s">
        <v>80</v>
      </c>
      <c r="AY152" s="238" t="s">
        <v>207</v>
      </c>
    </row>
    <row r="153" spans="2:65" s="1" customFormat="1" ht="34.200000000000003" customHeight="1">
      <c r="B153" s="42"/>
      <c r="C153" s="204" t="s">
        <v>277</v>
      </c>
      <c r="D153" s="204" t="s">
        <v>211</v>
      </c>
      <c r="E153" s="205" t="s">
        <v>1386</v>
      </c>
      <c r="F153" s="206" t="s">
        <v>1387</v>
      </c>
      <c r="G153" s="207" t="s">
        <v>322</v>
      </c>
      <c r="H153" s="208">
        <v>6.75</v>
      </c>
      <c r="I153" s="209"/>
      <c r="J153" s="210">
        <f>ROUND(I153*H153,1)</f>
        <v>0</v>
      </c>
      <c r="K153" s="206" t="s">
        <v>215</v>
      </c>
      <c r="L153" s="62"/>
      <c r="M153" s="211" t="s">
        <v>23</v>
      </c>
      <c r="N153" s="212" t="s">
        <v>44</v>
      </c>
      <c r="O153" s="43"/>
      <c r="P153" s="213">
        <f>O153*H153</f>
        <v>0</v>
      </c>
      <c r="Q153" s="213">
        <v>0</v>
      </c>
      <c r="R153" s="213">
        <f>Q153*H153</f>
        <v>0</v>
      </c>
      <c r="S153" s="213">
        <v>0</v>
      </c>
      <c r="T153" s="214">
        <f>S153*H153</f>
        <v>0</v>
      </c>
      <c r="AR153" s="25" t="s">
        <v>216</v>
      </c>
      <c r="AT153" s="25" t="s">
        <v>211</v>
      </c>
      <c r="AU153" s="25" t="s">
        <v>82</v>
      </c>
      <c r="AY153" s="25" t="s">
        <v>207</v>
      </c>
      <c r="BE153" s="215">
        <f>IF(N153="základní",J153,0)</f>
        <v>0</v>
      </c>
      <c r="BF153" s="215">
        <f>IF(N153="snížená",J153,0)</f>
        <v>0</v>
      </c>
      <c r="BG153" s="215">
        <f>IF(N153="zákl. přenesená",J153,0)</f>
        <v>0</v>
      </c>
      <c r="BH153" s="215">
        <f>IF(N153="sníž. přenesená",J153,0)</f>
        <v>0</v>
      </c>
      <c r="BI153" s="215">
        <f>IF(N153="nulová",J153,0)</f>
        <v>0</v>
      </c>
      <c r="BJ153" s="25" t="s">
        <v>80</v>
      </c>
      <c r="BK153" s="215">
        <f>ROUND(I153*H153,1)</f>
        <v>0</v>
      </c>
      <c r="BL153" s="25" t="s">
        <v>216</v>
      </c>
      <c r="BM153" s="25" t="s">
        <v>1388</v>
      </c>
    </row>
    <row r="154" spans="2:65" s="15" customFormat="1" ht="12">
      <c r="B154" s="250"/>
      <c r="C154" s="251"/>
      <c r="D154" s="218" t="s">
        <v>218</v>
      </c>
      <c r="E154" s="252" t="s">
        <v>23</v>
      </c>
      <c r="F154" s="253" t="s">
        <v>1389</v>
      </c>
      <c r="G154" s="251"/>
      <c r="H154" s="252" t="s">
        <v>23</v>
      </c>
      <c r="I154" s="254"/>
      <c r="J154" s="251"/>
      <c r="K154" s="251"/>
      <c r="L154" s="255"/>
      <c r="M154" s="256"/>
      <c r="N154" s="257"/>
      <c r="O154" s="257"/>
      <c r="P154" s="257"/>
      <c r="Q154" s="257"/>
      <c r="R154" s="257"/>
      <c r="S154" s="257"/>
      <c r="T154" s="258"/>
      <c r="AT154" s="259" t="s">
        <v>218</v>
      </c>
      <c r="AU154" s="259" t="s">
        <v>82</v>
      </c>
      <c r="AV154" s="15" t="s">
        <v>80</v>
      </c>
      <c r="AW154" s="15" t="s">
        <v>36</v>
      </c>
      <c r="AX154" s="15" t="s">
        <v>73</v>
      </c>
      <c r="AY154" s="259" t="s">
        <v>207</v>
      </c>
    </row>
    <row r="155" spans="2:65" s="12" customFormat="1" ht="12">
      <c r="B155" s="216"/>
      <c r="C155" s="217"/>
      <c r="D155" s="218" t="s">
        <v>218</v>
      </c>
      <c r="E155" s="219" t="s">
        <v>23</v>
      </c>
      <c r="F155" s="220" t="s">
        <v>23</v>
      </c>
      <c r="G155" s="217"/>
      <c r="H155" s="221">
        <v>0</v>
      </c>
      <c r="I155" s="222"/>
      <c r="J155" s="217"/>
      <c r="K155" s="217"/>
      <c r="L155" s="223"/>
      <c r="M155" s="224"/>
      <c r="N155" s="225"/>
      <c r="O155" s="225"/>
      <c r="P155" s="225"/>
      <c r="Q155" s="225"/>
      <c r="R155" s="225"/>
      <c r="S155" s="225"/>
      <c r="T155" s="226"/>
      <c r="AT155" s="227" t="s">
        <v>218</v>
      </c>
      <c r="AU155" s="227" t="s">
        <v>82</v>
      </c>
      <c r="AV155" s="12" t="s">
        <v>82</v>
      </c>
      <c r="AW155" s="12" t="s">
        <v>36</v>
      </c>
      <c r="AX155" s="12" t="s">
        <v>73</v>
      </c>
      <c r="AY155" s="227" t="s">
        <v>207</v>
      </c>
    </row>
    <row r="156" spans="2:65" s="12" customFormat="1" ht="12">
      <c r="B156" s="216"/>
      <c r="C156" s="217"/>
      <c r="D156" s="218" t="s">
        <v>218</v>
      </c>
      <c r="E156" s="219" t="s">
        <v>23</v>
      </c>
      <c r="F156" s="220" t="s">
        <v>1390</v>
      </c>
      <c r="G156" s="217"/>
      <c r="H156" s="221">
        <v>6.75</v>
      </c>
      <c r="I156" s="222"/>
      <c r="J156" s="217"/>
      <c r="K156" s="217"/>
      <c r="L156" s="223"/>
      <c r="M156" s="224"/>
      <c r="N156" s="225"/>
      <c r="O156" s="225"/>
      <c r="P156" s="225"/>
      <c r="Q156" s="225"/>
      <c r="R156" s="225"/>
      <c r="S156" s="225"/>
      <c r="T156" s="226"/>
      <c r="AT156" s="227" t="s">
        <v>218</v>
      </c>
      <c r="AU156" s="227" t="s">
        <v>82</v>
      </c>
      <c r="AV156" s="12" t="s">
        <v>82</v>
      </c>
      <c r="AW156" s="12" t="s">
        <v>36</v>
      </c>
      <c r="AX156" s="12" t="s">
        <v>80</v>
      </c>
      <c r="AY156" s="227" t="s">
        <v>207</v>
      </c>
    </row>
    <row r="157" spans="2:65" s="1" customFormat="1" ht="34.200000000000003" customHeight="1">
      <c r="B157" s="42"/>
      <c r="C157" s="204" t="s">
        <v>282</v>
      </c>
      <c r="D157" s="204" t="s">
        <v>211</v>
      </c>
      <c r="E157" s="205" t="s">
        <v>1391</v>
      </c>
      <c r="F157" s="206" t="s">
        <v>1392</v>
      </c>
      <c r="G157" s="207" t="s">
        <v>322</v>
      </c>
      <c r="H157" s="208">
        <v>144.27600000000001</v>
      </c>
      <c r="I157" s="209"/>
      <c r="J157" s="210">
        <f>ROUND(I157*H157,1)</f>
        <v>0</v>
      </c>
      <c r="K157" s="206" t="s">
        <v>215</v>
      </c>
      <c r="L157" s="62"/>
      <c r="M157" s="211" t="s">
        <v>23</v>
      </c>
      <c r="N157" s="212" t="s">
        <v>44</v>
      </c>
      <c r="O157" s="43"/>
      <c r="P157" s="213">
        <f>O157*H157</f>
        <v>0</v>
      </c>
      <c r="Q157" s="213">
        <v>0</v>
      </c>
      <c r="R157" s="213">
        <f>Q157*H157</f>
        <v>0</v>
      </c>
      <c r="S157" s="213">
        <v>0</v>
      </c>
      <c r="T157" s="214">
        <f>S157*H157</f>
        <v>0</v>
      </c>
      <c r="AR157" s="25" t="s">
        <v>216</v>
      </c>
      <c r="AT157" s="25" t="s">
        <v>211</v>
      </c>
      <c r="AU157" s="25" t="s">
        <v>82</v>
      </c>
      <c r="AY157" s="25" t="s">
        <v>207</v>
      </c>
      <c r="BE157" s="215">
        <f>IF(N157="základní",J157,0)</f>
        <v>0</v>
      </c>
      <c r="BF157" s="215">
        <f>IF(N157="snížená",J157,0)</f>
        <v>0</v>
      </c>
      <c r="BG157" s="215">
        <f>IF(N157="zákl. přenesená",J157,0)</f>
        <v>0</v>
      </c>
      <c r="BH157" s="215">
        <f>IF(N157="sníž. přenesená",J157,0)</f>
        <v>0</v>
      </c>
      <c r="BI157" s="215">
        <f>IF(N157="nulová",J157,0)</f>
        <v>0</v>
      </c>
      <c r="BJ157" s="25" t="s">
        <v>80</v>
      </c>
      <c r="BK157" s="215">
        <f>ROUND(I157*H157,1)</f>
        <v>0</v>
      </c>
      <c r="BL157" s="25" t="s">
        <v>216</v>
      </c>
      <c r="BM157" s="25" t="s">
        <v>1393</v>
      </c>
    </row>
    <row r="158" spans="2:65" s="15" customFormat="1" ht="12">
      <c r="B158" s="250"/>
      <c r="C158" s="251"/>
      <c r="D158" s="218" t="s">
        <v>218</v>
      </c>
      <c r="E158" s="252" t="s">
        <v>23</v>
      </c>
      <c r="F158" s="253" t="s">
        <v>1389</v>
      </c>
      <c r="G158" s="251"/>
      <c r="H158" s="252" t="s">
        <v>23</v>
      </c>
      <c r="I158" s="254"/>
      <c r="J158" s="251"/>
      <c r="K158" s="251"/>
      <c r="L158" s="255"/>
      <c r="M158" s="256"/>
      <c r="N158" s="257"/>
      <c r="O158" s="257"/>
      <c r="P158" s="257"/>
      <c r="Q158" s="257"/>
      <c r="R158" s="257"/>
      <c r="S158" s="257"/>
      <c r="T158" s="258"/>
      <c r="AT158" s="259" t="s">
        <v>218</v>
      </c>
      <c r="AU158" s="259" t="s">
        <v>82</v>
      </c>
      <c r="AV158" s="15" t="s">
        <v>80</v>
      </c>
      <c r="AW158" s="15" t="s">
        <v>36</v>
      </c>
      <c r="AX158" s="15" t="s">
        <v>73</v>
      </c>
      <c r="AY158" s="259" t="s">
        <v>207</v>
      </c>
    </row>
    <row r="159" spans="2:65" s="12" customFormat="1" ht="12">
      <c r="B159" s="216"/>
      <c r="C159" s="217"/>
      <c r="D159" s="218" t="s">
        <v>218</v>
      </c>
      <c r="E159" s="219" t="s">
        <v>23</v>
      </c>
      <c r="F159" s="220" t="s">
        <v>23</v>
      </c>
      <c r="G159" s="217"/>
      <c r="H159" s="221">
        <v>0</v>
      </c>
      <c r="I159" s="222"/>
      <c r="J159" s="217"/>
      <c r="K159" s="217"/>
      <c r="L159" s="223"/>
      <c r="M159" s="224"/>
      <c r="N159" s="225"/>
      <c r="O159" s="225"/>
      <c r="P159" s="225"/>
      <c r="Q159" s="225"/>
      <c r="R159" s="225"/>
      <c r="S159" s="225"/>
      <c r="T159" s="226"/>
      <c r="AT159" s="227" t="s">
        <v>218</v>
      </c>
      <c r="AU159" s="227" t="s">
        <v>82</v>
      </c>
      <c r="AV159" s="12" t="s">
        <v>82</v>
      </c>
      <c r="AW159" s="12" t="s">
        <v>36</v>
      </c>
      <c r="AX159" s="12" t="s">
        <v>73</v>
      </c>
      <c r="AY159" s="227" t="s">
        <v>207</v>
      </c>
    </row>
    <row r="160" spans="2:65" s="12" customFormat="1" ht="12">
      <c r="B160" s="216"/>
      <c r="C160" s="217"/>
      <c r="D160" s="218" t="s">
        <v>218</v>
      </c>
      <c r="E160" s="219" t="s">
        <v>23</v>
      </c>
      <c r="F160" s="220" t="s">
        <v>1394</v>
      </c>
      <c r="G160" s="217"/>
      <c r="H160" s="221">
        <v>43.28</v>
      </c>
      <c r="I160" s="222"/>
      <c r="J160" s="217"/>
      <c r="K160" s="217"/>
      <c r="L160" s="223"/>
      <c r="M160" s="224"/>
      <c r="N160" s="225"/>
      <c r="O160" s="225"/>
      <c r="P160" s="225"/>
      <c r="Q160" s="225"/>
      <c r="R160" s="225"/>
      <c r="S160" s="225"/>
      <c r="T160" s="226"/>
      <c r="AT160" s="227" t="s">
        <v>218</v>
      </c>
      <c r="AU160" s="227" t="s">
        <v>82</v>
      </c>
      <c r="AV160" s="12" t="s">
        <v>82</v>
      </c>
      <c r="AW160" s="12" t="s">
        <v>36</v>
      </c>
      <c r="AX160" s="12" t="s">
        <v>73</v>
      </c>
      <c r="AY160" s="227" t="s">
        <v>207</v>
      </c>
    </row>
    <row r="161" spans="2:65" s="12" customFormat="1" ht="12">
      <c r="B161" s="216"/>
      <c r="C161" s="217"/>
      <c r="D161" s="218" t="s">
        <v>218</v>
      </c>
      <c r="E161" s="219" t="s">
        <v>23</v>
      </c>
      <c r="F161" s="220" t="s">
        <v>1395</v>
      </c>
      <c r="G161" s="217"/>
      <c r="H161" s="221">
        <v>88.835999999999999</v>
      </c>
      <c r="I161" s="222"/>
      <c r="J161" s="217"/>
      <c r="K161" s="217"/>
      <c r="L161" s="223"/>
      <c r="M161" s="224"/>
      <c r="N161" s="225"/>
      <c r="O161" s="225"/>
      <c r="P161" s="225"/>
      <c r="Q161" s="225"/>
      <c r="R161" s="225"/>
      <c r="S161" s="225"/>
      <c r="T161" s="226"/>
      <c r="AT161" s="227" t="s">
        <v>218</v>
      </c>
      <c r="AU161" s="227" t="s">
        <v>82</v>
      </c>
      <c r="AV161" s="12" t="s">
        <v>82</v>
      </c>
      <c r="AW161" s="12" t="s">
        <v>36</v>
      </c>
      <c r="AX161" s="12" t="s">
        <v>73</v>
      </c>
      <c r="AY161" s="227" t="s">
        <v>207</v>
      </c>
    </row>
    <row r="162" spans="2:65" s="12" customFormat="1" ht="12">
      <c r="B162" s="216"/>
      <c r="C162" s="217"/>
      <c r="D162" s="218" t="s">
        <v>218</v>
      </c>
      <c r="E162" s="219" t="s">
        <v>23</v>
      </c>
      <c r="F162" s="220" t="s">
        <v>23</v>
      </c>
      <c r="G162" s="217"/>
      <c r="H162" s="221">
        <v>0</v>
      </c>
      <c r="I162" s="222"/>
      <c r="J162" s="217"/>
      <c r="K162" s="217"/>
      <c r="L162" s="223"/>
      <c r="M162" s="224"/>
      <c r="N162" s="225"/>
      <c r="O162" s="225"/>
      <c r="P162" s="225"/>
      <c r="Q162" s="225"/>
      <c r="R162" s="225"/>
      <c r="S162" s="225"/>
      <c r="T162" s="226"/>
      <c r="AT162" s="227" t="s">
        <v>218</v>
      </c>
      <c r="AU162" s="227" t="s">
        <v>82</v>
      </c>
      <c r="AV162" s="12" t="s">
        <v>82</v>
      </c>
      <c r="AW162" s="12" t="s">
        <v>36</v>
      </c>
      <c r="AX162" s="12" t="s">
        <v>73</v>
      </c>
      <c r="AY162" s="227" t="s">
        <v>207</v>
      </c>
    </row>
    <row r="163" spans="2:65" s="12" customFormat="1" ht="12">
      <c r="B163" s="216"/>
      <c r="C163" s="217"/>
      <c r="D163" s="218" t="s">
        <v>218</v>
      </c>
      <c r="E163" s="219" t="s">
        <v>23</v>
      </c>
      <c r="F163" s="220" t="s">
        <v>1396</v>
      </c>
      <c r="G163" s="217"/>
      <c r="H163" s="221">
        <v>12.16</v>
      </c>
      <c r="I163" s="222"/>
      <c r="J163" s="217"/>
      <c r="K163" s="217"/>
      <c r="L163" s="223"/>
      <c r="M163" s="224"/>
      <c r="N163" s="225"/>
      <c r="O163" s="225"/>
      <c r="P163" s="225"/>
      <c r="Q163" s="225"/>
      <c r="R163" s="225"/>
      <c r="S163" s="225"/>
      <c r="T163" s="226"/>
      <c r="AT163" s="227" t="s">
        <v>218</v>
      </c>
      <c r="AU163" s="227" t="s">
        <v>82</v>
      </c>
      <c r="AV163" s="12" t="s">
        <v>82</v>
      </c>
      <c r="AW163" s="12" t="s">
        <v>36</v>
      </c>
      <c r="AX163" s="12" t="s">
        <v>73</v>
      </c>
      <c r="AY163" s="227" t="s">
        <v>207</v>
      </c>
    </row>
    <row r="164" spans="2:65" s="13" customFormat="1" ht="12">
      <c r="B164" s="228"/>
      <c r="C164" s="229"/>
      <c r="D164" s="218" t="s">
        <v>218</v>
      </c>
      <c r="E164" s="230" t="s">
        <v>23</v>
      </c>
      <c r="F164" s="231" t="s">
        <v>236</v>
      </c>
      <c r="G164" s="229"/>
      <c r="H164" s="232">
        <v>144.27600000000001</v>
      </c>
      <c r="I164" s="233"/>
      <c r="J164" s="229"/>
      <c r="K164" s="229"/>
      <c r="L164" s="234"/>
      <c r="M164" s="235"/>
      <c r="N164" s="236"/>
      <c r="O164" s="236"/>
      <c r="P164" s="236"/>
      <c r="Q164" s="236"/>
      <c r="R164" s="236"/>
      <c r="S164" s="236"/>
      <c r="T164" s="237"/>
      <c r="AT164" s="238" t="s">
        <v>218</v>
      </c>
      <c r="AU164" s="238" t="s">
        <v>82</v>
      </c>
      <c r="AV164" s="13" t="s">
        <v>216</v>
      </c>
      <c r="AW164" s="13" t="s">
        <v>36</v>
      </c>
      <c r="AX164" s="13" t="s">
        <v>80</v>
      </c>
      <c r="AY164" s="238" t="s">
        <v>207</v>
      </c>
    </row>
    <row r="165" spans="2:65" s="1" customFormat="1" ht="22.8" customHeight="1">
      <c r="B165" s="42"/>
      <c r="C165" s="204" t="s">
        <v>209</v>
      </c>
      <c r="D165" s="204" t="s">
        <v>211</v>
      </c>
      <c r="E165" s="205" t="s">
        <v>1178</v>
      </c>
      <c r="F165" s="206" t="s">
        <v>1179</v>
      </c>
      <c r="G165" s="207" t="s">
        <v>214</v>
      </c>
      <c r="H165" s="208">
        <v>3.5569999999999999</v>
      </c>
      <c r="I165" s="209"/>
      <c r="J165" s="210">
        <f>ROUND(I165*H165,1)</f>
        <v>0</v>
      </c>
      <c r="K165" s="206" t="s">
        <v>215</v>
      </c>
      <c r="L165" s="62"/>
      <c r="M165" s="211" t="s">
        <v>23</v>
      </c>
      <c r="N165" s="212" t="s">
        <v>44</v>
      </c>
      <c r="O165" s="43"/>
      <c r="P165" s="213">
        <f>O165*H165</f>
        <v>0</v>
      </c>
      <c r="Q165" s="213">
        <v>0</v>
      </c>
      <c r="R165" s="213">
        <f>Q165*H165</f>
        <v>0</v>
      </c>
      <c r="S165" s="213">
        <v>0</v>
      </c>
      <c r="T165" s="214">
        <f>S165*H165</f>
        <v>0</v>
      </c>
      <c r="AR165" s="25" t="s">
        <v>216</v>
      </c>
      <c r="AT165" s="25" t="s">
        <v>211</v>
      </c>
      <c r="AU165" s="25" t="s">
        <v>82</v>
      </c>
      <c r="AY165" s="25" t="s">
        <v>207</v>
      </c>
      <c r="BE165" s="215">
        <f>IF(N165="základní",J165,0)</f>
        <v>0</v>
      </c>
      <c r="BF165" s="215">
        <f>IF(N165="snížená",J165,0)</f>
        <v>0</v>
      </c>
      <c r="BG165" s="215">
        <f>IF(N165="zákl. přenesená",J165,0)</f>
        <v>0</v>
      </c>
      <c r="BH165" s="215">
        <f>IF(N165="sníž. přenesená",J165,0)</f>
        <v>0</v>
      </c>
      <c r="BI165" s="215">
        <f>IF(N165="nulová",J165,0)</f>
        <v>0</v>
      </c>
      <c r="BJ165" s="25" t="s">
        <v>80</v>
      </c>
      <c r="BK165" s="215">
        <f>ROUND(I165*H165,1)</f>
        <v>0</v>
      </c>
      <c r="BL165" s="25" t="s">
        <v>216</v>
      </c>
      <c r="BM165" s="25" t="s">
        <v>1397</v>
      </c>
    </row>
    <row r="166" spans="2:65" s="15" customFormat="1" ht="12">
      <c r="B166" s="250"/>
      <c r="C166" s="251"/>
      <c r="D166" s="218" t="s">
        <v>218</v>
      </c>
      <c r="E166" s="252" t="s">
        <v>23</v>
      </c>
      <c r="F166" s="253" t="s">
        <v>1389</v>
      </c>
      <c r="G166" s="251"/>
      <c r="H166" s="252" t="s">
        <v>23</v>
      </c>
      <c r="I166" s="254"/>
      <c r="J166" s="251"/>
      <c r="K166" s="251"/>
      <c r="L166" s="255"/>
      <c r="M166" s="256"/>
      <c r="N166" s="257"/>
      <c r="O166" s="257"/>
      <c r="P166" s="257"/>
      <c r="Q166" s="257"/>
      <c r="R166" s="257"/>
      <c r="S166" s="257"/>
      <c r="T166" s="258"/>
      <c r="AT166" s="259" t="s">
        <v>218</v>
      </c>
      <c r="AU166" s="259" t="s">
        <v>82</v>
      </c>
      <c r="AV166" s="15" t="s">
        <v>80</v>
      </c>
      <c r="AW166" s="15" t="s">
        <v>36</v>
      </c>
      <c r="AX166" s="15" t="s">
        <v>73</v>
      </c>
      <c r="AY166" s="259" t="s">
        <v>207</v>
      </c>
    </row>
    <row r="167" spans="2:65" s="12" customFormat="1" ht="12">
      <c r="B167" s="216"/>
      <c r="C167" s="217"/>
      <c r="D167" s="218" t="s">
        <v>218</v>
      </c>
      <c r="E167" s="219" t="s">
        <v>23</v>
      </c>
      <c r="F167" s="220" t="s">
        <v>23</v>
      </c>
      <c r="G167" s="217"/>
      <c r="H167" s="221">
        <v>0</v>
      </c>
      <c r="I167" s="222"/>
      <c r="J167" s="217"/>
      <c r="K167" s="217"/>
      <c r="L167" s="223"/>
      <c r="M167" s="224"/>
      <c r="N167" s="225"/>
      <c r="O167" s="225"/>
      <c r="P167" s="225"/>
      <c r="Q167" s="225"/>
      <c r="R167" s="225"/>
      <c r="S167" s="225"/>
      <c r="T167" s="226"/>
      <c r="AT167" s="227" t="s">
        <v>218</v>
      </c>
      <c r="AU167" s="227" t="s">
        <v>82</v>
      </c>
      <c r="AV167" s="12" t="s">
        <v>82</v>
      </c>
      <c r="AW167" s="12" t="s">
        <v>36</v>
      </c>
      <c r="AX167" s="12" t="s">
        <v>73</v>
      </c>
      <c r="AY167" s="227" t="s">
        <v>207</v>
      </c>
    </row>
    <row r="168" spans="2:65" s="12" customFormat="1" ht="12">
      <c r="B168" s="216"/>
      <c r="C168" s="217"/>
      <c r="D168" s="218" t="s">
        <v>218</v>
      </c>
      <c r="E168" s="219" t="s">
        <v>23</v>
      </c>
      <c r="F168" s="220" t="s">
        <v>1398</v>
      </c>
      <c r="G168" s="217"/>
      <c r="H168" s="221">
        <v>2.8730000000000002</v>
      </c>
      <c r="I168" s="222"/>
      <c r="J168" s="217"/>
      <c r="K168" s="217"/>
      <c r="L168" s="223"/>
      <c r="M168" s="224"/>
      <c r="N168" s="225"/>
      <c r="O168" s="225"/>
      <c r="P168" s="225"/>
      <c r="Q168" s="225"/>
      <c r="R168" s="225"/>
      <c r="S168" s="225"/>
      <c r="T168" s="226"/>
      <c r="AT168" s="227" t="s">
        <v>218</v>
      </c>
      <c r="AU168" s="227" t="s">
        <v>82</v>
      </c>
      <c r="AV168" s="12" t="s">
        <v>82</v>
      </c>
      <c r="AW168" s="12" t="s">
        <v>36</v>
      </c>
      <c r="AX168" s="12" t="s">
        <v>73</v>
      </c>
      <c r="AY168" s="227" t="s">
        <v>207</v>
      </c>
    </row>
    <row r="169" spans="2:65" s="12" customFormat="1" ht="12">
      <c r="B169" s="216"/>
      <c r="C169" s="217"/>
      <c r="D169" s="218" t="s">
        <v>218</v>
      </c>
      <c r="E169" s="219" t="s">
        <v>23</v>
      </c>
      <c r="F169" s="220" t="s">
        <v>1399</v>
      </c>
      <c r="G169" s="217"/>
      <c r="H169" s="221">
        <v>0.68400000000000005</v>
      </c>
      <c r="I169" s="222"/>
      <c r="J169" s="217"/>
      <c r="K169" s="217"/>
      <c r="L169" s="223"/>
      <c r="M169" s="224"/>
      <c r="N169" s="225"/>
      <c r="O169" s="225"/>
      <c r="P169" s="225"/>
      <c r="Q169" s="225"/>
      <c r="R169" s="225"/>
      <c r="S169" s="225"/>
      <c r="T169" s="226"/>
      <c r="AT169" s="227" t="s">
        <v>218</v>
      </c>
      <c r="AU169" s="227" t="s">
        <v>82</v>
      </c>
      <c r="AV169" s="12" t="s">
        <v>82</v>
      </c>
      <c r="AW169" s="12" t="s">
        <v>36</v>
      </c>
      <c r="AX169" s="12" t="s">
        <v>73</v>
      </c>
      <c r="AY169" s="227" t="s">
        <v>207</v>
      </c>
    </row>
    <row r="170" spans="2:65" s="13" customFormat="1" ht="12">
      <c r="B170" s="228"/>
      <c r="C170" s="229"/>
      <c r="D170" s="218" t="s">
        <v>218</v>
      </c>
      <c r="E170" s="230" t="s">
        <v>23</v>
      </c>
      <c r="F170" s="231" t="s">
        <v>236</v>
      </c>
      <c r="G170" s="229"/>
      <c r="H170" s="232">
        <v>3.5569999999999999</v>
      </c>
      <c r="I170" s="233"/>
      <c r="J170" s="229"/>
      <c r="K170" s="229"/>
      <c r="L170" s="234"/>
      <c r="M170" s="235"/>
      <c r="N170" s="236"/>
      <c r="O170" s="236"/>
      <c r="P170" s="236"/>
      <c r="Q170" s="236"/>
      <c r="R170" s="236"/>
      <c r="S170" s="236"/>
      <c r="T170" s="237"/>
      <c r="AT170" s="238" t="s">
        <v>218</v>
      </c>
      <c r="AU170" s="238" t="s">
        <v>82</v>
      </c>
      <c r="AV170" s="13" t="s">
        <v>216</v>
      </c>
      <c r="AW170" s="13" t="s">
        <v>36</v>
      </c>
      <c r="AX170" s="13" t="s">
        <v>80</v>
      </c>
      <c r="AY170" s="238" t="s">
        <v>207</v>
      </c>
    </row>
    <row r="171" spans="2:65" s="1" customFormat="1" ht="34.200000000000003" customHeight="1">
      <c r="B171" s="42"/>
      <c r="C171" s="204" t="s">
        <v>291</v>
      </c>
      <c r="D171" s="204" t="s">
        <v>211</v>
      </c>
      <c r="E171" s="205" t="s">
        <v>1400</v>
      </c>
      <c r="F171" s="206" t="s">
        <v>1401</v>
      </c>
      <c r="G171" s="207" t="s">
        <v>322</v>
      </c>
      <c r="H171" s="208">
        <v>11.5</v>
      </c>
      <c r="I171" s="209"/>
      <c r="J171" s="210">
        <f>ROUND(I171*H171,1)</f>
        <v>0</v>
      </c>
      <c r="K171" s="206" t="s">
        <v>215</v>
      </c>
      <c r="L171" s="62"/>
      <c r="M171" s="211" t="s">
        <v>23</v>
      </c>
      <c r="N171" s="212" t="s">
        <v>44</v>
      </c>
      <c r="O171" s="43"/>
      <c r="P171" s="213">
        <f>O171*H171</f>
        <v>0</v>
      </c>
      <c r="Q171" s="213">
        <v>1.0000000000000001E-5</v>
      </c>
      <c r="R171" s="213">
        <f>Q171*H171</f>
        <v>1.15E-4</v>
      </c>
      <c r="S171" s="213">
        <v>0</v>
      </c>
      <c r="T171" s="214">
        <f>S171*H171</f>
        <v>0</v>
      </c>
      <c r="AR171" s="25" t="s">
        <v>216</v>
      </c>
      <c r="AT171" s="25" t="s">
        <v>211</v>
      </c>
      <c r="AU171" s="25" t="s">
        <v>82</v>
      </c>
      <c r="AY171" s="25" t="s">
        <v>207</v>
      </c>
      <c r="BE171" s="215">
        <f>IF(N171="základní",J171,0)</f>
        <v>0</v>
      </c>
      <c r="BF171" s="215">
        <f>IF(N171="snížená",J171,0)</f>
        <v>0</v>
      </c>
      <c r="BG171" s="215">
        <f>IF(N171="zákl. přenesená",J171,0)</f>
        <v>0</v>
      </c>
      <c r="BH171" s="215">
        <f>IF(N171="sníž. přenesená",J171,0)</f>
        <v>0</v>
      </c>
      <c r="BI171" s="215">
        <f>IF(N171="nulová",J171,0)</f>
        <v>0</v>
      </c>
      <c r="BJ171" s="25" t="s">
        <v>80</v>
      </c>
      <c r="BK171" s="215">
        <f>ROUND(I171*H171,1)</f>
        <v>0</v>
      </c>
      <c r="BL171" s="25" t="s">
        <v>216</v>
      </c>
      <c r="BM171" s="25" t="s">
        <v>1402</v>
      </c>
    </row>
    <row r="172" spans="2:65" s="15" customFormat="1" ht="12">
      <c r="B172" s="250"/>
      <c r="C172" s="251"/>
      <c r="D172" s="218" t="s">
        <v>218</v>
      </c>
      <c r="E172" s="252" t="s">
        <v>23</v>
      </c>
      <c r="F172" s="253" t="s">
        <v>1357</v>
      </c>
      <c r="G172" s="251"/>
      <c r="H172" s="252" t="s">
        <v>23</v>
      </c>
      <c r="I172" s="254"/>
      <c r="J172" s="251"/>
      <c r="K172" s="251"/>
      <c r="L172" s="255"/>
      <c r="M172" s="256"/>
      <c r="N172" s="257"/>
      <c r="O172" s="257"/>
      <c r="P172" s="257"/>
      <c r="Q172" s="257"/>
      <c r="R172" s="257"/>
      <c r="S172" s="257"/>
      <c r="T172" s="258"/>
      <c r="AT172" s="259" t="s">
        <v>218</v>
      </c>
      <c r="AU172" s="259" t="s">
        <v>82</v>
      </c>
      <c r="AV172" s="15" t="s">
        <v>80</v>
      </c>
      <c r="AW172" s="15" t="s">
        <v>36</v>
      </c>
      <c r="AX172" s="15" t="s">
        <v>73</v>
      </c>
      <c r="AY172" s="259" t="s">
        <v>207</v>
      </c>
    </row>
    <row r="173" spans="2:65" s="12" customFormat="1" ht="12">
      <c r="B173" s="216"/>
      <c r="C173" s="217"/>
      <c r="D173" s="218" t="s">
        <v>218</v>
      </c>
      <c r="E173" s="219" t="s">
        <v>23</v>
      </c>
      <c r="F173" s="220" t="s">
        <v>23</v>
      </c>
      <c r="G173" s="217"/>
      <c r="H173" s="221">
        <v>0</v>
      </c>
      <c r="I173" s="222"/>
      <c r="J173" s="217"/>
      <c r="K173" s="217"/>
      <c r="L173" s="223"/>
      <c r="M173" s="224"/>
      <c r="N173" s="225"/>
      <c r="O173" s="225"/>
      <c r="P173" s="225"/>
      <c r="Q173" s="225"/>
      <c r="R173" s="225"/>
      <c r="S173" s="225"/>
      <c r="T173" s="226"/>
      <c r="AT173" s="227" t="s">
        <v>218</v>
      </c>
      <c r="AU173" s="227" t="s">
        <v>82</v>
      </c>
      <c r="AV173" s="12" t="s">
        <v>82</v>
      </c>
      <c r="AW173" s="12" t="s">
        <v>36</v>
      </c>
      <c r="AX173" s="12" t="s">
        <v>73</v>
      </c>
      <c r="AY173" s="227" t="s">
        <v>207</v>
      </c>
    </row>
    <row r="174" spans="2:65" s="12" customFormat="1" ht="12">
      <c r="B174" s="216"/>
      <c r="C174" s="217"/>
      <c r="D174" s="218" t="s">
        <v>218</v>
      </c>
      <c r="E174" s="219" t="s">
        <v>23</v>
      </c>
      <c r="F174" s="220" t="s">
        <v>1403</v>
      </c>
      <c r="G174" s="217"/>
      <c r="H174" s="221">
        <v>3</v>
      </c>
      <c r="I174" s="222"/>
      <c r="J174" s="217"/>
      <c r="K174" s="217"/>
      <c r="L174" s="223"/>
      <c r="M174" s="224"/>
      <c r="N174" s="225"/>
      <c r="O174" s="225"/>
      <c r="P174" s="225"/>
      <c r="Q174" s="225"/>
      <c r="R174" s="225"/>
      <c r="S174" s="225"/>
      <c r="T174" s="226"/>
      <c r="AT174" s="227" t="s">
        <v>218</v>
      </c>
      <c r="AU174" s="227" t="s">
        <v>82</v>
      </c>
      <c r="AV174" s="12" t="s">
        <v>82</v>
      </c>
      <c r="AW174" s="12" t="s">
        <v>36</v>
      </c>
      <c r="AX174" s="12" t="s">
        <v>73</v>
      </c>
      <c r="AY174" s="227" t="s">
        <v>207</v>
      </c>
    </row>
    <row r="175" spans="2:65" s="12" customFormat="1" ht="12">
      <c r="B175" s="216"/>
      <c r="C175" s="217"/>
      <c r="D175" s="218" t="s">
        <v>218</v>
      </c>
      <c r="E175" s="219" t="s">
        <v>23</v>
      </c>
      <c r="F175" s="220" t="s">
        <v>1404</v>
      </c>
      <c r="G175" s="217"/>
      <c r="H175" s="221">
        <v>8.5</v>
      </c>
      <c r="I175" s="222"/>
      <c r="J175" s="217"/>
      <c r="K175" s="217"/>
      <c r="L175" s="223"/>
      <c r="M175" s="224"/>
      <c r="N175" s="225"/>
      <c r="O175" s="225"/>
      <c r="P175" s="225"/>
      <c r="Q175" s="225"/>
      <c r="R175" s="225"/>
      <c r="S175" s="225"/>
      <c r="T175" s="226"/>
      <c r="AT175" s="227" t="s">
        <v>218</v>
      </c>
      <c r="AU175" s="227" t="s">
        <v>82</v>
      </c>
      <c r="AV175" s="12" t="s">
        <v>82</v>
      </c>
      <c r="AW175" s="12" t="s">
        <v>36</v>
      </c>
      <c r="AX175" s="12" t="s">
        <v>73</v>
      </c>
      <c r="AY175" s="227" t="s">
        <v>207</v>
      </c>
    </row>
    <row r="176" spans="2:65" s="13" customFormat="1" ht="12">
      <c r="B176" s="228"/>
      <c r="C176" s="229"/>
      <c r="D176" s="218" t="s">
        <v>218</v>
      </c>
      <c r="E176" s="230" t="s">
        <v>23</v>
      </c>
      <c r="F176" s="231" t="s">
        <v>236</v>
      </c>
      <c r="G176" s="229"/>
      <c r="H176" s="232">
        <v>11.5</v>
      </c>
      <c r="I176" s="233"/>
      <c r="J176" s="229"/>
      <c r="K176" s="229"/>
      <c r="L176" s="234"/>
      <c r="M176" s="235"/>
      <c r="N176" s="236"/>
      <c r="O176" s="236"/>
      <c r="P176" s="236"/>
      <c r="Q176" s="236"/>
      <c r="R176" s="236"/>
      <c r="S176" s="236"/>
      <c r="T176" s="237"/>
      <c r="AT176" s="238" t="s">
        <v>218</v>
      </c>
      <c r="AU176" s="238" t="s">
        <v>82</v>
      </c>
      <c r="AV176" s="13" t="s">
        <v>216</v>
      </c>
      <c r="AW176" s="13" t="s">
        <v>36</v>
      </c>
      <c r="AX176" s="13" t="s">
        <v>80</v>
      </c>
      <c r="AY176" s="238" t="s">
        <v>207</v>
      </c>
    </row>
    <row r="177" spans="2:65" s="1" customFormat="1" ht="14.4" customHeight="1">
      <c r="B177" s="42"/>
      <c r="C177" s="260" t="s">
        <v>10</v>
      </c>
      <c r="D177" s="260" t="s">
        <v>314</v>
      </c>
      <c r="E177" s="261" t="s">
        <v>1405</v>
      </c>
      <c r="F177" s="262" t="s">
        <v>1406</v>
      </c>
      <c r="G177" s="263" t="s">
        <v>322</v>
      </c>
      <c r="H177" s="264">
        <v>11.845000000000001</v>
      </c>
      <c r="I177" s="265"/>
      <c r="J177" s="266">
        <f>ROUND(I177*H177,1)</f>
        <v>0</v>
      </c>
      <c r="K177" s="262" t="s">
        <v>215</v>
      </c>
      <c r="L177" s="267"/>
      <c r="M177" s="268" t="s">
        <v>23</v>
      </c>
      <c r="N177" s="269" t="s">
        <v>44</v>
      </c>
      <c r="O177" s="43"/>
      <c r="P177" s="213">
        <f>O177*H177</f>
        <v>0</v>
      </c>
      <c r="Q177" s="213">
        <v>1.72E-3</v>
      </c>
      <c r="R177" s="213">
        <f>Q177*H177</f>
        <v>2.03734E-2</v>
      </c>
      <c r="S177" s="213">
        <v>0</v>
      </c>
      <c r="T177" s="214">
        <f>S177*H177</f>
        <v>0</v>
      </c>
      <c r="AR177" s="25" t="s">
        <v>262</v>
      </c>
      <c r="AT177" s="25" t="s">
        <v>314</v>
      </c>
      <c r="AU177" s="25" t="s">
        <v>82</v>
      </c>
      <c r="AY177" s="25" t="s">
        <v>207</v>
      </c>
      <c r="BE177" s="215">
        <f>IF(N177="základní",J177,0)</f>
        <v>0</v>
      </c>
      <c r="BF177" s="215">
        <f>IF(N177="snížená",J177,0)</f>
        <v>0</v>
      </c>
      <c r="BG177" s="215">
        <f>IF(N177="zákl. přenesená",J177,0)</f>
        <v>0</v>
      </c>
      <c r="BH177" s="215">
        <f>IF(N177="sníž. přenesená",J177,0)</f>
        <v>0</v>
      </c>
      <c r="BI177" s="215">
        <f>IF(N177="nulová",J177,0)</f>
        <v>0</v>
      </c>
      <c r="BJ177" s="25" t="s">
        <v>80</v>
      </c>
      <c r="BK177" s="215">
        <f>ROUND(I177*H177,1)</f>
        <v>0</v>
      </c>
      <c r="BL177" s="25" t="s">
        <v>216</v>
      </c>
      <c r="BM177" s="25" t="s">
        <v>1407</v>
      </c>
    </row>
    <row r="178" spans="2:65" s="12" customFormat="1" ht="12">
      <c r="B178" s="216"/>
      <c r="C178" s="217"/>
      <c r="D178" s="218" t="s">
        <v>218</v>
      </c>
      <c r="E178" s="219" t="s">
        <v>23</v>
      </c>
      <c r="F178" s="220" t="s">
        <v>1408</v>
      </c>
      <c r="G178" s="217"/>
      <c r="H178" s="221">
        <v>11.845000000000001</v>
      </c>
      <c r="I178" s="222"/>
      <c r="J178" s="217"/>
      <c r="K178" s="217"/>
      <c r="L178" s="223"/>
      <c r="M178" s="224"/>
      <c r="N178" s="225"/>
      <c r="O178" s="225"/>
      <c r="P178" s="225"/>
      <c r="Q178" s="225"/>
      <c r="R178" s="225"/>
      <c r="S178" s="225"/>
      <c r="T178" s="226"/>
      <c r="AT178" s="227" t="s">
        <v>218</v>
      </c>
      <c r="AU178" s="227" t="s">
        <v>82</v>
      </c>
      <c r="AV178" s="12" t="s">
        <v>82</v>
      </c>
      <c r="AW178" s="12" t="s">
        <v>36</v>
      </c>
      <c r="AX178" s="12" t="s">
        <v>80</v>
      </c>
      <c r="AY178" s="227" t="s">
        <v>207</v>
      </c>
    </row>
    <row r="179" spans="2:65" s="11" customFormat="1" ht="29.85" customHeight="1">
      <c r="B179" s="188"/>
      <c r="C179" s="189"/>
      <c r="D179" s="190" t="s">
        <v>72</v>
      </c>
      <c r="E179" s="202" t="s">
        <v>429</v>
      </c>
      <c r="F179" s="202" t="s">
        <v>1409</v>
      </c>
      <c r="G179" s="189"/>
      <c r="H179" s="189"/>
      <c r="I179" s="192"/>
      <c r="J179" s="203">
        <f>BK179</f>
        <v>0</v>
      </c>
      <c r="K179" s="189"/>
      <c r="L179" s="194"/>
      <c r="M179" s="195"/>
      <c r="N179" s="196"/>
      <c r="O179" s="196"/>
      <c r="P179" s="197">
        <f>SUM(P180:P217)</f>
        <v>0</v>
      </c>
      <c r="Q179" s="196"/>
      <c r="R179" s="197">
        <f>SUM(R180:R217)</f>
        <v>3.4478952000000005</v>
      </c>
      <c r="S179" s="196"/>
      <c r="T179" s="198">
        <f>SUM(T180:T217)</f>
        <v>0</v>
      </c>
      <c r="AR179" s="199" t="s">
        <v>80</v>
      </c>
      <c r="AT179" s="200" t="s">
        <v>72</v>
      </c>
      <c r="AU179" s="200" t="s">
        <v>80</v>
      </c>
      <c r="AY179" s="199" t="s">
        <v>207</v>
      </c>
      <c r="BK179" s="201">
        <f>SUM(BK180:BK217)</f>
        <v>0</v>
      </c>
    </row>
    <row r="180" spans="2:65" s="1" customFormat="1" ht="22.8" customHeight="1">
      <c r="B180" s="42"/>
      <c r="C180" s="204" t="s">
        <v>226</v>
      </c>
      <c r="D180" s="204" t="s">
        <v>211</v>
      </c>
      <c r="E180" s="205" t="s">
        <v>1222</v>
      </c>
      <c r="F180" s="206" t="s">
        <v>1223</v>
      </c>
      <c r="G180" s="207" t="s">
        <v>214</v>
      </c>
      <c r="H180" s="208">
        <v>0.42799999999999999</v>
      </c>
      <c r="I180" s="209"/>
      <c r="J180" s="210">
        <f>ROUND(I180*H180,1)</f>
        <v>0</v>
      </c>
      <c r="K180" s="206" t="s">
        <v>23</v>
      </c>
      <c r="L180" s="62"/>
      <c r="M180" s="211" t="s">
        <v>23</v>
      </c>
      <c r="N180" s="212" t="s">
        <v>44</v>
      </c>
      <c r="O180" s="43"/>
      <c r="P180" s="213">
        <f>O180*H180</f>
        <v>0</v>
      </c>
      <c r="Q180" s="213">
        <v>2.16</v>
      </c>
      <c r="R180" s="213">
        <f>Q180*H180</f>
        <v>0.92448000000000008</v>
      </c>
      <c r="S180" s="213">
        <v>0</v>
      </c>
      <c r="T180" s="214">
        <f>S180*H180</f>
        <v>0</v>
      </c>
      <c r="AR180" s="25" t="s">
        <v>216</v>
      </c>
      <c r="AT180" s="25" t="s">
        <v>211</v>
      </c>
      <c r="AU180" s="25" t="s">
        <v>82</v>
      </c>
      <c r="AY180" s="25" t="s">
        <v>207</v>
      </c>
      <c r="BE180" s="215">
        <f>IF(N180="základní",J180,0)</f>
        <v>0</v>
      </c>
      <c r="BF180" s="215">
        <f>IF(N180="snížená",J180,0)</f>
        <v>0</v>
      </c>
      <c r="BG180" s="215">
        <f>IF(N180="zákl. přenesená",J180,0)</f>
        <v>0</v>
      </c>
      <c r="BH180" s="215">
        <f>IF(N180="sníž. přenesená",J180,0)</f>
        <v>0</v>
      </c>
      <c r="BI180" s="215">
        <f>IF(N180="nulová",J180,0)</f>
        <v>0</v>
      </c>
      <c r="BJ180" s="25" t="s">
        <v>80</v>
      </c>
      <c r="BK180" s="215">
        <f>ROUND(I180*H180,1)</f>
        <v>0</v>
      </c>
      <c r="BL180" s="25" t="s">
        <v>216</v>
      </c>
      <c r="BM180" s="25" t="s">
        <v>1410</v>
      </c>
    </row>
    <row r="181" spans="2:65" s="15" customFormat="1" ht="12">
      <c r="B181" s="250"/>
      <c r="C181" s="251"/>
      <c r="D181" s="218" t="s">
        <v>218</v>
      </c>
      <c r="E181" s="252" t="s">
        <v>23</v>
      </c>
      <c r="F181" s="253" t="s">
        <v>1411</v>
      </c>
      <c r="G181" s="251"/>
      <c r="H181" s="252" t="s">
        <v>23</v>
      </c>
      <c r="I181" s="254"/>
      <c r="J181" s="251"/>
      <c r="K181" s="251"/>
      <c r="L181" s="255"/>
      <c r="M181" s="256"/>
      <c r="N181" s="257"/>
      <c r="O181" s="257"/>
      <c r="P181" s="257"/>
      <c r="Q181" s="257"/>
      <c r="R181" s="257"/>
      <c r="S181" s="257"/>
      <c r="T181" s="258"/>
      <c r="AT181" s="259" t="s">
        <v>218</v>
      </c>
      <c r="AU181" s="259" t="s">
        <v>82</v>
      </c>
      <c r="AV181" s="15" t="s">
        <v>80</v>
      </c>
      <c r="AW181" s="15" t="s">
        <v>36</v>
      </c>
      <c r="AX181" s="15" t="s">
        <v>73</v>
      </c>
      <c r="AY181" s="259" t="s">
        <v>207</v>
      </c>
    </row>
    <row r="182" spans="2:65" s="12" customFormat="1" ht="12">
      <c r="B182" s="216"/>
      <c r="C182" s="217"/>
      <c r="D182" s="218" t="s">
        <v>218</v>
      </c>
      <c r="E182" s="219" t="s">
        <v>23</v>
      </c>
      <c r="F182" s="220" t="s">
        <v>23</v>
      </c>
      <c r="G182" s="217"/>
      <c r="H182" s="221">
        <v>0</v>
      </c>
      <c r="I182" s="222"/>
      <c r="J182" s="217"/>
      <c r="K182" s="217"/>
      <c r="L182" s="223"/>
      <c r="M182" s="224"/>
      <c r="N182" s="225"/>
      <c r="O182" s="225"/>
      <c r="P182" s="225"/>
      <c r="Q182" s="225"/>
      <c r="R182" s="225"/>
      <c r="S182" s="225"/>
      <c r="T182" s="226"/>
      <c r="AT182" s="227" t="s">
        <v>218</v>
      </c>
      <c r="AU182" s="227" t="s">
        <v>82</v>
      </c>
      <c r="AV182" s="12" t="s">
        <v>82</v>
      </c>
      <c r="AW182" s="12" t="s">
        <v>36</v>
      </c>
      <c r="AX182" s="12" t="s">
        <v>73</v>
      </c>
      <c r="AY182" s="227" t="s">
        <v>207</v>
      </c>
    </row>
    <row r="183" spans="2:65" s="12" customFormat="1" ht="12">
      <c r="B183" s="216"/>
      <c r="C183" s="217"/>
      <c r="D183" s="218" t="s">
        <v>218</v>
      </c>
      <c r="E183" s="219" t="s">
        <v>23</v>
      </c>
      <c r="F183" s="220" t="s">
        <v>1412</v>
      </c>
      <c r="G183" s="217"/>
      <c r="H183" s="221">
        <v>0.42799999999999999</v>
      </c>
      <c r="I183" s="222"/>
      <c r="J183" s="217"/>
      <c r="K183" s="217"/>
      <c r="L183" s="223"/>
      <c r="M183" s="224"/>
      <c r="N183" s="225"/>
      <c r="O183" s="225"/>
      <c r="P183" s="225"/>
      <c r="Q183" s="225"/>
      <c r="R183" s="225"/>
      <c r="S183" s="225"/>
      <c r="T183" s="226"/>
      <c r="AT183" s="227" t="s">
        <v>218</v>
      </c>
      <c r="AU183" s="227" t="s">
        <v>82</v>
      </c>
      <c r="AV183" s="12" t="s">
        <v>82</v>
      </c>
      <c r="AW183" s="12" t="s">
        <v>36</v>
      </c>
      <c r="AX183" s="12" t="s">
        <v>80</v>
      </c>
      <c r="AY183" s="227" t="s">
        <v>207</v>
      </c>
    </row>
    <row r="184" spans="2:65" s="1" customFormat="1" ht="34.200000000000003" customHeight="1">
      <c r="B184" s="42"/>
      <c r="C184" s="204" t="s">
        <v>243</v>
      </c>
      <c r="D184" s="204" t="s">
        <v>211</v>
      </c>
      <c r="E184" s="205" t="s">
        <v>1227</v>
      </c>
      <c r="F184" s="206" t="s">
        <v>1228</v>
      </c>
      <c r="G184" s="207" t="s">
        <v>214</v>
      </c>
      <c r="H184" s="208">
        <v>0.28499999999999998</v>
      </c>
      <c r="I184" s="209"/>
      <c r="J184" s="210">
        <f>ROUND(I184*H184,1)</f>
        <v>0</v>
      </c>
      <c r="K184" s="206" t="s">
        <v>215</v>
      </c>
      <c r="L184" s="62"/>
      <c r="M184" s="211" t="s">
        <v>23</v>
      </c>
      <c r="N184" s="212" t="s">
        <v>44</v>
      </c>
      <c r="O184" s="43"/>
      <c r="P184" s="213">
        <f>O184*H184</f>
        <v>0</v>
      </c>
      <c r="Q184" s="213">
        <v>2.2564199999999999</v>
      </c>
      <c r="R184" s="213">
        <f>Q184*H184</f>
        <v>0.64307969999999992</v>
      </c>
      <c r="S184" s="213">
        <v>0</v>
      </c>
      <c r="T184" s="214">
        <f>S184*H184</f>
        <v>0</v>
      </c>
      <c r="AR184" s="25" t="s">
        <v>216</v>
      </c>
      <c r="AT184" s="25" t="s">
        <v>211</v>
      </c>
      <c r="AU184" s="25" t="s">
        <v>82</v>
      </c>
      <c r="AY184" s="25" t="s">
        <v>207</v>
      </c>
      <c r="BE184" s="215">
        <f>IF(N184="základní",J184,0)</f>
        <v>0</v>
      </c>
      <c r="BF184" s="215">
        <f>IF(N184="snížená",J184,0)</f>
        <v>0</v>
      </c>
      <c r="BG184" s="215">
        <f>IF(N184="zákl. přenesená",J184,0)</f>
        <v>0</v>
      </c>
      <c r="BH184" s="215">
        <f>IF(N184="sníž. přenesená",J184,0)</f>
        <v>0</v>
      </c>
      <c r="BI184" s="215">
        <f>IF(N184="nulová",J184,0)</f>
        <v>0</v>
      </c>
      <c r="BJ184" s="25" t="s">
        <v>80</v>
      </c>
      <c r="BK184" s="215">
        <f>ROUND(I184*H184,1)</f>
        <v>0</v>
      </c>
      <c r="BL184" s="25" t="s">
        <v>216</v>
      </c>
      <c r="BM184" s="25" t="s">
        <v>1413</v>
      </c>
    </row>
    <row r="185" spans="2:65" s="15" customFormat="1" ht="12">
      <c r="B185" s="250"/>
      <c r="C185" s="251"/>
      <c r="D185" s="218" t="s">
        <v>218</v>
      </c>
      <c r="E185" s="252" t="s">
        <v>23</v>
      </c>
      <c r="F185" s="253" t="s">
        <v>1411</v>
      </c>
      <c r="G185" s="251"/>
      <c r="H185" s="252" t="s">
        <v>23</v>
      </c>
      <c r="I185" s="254"/>
      <c r="J185" s="251"/>
      <c r="K185" s="251"/>
      <c r="L185" s="255"/>
      <c r="M185" s="256"/>
      <c r="N185" s="257"/>
      <c r="O185" s="257"/>
      <c r="P185" s="257"/>
      <c r="Q185" s="257"/>
      <c r="R185" s="257"/>
      <c r="S185" s="257"/>
      <c r="T185" s="258"/>
      <c r="AT185" s="259" t="s">
        <v>218</v>
      </c>
      <c r="AU185" s="259" t="s">
        <v>82</v>
      </c>
      <c r="AV185" s="15" t="s">
        <v>80</v>
      </c>
      <c r="AW185" s="15" t="s">
        <v>36</v>
      </c>
      <c r="AX185" s="15" t="s">
        <v>73</v>
      </c>
      <c r="AY185" s="259" t="s">
        <v>207</v>
      </c>
    </row>
    <row r="186" spans="2:65" s="12" customFormat="1" ht="12">
      <c r="B186" s="216"/>
      <c r="C186" s="217"/>
      <c r="D186" s="218" t="s">
        <v>218</v>
      </c>
      <c r="E186" s="219" t="s">
        <v>23</v>
      </c>
      <c r="F186" s="220" t="s">
        <v>23</v>
      </c>
      <c r="G186" s="217"/>
      <c r="H186" s="221">
        <v>0</v>
      </c>
      <c r="I186" s="222"/>
      <c r="J186" s="217"/>
      <c r="K186" s="217"/>
      <c r="L186" s="223"/>
      <c r="M186" s="224"/>
      <c r="N186" s="225"/>
      <c r="O186" s="225"/>
      <c r="P186" s="225"/>
      <c r="Q186" s="225"/>
      <c r="R186" s="225"/>
      <c r="S186" s="225"/>
      <c r="T186" s="226"/>
      <c r="AT186" s="227" t="s">
        <v>218</v>
      </c>
      <c r="AU186" s="227" t="s">
        <v>82</v>
      </c>
      <c r="AV186" s="12" t="s">
        <v>82</v>
      </c>
      <c r="AW186" s="12" t="s">
        <v>36</v>
      </c>
      <c r="AX186" s="12" t="s">
        <v>73</v>
      </c>
      <c r="AY186" s="227" t="s">
        <v>207</v>
      </c>
    </row>
    <row r="187" spans="2:65" s="12" customFormat="1" ht="12">
      <c r="B187" s="216"/>
      <c r="C187" s="217"/>
      <c r="D187" s="218" t="s">
        <v>218</v>
      </c>
      <c r="E187" s="219" t="s">
        <v>23</v>
      </c>
      <c r="F187" s="220" t="s">
        <v>1414</v>
      </c>
      <c r="G187" s="217"/>
      <c r="H187" s="221">
        <v>0.28499999999999998</v>
      </c>
      <c r="I187" s="222"/>
      <c r="J187" s="217"/>
      <c r="K187" s="217"/>
      <c r="L187" s="223"/>
      <c r="M187" s="224"/>
      <c r="N187" s="225"/>
      <c r="O187" s="225"/>
      <c r="P187" s="225"/>
      <c r="Q187" s="225"/>
      <c r="R187" s="225"/>
      <c r="S187" s="225"/>
      <c r="T187" s="226"/>
      <c r="AT187" s="227" t="s">
        <v>218</v>
      </c>
      <c r="AU187" s="227" t="s">
        <v>82</v>
      </c>
      <c r="AV187" s="12" t="s">
        <v>82</v>
      </c>
      <c r="AW187" s="12" t="s">
        <v>36</v>
      </c>
      <c r="AX187" s="12" t="s">
        <v>80</v>
      </c>
      <c r="AY187" s="227" t="s">
        <v>207</v>
      </c>
    </row>
    <row r="188" spans="2:65" s="1" customFormat="1" ht="22.8" customHeight="1">
      <c r="B188" s="42"/>
      <c r="C188" s="204" t="s">
        <v>308</v>
      </c>
      <c r="D188" s="204" t="s">
        <v>211</v>
      </c>
      <c r="E188" s="205" t="s">
        <v>1231</v>
      </c>
      <c r="F188" s="206" t="s">
        <v>1232</v>
      </c>
      <c r="G188" s="207" t="s">
        <v>285</v>
      </c>
      <c r="H188" s="208">
        <v>0.56999999999999995</v>
      </c>
      <c r="I188" s="209"/>
      <c r="J188" s="210">
        <f>ROUND(I188*H188,1)</f>
        <v>0</v>
      </c>
      <c r="K188" s="206" t="s">
        <v>215</v>
      </c>
      <c r="L188" s="62"/>
      <c r="M188" s="211" t="s">
        <v>23</v>
      </c>
      <c r="N188" s="212" t="s">
        <v>44</v>
      </c>
      <c r="O188" s="43"/>
      <c r="P188" s="213">
        <f>O188*H188</f>
        <v>0</v>
      </c>
      <c r="Q188" s="213">
        <v>1.282E-2</v>
      </c>
      <c r="R188" s="213">
        <f>Q188*H188</f>
        <v>7.3073999999999995E-3</v>
      </c>
      <c r="S188" s="213">
        <v>0</v>
      </c>
      <c r="T188" s="214">
        <f>S188*H188</f>
        <v>0</v>
      </c>
      <c r="AR188" s="25" t="s">
        <v>216</v>
      </c>
      <c r="AT188" s="25" t="s">
        <v>211</v>
      </c>
      <c r="AU188" s="25" t="s">
        <v>82</v>
      </c>
      <c r="AY188" s="25" t="s">
        <v>207</v>
      </c>
      <c r="BE188" s="215">
        <f>IF(N188="základní",J188,0)</f>
        <v>0</v>
      </c>
      <c r="BF188" s="215">
        <f>IF(N188="snížená",J188,0)</f>
        <v>0</v>
      </c>
      <c r="BG188" s="215">
        <f>IF(N188="zákl. přenesená",J188,0)</f>
        <v>0</v>
      </c>
      <c r="BH188" s="215">
        <f>IF(N188="sníž. přenesená",J188,0)</f>
        <v>0</v>
      </c>
      <c r="BI188" s="215">
        <f>IF(N188="nulová",J188,0)</f>
        <v>0</v>
      </c>
      <c r="BJ188" s="25" t="s">
        <v>80</v>
      </c>
      <c r="BK188" s="215">
        <f>ROUND(I188*H188,1)</f>
        <v>0</v>
      </c>
      <c r="BL188" s="25" t="s">
        <v>216</v>
      </c>
      <c r="BM188" s="25" t="s">
        <v>1415</v>
      </c>
    </row>
    <row r="189" spans="2:65" s="15" customFormat="1" ht="12">
      <c r="B189" s="250"/>
      <c r="C189" s="251"/>
      <c r="D189" s="218" t="s">
        <v>218</v>
      </c>
      <c r="E189" s="252" t="s">
        <v>23</v>
      </c>
      <c r="F189" s="253" t="s">
        <v>1411</v>
      </c>
      <c r="G189" s="251"/>
      <c r="H189" s="252" t="s">
        <v>23</v>
      </c>
      <c r="I189" s="254"/>
      <c r="J189" s="251"/>
      <c r="K189" s="251"/>
      <c r="L189" s="255"/>
      <c r="M189" s="256"/>
      <c r="N189" s="257"/>
      <c r="O189" s="257"/>
      <c r="P189" s="257"/>
      <c r="Q189" s="257"/>
      <c r="R189" s="257"/>
      <c r="S189" s="257"/>
      <c r="T189" s="258"/>
      <c r="AT189" s="259" t="s">
        <v>218</v>
      </c>
      <c r="AU189" s="259" t="s">
        <v>82</v>
      </c>
      <c r="AV189" s="15" t="s">
        <v>80</v>
      </c>
      <c r="AW189" s="15" t="s">
        <v>36</v>
      </c>
      <c r="AX189" s="15" t="s">
        <v>73</v>
      </c>
      <c r="AY189" s="259" t="s">
        <v>207</v>
      </c>
    </row>
    <row r="190" spans="2:65" s="12" customFormat="1" ht="12">
      <c r="B190" s="216"/>
      <c r="C190" s="217"/>
      <c r="D190" s="218" t="s">
        <v>218</v>
      </c>
      <c r="E190" s="219" t="s">
        <v>23</v>
      </c>
      <c r="F190" s="220" t="s">
        <v>23</v>
      </c>
      <c r="G190" s="217"/>
      <c r="H190" s="221">
        <v>0</v>
      </c>
      <c r="I190" s="222"/>
      <c r="J190" s="217"/>
      <c r="K190" s="217"/>
      <c r="L190" s="223"/>
      <c r="M190" s="224"/>
      <c r="N190" s="225"/>
      <c r="O190" s="225"/>
      <c r="P190" s="225"/>
      <c r="Q190" s="225"/>
      <c r="R190" s="225"/>
      <c r="S190" s="225"/>
      <c r="T190" s="226"/>
      <c r="AT190" s="227" t="s">
        <v>218</v>
      </c>
      <c r="AU190" s="227" t="s">
        <v>82</v>
      </c>
      <c r="AV190" s="12" t="s">
        <v>82</v>
      </c>
      <c r="AW190" s="12" t="s">
        <v>36</v>
      </c>
      <c r="AX190" s="12" t="s">
        <v>73</v>
      </c>
      <c r="AY190" s="227" t="s">
        <v>207</v>
      </c>
    </row>
    <row r="191" spans="2:65" s="12" customFormat="1" ht="12">
      <c r="B191" s="216"/>
      <c r="C191" s="217"/>
      <c r="D191" s="218" t="s">
        <v>218</v>
      </c>
      <c r="E191" s="219" t="s">
        <v>23</v>
      </c>
      <c r="F191" s="220" t="s">
        <v>1416</v>
      </c>
      <c r="G191" s="217"/>
      <c r="H191" s="221">
        <v>0.56999999999999995</v>
      </c>
      <c r="I191" s="222"/>
      <c r="J191" s="217"/>
      <c r="K191" s="217"/>
      <c r="L191" s="223"/>
      <c r="M191" s="224"/>
      <c r="N191" s="225"/>
      <c r="O191" s="225"/>
      <c r="P191" s="225"/>
      <c r="Q191" s="225"/>
      <c r="R191" s="225"/>
      <c r="S191" s="225"/>
      <c r="T191" s="226"/>
      <c r="AT191" s="227" t="s">
        <v>218</v>
      </c>
      <c r="AU191" s="227" t="s">
        <v>82</v>
      </c>
      <c r="AV191" s="12" t="s">
        <v>82</v>
      </c>
      <c r="AW191" s="12" t="s">
        <v>36</v>
      </c>
      <c r="AX191" s="12" t="s">
        <v>80</v>
      </c>
      <c r="AY191" s="227" t="s">
        <v>207</v>
      </c>
    </row>
    <row r="192" spans="2:65" s="1" customFormat="1" ht="34.200000000000003" customHeight="1">
      <c r="B192" s="42"/>
      <c r="C192" s="204" t="s">
        <v>313</v>
      </c>
      <c r="D192" s="204" t="s">
        <v>211</v>
      </c>
      <c r="E192" s="205" t="s">
        <v>1235</v>
      </c>
      <c r="F192" s="206" t="s">
        <v>1236</v>
      </c>
      <c r="G192" s="207" t="s">
        <v>285</v>
      </c>
      <c r="H192" s="208">
        <v>0.56999999999999995</v>
      </c>
      <c r="I192" s="209"/>
      <c r="J192" s="210">
        <f>ROUND(I192*H192,1)</f>
        <v>0</v>
      </c>
      <c r="K192" s="206" t="s">
        <v>215</v>
      </c>
      <c r="L192" s="62"/>
      <c r="M192" s="211" t="s">
        <v>23</v>
      </c>
      <c r="N192" s="212" t="s">
        <v>44</v>
      </c>
      <c r="O192" s="43"/>
      <c r="P192" s="213">
        <f>O192*H192</f>
        <v>0</v>
      </c>
      <c r="Q192" s="213">
        <v>0</v>
      </c>
      <c r="R192" s="213">
        <f>Q192*H192</f>
        <v>0</v>
      </c>
      <c r="S192" s="213">
        <v>0</v>
      </c>
      <c r="T192" s="214">
        <f>S192*H192</f>
        <v>0</v>
      </c>
      <c r="AR192" s="25" t="s">
        <v>216</v>
      </c>
      <c r="AT192" s="25" t="s">
        <v>211</v>
      </c>
      <c r="AU192" s="25" t="s">
        <v>82</v>
      </c>
      <c r="AY192" s="25" t="s">
        <v>207</v>
      </c>
      <c r="BE192" s="215">
        <f>IF(N192="základní",J192,0)</f>
        <v>0</v>
      </c>
      <c r="BF192" s="215">
        <f>IF(N192="snížená",J192,0)</f>
        <v>0</v>
      </c>
      <c r="BG192" s="215">
        <f>IF(N192="zákl. přenesená",J192,0)</f>
        <v>0</v>
      </c>
      <c r="BH192" s="215">
        <f>IF(N192="sníž. přenesená",J192,0)</f>
        <v>0</v>
      </c>
      <c r="BI192" s="215">
        <f>IF(N192="nulová",J192,0)</f>
        <v>0</v>
      </c>
      <c r="BJ192" s="25" t="s">
        <v>80</v>
      </c>
      <c r="BK192" s="215">
        <f>ROUND(I192*H192,1)</f>
        <v>0</v>
      </c>
      <c r="BL192" s="25" t="s">
        <v>216</v>
      </c>
      <c r="BM192" s="25" t="s">
        <v>1417</v>
      </c>
    </row>
    <row r="193" spans="2:65" s="1" customFormat="1" ht="34.200000000000003" customHeight="1">
      <c r="B193" s="42"/>
      <c r="C193" s="204" t="s">
        <v>319</v>
      </c>
      <c r="D193" s="204" t="s">
        <v>211</v>
      </c>
      <c r="E193" s="205" t="s">
        <v>1238</v>
      </c>
      <c r="F193" s="206" t="s">
        <v>1239</v>
      </c>
      <c r="G193" s="207" t="s">
        <v>322</v>
      </c>
      <c r="H193" s="208">
        <v>7.5</v>
      </c>
      <c r="I193" s="209"/>
      <c r="J193" s="210">
        <f>ROUND(I193*H193,1)</f>
        <v>0</v>
      </c>
      <c r="K193" s="206" t="s">
        <v>215</v>
      </c>
      <c r="L193" s="62"/>
      <c r="M193" s="211" t="s">
        <v>23</v>
      </c>
      <c r="N193" s="212" t="s">
        <v>44</v>
      </c>
      <c r="O193" s="43"/>
      <c r="P193" s="213">
        <f>O193*H193</f>
        <v>0</v>
      </c>
      <c r="Q193" s="213">
        <v>0.1016</v>
      </c>
      <c r="R193" s="213">
        <f>Q193*H193</f>
        <v>0.76200000000000001</v>
      </c>
      <c r="S193" s="213">
        <v>0</v>
      </c>
      <c r="T193" s="214">
        <f>S193*H193</f>
        <v>0</v>
      </c>
      <c r="AR193" s="25" t="s">
        <v>216</v>
      </c>
      <c r="AT193" s="25" t="s">
        <v>211</v>
      </c>
      <c r="AU193" s="25" t="s">
        <v>82</v>
      </c>
      <c r="AY193" s="25" t="s">
        <v>207</v>
      </c>
      <c r="BE193" s="215">
        <f>IF(N193="základní",J193,0)</f>
        <v>0</v>
      </c>
      <c r="BF193" s="215">
        <f>IF(N193="snížená",J193,0)</f>
        <v>0</v>
      </c>
      <c r="BG193" s="215">
        <f>IF(N193="zákl. přenesená",J193,0)</f>
        <v>0</v>
      </c>
      <c r="BH193" s="215">
        <f>IF(N193="sníž. přenesená",J193,0)</f>
        <v>0</v>
      </c>
      <c r="BI193" s="215">
        <f>IF(N193="nulová",J193,0)</f>
        <v>0</v>
      </c>
      <c r="BJ193" s="25" t="s">
        <v>80</v>
      </c>
      <c r="BK193" s="215">
        <f>ROUND(I193*H193,1)</f>
        <v>0</v>
      </c>
      <c r="BL193" s="25" t="s">
        <v>216</v>
      </c>
      <c r="BM193" s="25" t="s">
        <v>1418</v>
      </c>
    </row>
    <row r="194" spans="2:65" s="15" customFormat="1" ht="12">
      <c r="B194" s="250"/>
      <c r="C194" s="251"/>
      <c r="D194" s="218" t="s">
        <v>218</v>
      </c>
      <c r="E194" s="252" t="s">
        <v>23</v>
      </c>
      <c r="F194" s="253" t="s">
        <v>1411</v>
      </c>
      <c r="G194" s="251"/>
      <c r="H194" s="252" t="s">
        <v>23</v>
      </c>
      <c r="I194" s="254"/>
      <c r="J194" s="251"/>
      <c r="K194" s="251"/>
      <c r="L194" s="255"/>
      <c r="M194" s="256"/>
      <c r="N194" s="257"/>
      <c r="O194" s="257"/>
      <c r="P194" s="257"/>
      <c r="Q194" s="257"/>
      <c r="R194" s="257"/>
      <c r="S194" s="257"/>
      <c r="T194" s="258"/>
      <c r="AT194" s="259" t="s">
        <v>218</v>
      </c>
      <c r="AU194" s="259" t="s">
        <v>82</v>
      </c>
      <c r="AV194" s="15" t="s">
        <v>80</v>
      </c>
      <c r="AW194" s="15" t="s">
        <v>36</v>
      </c>
      <c r="AX194" s="15" t="s">
        <v>73</v>
      </c>
      <c r="AY194" s="259" t="s">
        <v>207</v>
      </c>
    </row>
    <row r="195" spans="2:65" s="12" customFormat="1" ht="12">
      <c r="B195" s="216"/>
      <c r="C195" s="217"/>
      <c r="D195" s="218" t="s">
        <v>218</v>
      </c>
      <c r="E195" s="219" t="s">
        <v>23</v>
      </c>
      <c r="F195" s="220" t="s">
        <v>23</v>
      </c>
      <c r="G195" s="217"/>
      <c r="H195" s="221">
        <v>0</v>
      </c>
      <c r="I195" s="222"/>
      <c r="J195" s="217"/>
      <c r="K195" s="217"/>
      <c r="L195" s="223"/>
      <c r="M195" s="224"/>
      <c r="N195" s="225"/>
      <c r="O195" s="225"/>
      <c r="P195" s="225"/>
      <c r="Q195" s="225"/>
      <c r="R195" s="225"/>
      <c r="S195" s="225"/>
      <c r="T195" s="226"/>
      <c r="AT195" s="227" t="s">
        <v>218</v>
      </c>
      <c r="AU195" s="227" t="s">
        <v>82</v>
      </c>
      <c r="AV195" s="12" t="s">
        <v>82</v>
      </c>
      <c r="AW195" s="12" t="s">
        <v>36</v>
      </c>
      <c r="AX195" s="12" t="s">
        <v>73</v>
      </c>
      <c r="AY195" s="227" t="s">
        <v>207</v>
      </c>
    </row>
    <row r="196" spans="2:65" s="12" customFormat="1" ht="12">
      <c r="B196" s="216"/>
      <c r="C196" s="217"/>
      <c r="D196" s="218" t="s">
        <v>218</v>
      </c>
      <c r="E196" s="219" t="s">
        <v>23</v>
      </c>
      <c r="F196" s="220" t="s">
        <v>1419</v>
      </c>
      <c r="G196" s="217"/>
      <c r="H196" s="221">
        <v>7.5</v>
      </c>
      <c r="I196" s="222"/>
      <c r="J196" s="217"/>
      <c r="K196" s="217"/>
      <c r="L196" s="223"/>
      <c r="M196" s="224"/>
      <c r="N196" s="225"/>
      <c r="O196" s="225"/>
      <c r="P196" s="225"/>
      <c r="Q196" s="225"/>
      <c r="R196" s="225"/>
      <c r="S196" s="225"/>
      <c r="T196" s="226"/>
      <c r="AT196" s="227" t="s">
        <v>218</v>
      </c>
      <c r="AU196" s="227" t="s">
        <v>82</v>
      </c>
      <c r="AV196" s="12" t="s">
        <v>82</v>
      </c>
      <c r="AW196" s="12" t="s">
        <v>36</v>
      </c>
      <c r="AX196" s="12" t="s">
        <v>80</v>
      </c>
      <c r="AY196" s="227" t="s">
        <v>207</v>
      </c>
    </row>
    <row r="197" spans="2:65" s="1" customFormat="1" ht="22.8" customHeight="1">
      <c r="B197" s="42"/>
      <c r="C197" s="204" t="s">
        <v>9</v>
      </c>
      <c r="D197" s="204" t="s">
        <v>211</v>
      </c>
      <c r="E197" s="205" t="s">
        <v>1242</v>
      </c>
      <c r="F197" s="206" t="s">
        <v>1243</v>
      </c>
      <c r="G197" s="207" t="s">
        <v>285</v>
      </c>
      <c r="H197" s="208">
        <v>1.6950000000000001</v>
      </c>
      <c r="I197" s="209"/>
      <c r="J197" s="210">
        <f>ROUND(I197*H197,1)</f>
        <v>0</v>
      </c>
      <c r="K197" s="206" t="s">
        <v>215</v>
      </c>
      <c r="L197" s="62"/>
      <c r="M197" s="211" t="s">
        <v>23</v>
      </c>
      <c r="N197" s="212" t="s">
        <v>44</v>
      </c>
      <c r="O197" s="43"/>
      <c r="P197" s="213">
        <f>O197*H197</f>
        <v>0</v>
      </c>
      <c r="Q197" s="213">
        <v>6.5799999999999999E-3</v>
      </c>
      <c r="R197" s="213">
        <f>Q197*H197</f>
        <v>1.1153100000000001E-2</v>
      </c>
      <c r="S197" s="213">
        <v>0</v>
      </c>
      <c r="T197" s="214">
        <f>S197*H197</f>
        <v>0</v>
      </c>
      <c r="AR197" s="25" t="s">
        <v>216</v>
      </c>
      <c r="AT197" s="25" t="s">
        <v>211</v>
      </c>
      <c r="AU197" s="25" t="s">
        <v>82</v>
      </c>
      <c r="AY197" s="25" t="s">
        <v>207</v>
      </c>
      <c r="BE197" s="215">
        <f>IF(N197="základní",J197,0)</f>
        <v>0</v>
      </c>
      <c r="BF197" s="215">
        <f>IF(N197="snížená",J197,0)</f>
        <v>0</v>
      </c>
      <c r="BG197" s="215">
        <f>IF(N197="zákl. přenesená",J197,0)</f>
        <v>0</v>
      </c>
      <c r="BH197" s="215">
        <f>IF(N197="sníž. přenesená",J197,0)</f>
        <v>0</v>
      </c>
      <c r="BI197" s="215">
        <f>IF(N197="nulová",J197,0)</f>
        <v>0</v>
      </c>
      <c r="BJ197" s="25" t="s">
        <v>80</v>
      </c>
      <c r="BK197" s="215">
        <f>ROUND(I197*H197,1)</f>
        <v>0</v>
      </c>
      <c r="BL197" s="25" t="s">
        <v>216</v>
      </c>
      <c r="BM197" s="25" t="s">
        <v>1420</v>
      </c>
    </row>
    <row r="198" spans="2:65" s="15" customFormat="1" ht="12">
      <c r="B198" s="250"/>
      <c r="C198" s="251"/>
      <c r="D198" s="218" t="s">
        <v>218</v>
      </c>
      <c r="E198" s="252" t="s">
        <v>23</v>
      </c>
      <c r="F198" s="253" t="s">
        <v>1411</v>
      </c>
      <c r="G198" s="251"/>
      <c r="H198" s="252" t="s">
        <v>23</v>
      </c>
      <c r="I198" s="254"/>
      <c r="J198" s="251"/>
      <c r="K198" s="251"/>
      <c r="L198" s="255"/>
      <c r="M198" s="256"/>
      <c r="N198" s="257"/>
      <c r="O198" s="257"/>
      <c r="P198" s="257"/>
      <c r="Q198" s="257"/>
      <c r="R198" s="257"/>
      <c r="S198" s="257"/>
      <c r="T198" s="258"/>
      <c r="AT198" s="259" t="s">
        <v>218</v>
      </c>
      <c r="AU198" s="259" t="s">
        <v>82</v>
      </c>
      <c r="AV198" s="15" t="s">
        <v>80</v>
      </c>
      <c r="AW198" s="15" t="s">
        <v>36</v>
      </c>
      <c r="AX198" s="15" t="s">
        <v>73</v>
      </c>
      <c r="AY198" s="259" t="s">
        <v>207</v>
      </c>
    </row>
    <row r="199" spans="2:65" s="12" customFormat="1" ht="12">
      <c r="B199" s="216"/>
      <c r="C199" s="217"/>
      <c r="D199" s="218" t="s">
        <v>218</v>
      </c>
      <c r="E199" s="219" t="s">
        <v>23</v>
      </c>
      <c r="F199" s="220" t="s">
        <v>23</v>
      </c>
      <c r="G199" s="217"/>
      <c r="H199" s="221">
        <v>0</v>
      </c>
      <c r="I199" s="222"/>
      <c r="J199" s="217"/>
      <c r="K199" s="217"/>
      <c r="L199" s="223"/>
      <c r="M199" s="224"/>
      <c r="N199" s="225"/>
      <c r="O199" s="225"/>
      <c r="P199" s="225"/>
      <c r="Q199" s="225"/>
      <c r="R199" s="225"/>
      <c r="S199" s="225"/>
      <c r="T199" s="226"/>
      <c r="AT199" s="227" t="s">
        <v>218</v>
      </c>
      <c r="AU199" s="227" t="s">
        <v>82</v>
      </c>
      <c r="AV199" s="12" t="s">
        <v>82</v>
      </c>
      <c r="AW199" s="12" t="s">
        <v>36</v>
      </c>
      <c r="AX199" s="12" t="s">
        <v>73</v>
      </c>
      <c r="AY199" s="227" t="s">
        <v>207</v>
      </c>
    </row>
    <row r="200" spans="2:65" s="12" customFormat="1" ht="12">
      <c r="B200" s="216"/>
      <c r="C200" s="217"/>
      <c r="D200" s="218" t="s">
        <v>218</v>
      </c>
      <c r="E200" s="219" t="s">
        <v>23</v>
      </c>
      <c r="F200" s="220" t="s">
        <v>1421</v>
      </c>
      <c r="G200" s="217"/>
      <c r="H200" s="221">
        <v>1.125</v>
      </c>
      <c r="I200" s="222"/>
      <c r="J200" s="217"/>
      <c r="K200" s="217"/>
      <c r="L200" s="223"/>
      <c r="M200" s="224"/>
      <c r="N200" s="225"/>
      <c r="O200" s="225"/>
      <c r="P200" s="225"/>
      <c r="Q200" s="225"/>
      <c r="R200" s="225"/>
      <c r="S200" s="225"/>
      <c r="T200" s="226"/>
      <c r="AT200" s="227" t="s">
        <v>218</v>
      </c>
      <c r="AU200" s="227" t="s">
        <v>82</v>
      </c>
      <c r="AV200" s="12" t="s">
        <v>82</v>
      </c>
      <c r="AW200" s="12" t="s">
        <v>36</v>
      </c>
      <c r="AX200" s="12" t="s">
        <v>73</v>
      </c>
      <c r="AY200" s="227" t="s">
        <v>207</v>
      </c>
    </row>
    <row r="201" spans="2:65" s="12" customFormat="1" ht="12">
      <c r="B201" s="216"/>
      <c r="C201" s="217"/>
      <c r="D201" s="218" t="s">
        <v>218</v>
      </c>
      <c r="E201" s="219" t="s">
        <v>23</v>
      </c>
      <c r="F201" s="220" t="s">
        <v>1422</v>
      </c>
      <c r="G201" s="217"/>
      <c r="H201" s="221">
        <v>0.56999999999999995</v>
      </c>
      <c r="I201" s="222"/>
      <c r="J201" s="217"/>
      <c r="K201" s="217"/>
      <c r="L201" s="223"/>
      <c r="M201" s="224"/>
      <c r="N201" s="225"/>
      <c r="O201" s="225"/>
      <c r="P201" s="225"/>
      <c r="Q201" s="225"/>
      <c r="R201" s="225"/>
      <c r="S201" s="225"/>
      <c r="T201" s="226"/>
      <c r="AT201" s="227" t="s">
        <v>218</v>
      </c>
      <c r="AU201" s="227" t="s">
        <v>82</v>
      </c>
      <c r="AV201" s="12" t="s">
        <v>82</v>
      </c>
      <c r="AW201" s="12" t="s">
        <v>36</v>
      </c>
      <c r="AX201" s="12" t="s">
        <v>73</v>
      </c>
      <c r="AY201" s="227" t="s">
        <v>207</v>
      </c>
    </row>
    <row r="202" spans="2:65" s="13" customFormat="1" ht="12">
      <c r="B202" s="228"/>
      <c r="C202" s="229"/>
      <c r="D202" s="218" t="s">
        <v>218</v>
      </c>
      <c r="E202" s="230" t="s">
        <v>23</v>
      </c>
      <c r="F202" s="231" t="s">
        <v>236</v>
      </c>
      <c r="G202" s="229"/>
      <c r="H202" s="232">
        <v>1.6950000000000001</v>
      </c>
      <c r="I202" s="233"/>
      <c r="J202" s="229"/>
      <c r="K202" s="229"/>
      <c r="L202" s="234"/>
      <c r="M202" s="235"/>
      <c r="N202" s="236"/>
      <c r="O202" s="236"/>
      <c r="P202" s="236"/>
      <c r="Q202" s="236"/>
      <c r="R202" s="236"/>
      <c r="S202" s="236"/>
      <c r="T202" s="237"/>
      <c r="AT202" s="238" t="s">
        <v>218</v>
      </c>
      <c r="AU202" s="238" t="s">
        <v>82</v>
      </c>
      <c r="AV202" s="13" t="s">
        <v>216</v>
      </c>
      <c r="AW202" s="13" t="s">
        <v>36</v>
      </c>
      <c r="AX202" s="13" t="s">
        <v>80</v>
      </c>
      <c r="AY202" s="238" t="s">
        <v>207</v>
      </c>
    </row>
    <row r="203" spans="2:65" s="1" customFormat="1" ht="22.8" customHeight="1">
      <c r="B203" s="42"/>
      <c r="C203" s="204" t="s">
        <v>329</v>
      </c>
      <c r="D203" s="204" t="s">
        <v>211</v>
      </c>
      <c r="E203" s="205" t="s">
        <v>1247</v>
      </c>
      <c r="F203" s="206" t="s">
        <v>1248</v>
      </c>
      <c r="G203" s="207" t="s">
        <v>285</v>
      </c>
      <c r="H203" s="208">
        <v>1.6950000000000001</v>
      </c>
      <c r="I203" s="209"/>
      <c r="J203" s="210">
        <f>ROUND(I203*H203,1)</f>
        <v>0</v>
      </c>
      <c r="K203" s="206" t="s">
        <v>215</v>
      </c>
      <c r="L203" s="62"/>
      <c r="M203" s="211" t="s">
        <v>23</v>
      </c>
      <c r="N203" s="212" t="s">
        <v>44</v>
      </c>
      <c r="O203" s="43"/>
      <c r="P203" s="213">
        <f>O203*H203</f>
        <v>0</v>
      </c>
      <c r="Q203" s="213">
        <v>0</v>
      </c>
      <c r="R203" s="213">
        <f>Q203*H203</f>
        <v>0</v>
      </c>
      <c r="S203" s="213">
        <v>0</v>
      </c>
      <c r="T203" s="214">
        <f>S203*H203</f>
        <v>0</v>
      </c>
      <c r="AR203" s="25" t="s">
        <v>216</v>
      </c>
      <c r="AT203" s="25" t="s">
        <v>211</v>
      </c>
      <c r="AU203" s="25" t="s">
        <v>82</v>
      </c>
      <c r="AY203" s="25" t="s">
        <v>207</v>
      </c>
      <c r="BE203" s="215">
        <f>IF(N203="základní",J203,0)</f>
        <v>0</v>
      </c>
      <c r="BF203" s="215">
        <f>IF(N203="snížená",J203,0)</f>
        <v>0</v>
      </c>
      <c r="BG203" s="215">
        <f>IF(N203="zákl. přenesená",J203,0)</f>
        <v>0</v>
      </c>
      <c r="BH203" s="215">
        <f>IF(N203="sníž. přenesená",J203,0)</f>
        <v>0</v>
      </c>
      <c r="BI203" s="215">
        <f>IF(N203="nulová",J203,0)</f>
        <v>0</v>
      </c>
      <c r="BJ203" s="25" t="s">
        <v>80</v>
      </c>
      <c r="BK203" s="215">
        <f>ROUND(I203*H203,1)</f>
        <v>0</v>
      </c>
      <c r="BL203" s="25" t="s">
        <v>216</v>
      </c>
      <c r="BM203" s="25" t="s">
        <v>1423</v>
      </c>
    </row>
    <row r="204" spans="2:65" s="1" customFormat="1" ht="45.6" customHeight="1">
      <c r="B204" s="42"/>
      <c r="C204" s="204" t="s">
        <v>335</v>
      </c>
      <c r="D204" s="204" t="s">
        <v>211</v>
      </c>
      <c r="E204" s="205" t="s">
        <v>1250</v>
      </c>
      <c r="F204" s="206" t="s">
        <v>1251</v>
      </c>
      <c r="G204" s="207" t="s">
        <v>322</v>
      </c>
      <c r="H204" s="208">
        <v>7.5</v>
      </c>
      <c r="I204" s="209"/>
      <c r="J204" s="210">
        <f>ROUND(I204*H204,1)</f>
        <v>0</v>
      </c>
      <c r="K204" s="206" t="s">
        <v>215</v>
      </c>
      <c r="L204" s="62"/>
      <c r="M204" s="211" t="s">
        <v>23</v>
      </c>
      <c r="N204" s="212" t="s">
        <v>44</v>
      </c>
      <c r="O204" s="43"/>
      <c r="P204" s="213">
        <f>O204*H204</f>
        <v>0</v>
      </c>
      <c r="Q204" s="213">
        <v>3.465E-2</v>
      </c>
      <c r="R204" s="213">
        <f>Q204*H204</f>
        <v>0.25987500000000002</v>
      </c>
      <c r="S204" s="213">
        <v>0</v>
      </c>
      <c r="T204" s="214">
        <f>S204*H204</f>
        <v>0</v>
      </c>
      <c r="AR204" s="25" t="s">
        <v>216</v>
      </c>
      <c r="AT204" s="25" t="s">
        <v>211</v>
      </c>
      <c r="AU204" s="25" t="s">
        <v>82</v>
      </c>
      <c r="AY204" s="25" t="s">
        <v>207</v>
      </c>
      <c r="BE204" s="215">
        <f>IF(N204="základní",J204,0)</f>
        <v>0</v>
      </c>
      <c r="BF204" s="215">
        <f>IF(N204="snížená",J204,0)</f>
        <v>0</v>
      </c>
      <c r="BG204" s="215">
        <f>IF(N204="zákl. přenesená",J204,0)</f>
        <v>0</v>
      </c>
      <c r="BH204" s="215">
        <f>IF(N204="sníž. přenesená",J204,0)</f>
        <v>0</v>
      </c>
      <c r="BI204" s="215">
        <f>IF(N204="nulová",J204,0)</f>
        <v>0</v>
      </c>
      <c r="BJ204" s="25" t="s">
        <v>80</v>
      </c>
      <c r="BK204" s="215">
        <f>ROUND(I204*H204,1)</f>
        <v>0</v>
      </c>
      <c r="BL204" s="25" t="s">
        <v>216</v>
      </c>
      <c r="BM204" s="25" t="s">
        <v>1424</v>
      </c>
    </row>
    <row r="205" spans="2:65" s="15" customFormat="1" ht="12">
      <c r="B205" s="250"/>
      <c r="C205" s="251"/>
      <c r="D205" s="218" t="s">
        <v>218</v>
      </c>
      <c r="E205" s="252" t="s">
        <v>23</v>
      </c>
      <c r="F205" s="253" t="s">
        <v>1411</v>
      </c>
      <c r="G205" s="251"/>
      <c r="H205" s="252" t="s">
        <v>23</v>
      </c>
      <c r="I205" s="254"/>
      <c r="J205" s="251"/>
      <c r="K205" s="251"/>
      <c r="L205" s="255"/>
      <c r="M205" s="256"/>
      <c r="N205" s="257"/>
      <c r="O205" s="257"/>
      <c r="P205" s="257"/>
      <c r="Q205" s="257"/>
      <c r="R205" s="257"/>
      <c r="S205" s="257"/>
      <c r="T205" s="258"/>
      <c r="AT205" s="259" t="s">
        <v>218</v>
      </c>
      <c r="AU205" s="259" t="s">
        <v>82</v>
      </c>
      <c r="AV205" s="15" t="s">
        <v>80</v>
      </c>
      <c r="AW205" s="15" t="s">
        <v>36</v>
      </c>
      <c r="AX205" s="15" t="s">
        <v>73</v>
      </c>
      <c r="AY205" s="259" t="s">
        <v>207</v>
      </c>
    </row>
    <row r="206" spans="2:65" s="12" customFormat="1" ht="12">
      <c r="B206" s="216"/>
      <c r="C206" s="217"/>
      <c r="D206" s="218" t="s">
        <v>218</v>
      </c>
      <c r="E206" s="219" t="s">
        <v>23</v>
      </c>
      <c r="F206" s="220" t="s">
        <v>23</v>
      </c>
      <c r="G206" s="217"/>
      <c r="H206" s="221">
        <v>0</v>
      </c>
      <c r="I206" s="222"/>
      <c r="J206" s="217"/>
      <c r="K206" s="217"/>
      <c r="L206" s="223"/>
      <c r="M206" s="224"/>
      <c r="N206" s="225"/>
      <c r="O206" s="225"/>
      <c r="P206" s="225"/>
      <c r="Q206" s="225"/>
      <c r="R206" s="225"/>
      <c r="S206" s="225"/>
      <c r="T206" s="226"/>
      <c r="AT206" s="227" t="s">
        <v>218</v>
      </c>
      <c r="AU206" s="227" t="s">
        <v>82</v>
      </c>
      <c r="AV206" s="12" t="s">
        <v>82</v>
      </c>
      <c r="AW206" s="12" t="s">
        <v>36</v>
      </c>
      <c r="AX206" s="12" t="s">
        <v>73</v>
      </c>
      <c r="AY206" s="227" t="s">
        <v>207</v>
      </c>
    </row>
    <row r="207" spans="2:65" s="12" customFormat="1" ht="12">
      <c r="B207" s="216"/>
      <c r="C207" s="217"/>
      <c r="D207" s="218" t="s">
        <v>218</v>
      </c>
      <c r="E207" s="219" t="s">
        <v>23</v>
      </c>
      <c r="F207" s="220" t="s">
        <v>1419</v>
      </c>
      <c r="G207" s="217"/>
      <c r="H207" s="221">
        <v>7.5</v>
      </c>
      <c r="I207" s="222"/>
      <c r="J207" s="217"/>
      <c r="K207" s="217"/>
      <c r="L207" s="223"/>
      <c r="M207" s="224"/>
      <c r="N207" s="225"/>
      <c r="O207" s="225"/>
      <c r="P207" s="225"/>
      <c r="Q207" s="225"/>
      <c r="R207" s="225"/>
      <c r="S207" s="225"/>
      <c r="T207" s="226"/>
      <c r="AT207" s="227" t="s">
        <v>218</v>
      </c>
      <c r="AU207" s="227" t="s">
        <v>82</v>
      </c>
      <c r="AV207" s="12" t="s">
        <v>82</v>
      </c>
      <c r="AW207" s="12" t="s">
        <v>36</v>
      </c>
      <c r="AX207" s="12" t="s">
        <v>80</v>
      </c>
      <c r="AY207" s="227" t="s">
        <v>207</v>
      </c>
    </row>
    <row r="208" spans="2:65" s="1" customFormat="1" ht="22.8" customHeight="1">
      <c r="B208" s="42"/>
      <c r="C208" s="260" t="s">
        <v>342</v>
      </c>
      <c r="D208" s="260" t="s">
        <v>314</v>
      </c>
      <c r="E208" s="261" t="s">
        <v>1254</v>
      </c>
      <c r="F208" s="262" t="s">
        <v>1255</v>
      </c>
      <c r="G208" s="263" t="s">
        <v>317</v>
      </c>
      <c r="H208" s="264">
        <v>4</v>
      </c>
      <c r="I208" s="265"/>
      <c r="J208" s="266">
        <f>ROUND(I208*H208,1)</f>
        <v>0</v>
      </c>
      <c r="K208" s="262" t="s">
        <v>23</v>
      </c>
      <c r="L208" s="267"/>
      <c r="M208" s="268" t="s">
        <v>23</v>
      </c>
      <c r="N208" s="269" t="s">
        <v>44</v>
      </c>
      <c r="O208" s="43"/>
      <c r="P208" s="213">
        <f>O208*H208</f>
        <v>0</v>
      </c>
      <c r="Q208" s="213">
        <v>0.16800000000000001</v>
      </c>
      <c r="R208" s="213">
        <f>Q208*H208</f>
        <v>0.67200000000000004</v>
      </c>
      <c r="S208" s="213">
        <v>0</v>
      </c>
      <c r="T208" s="214">
        <f>S208*H208</f>
        <v>0</v>
      </c>
      <c r="AR208" s="25" t="s">
        <v>262</v>
      </c>
      <c r="AT208" s="25" t="s">
        <v>314</v>
      </c>
      <c r="AU208" s="25" t="s">
        <v>82</v>
      </c>
      <c r="AY208" s="25" t="s">
        <v>207</v>
      </c>
      <c r="BE208" s="215">
        <f>IF(N208="základní",J208,0)</f>
        <v>0</v>
      </c>
      <c r="BF208" s="215">
        <f>IF(N208="snížená",J208,0)</f>
        <v>0</v>
      </c>
      <c r="BG208" s="215">
        <f>IF(N208="zákl. přenesená",J208,0)</f>
        <v>0</v>
      </c>
      <c r="BH208" s="215">
        <f>IF(N208="sníž. přenesená",J208,0)</f>
        <v>0</v>
      </c>
      <c r="BI208" s="215">
        <f>IF(N208="nulová",J208,0)</f>
        <v>0</v>
      </c>
      <c r="BJ208" s="25" t="s">
        <v>80</v>
      </c>
      <c r="BK208" s="215">
        <f>ROUND(I208*H208,1)</f>
        <v>0</v>
      </c>
      <c r="BL208" s="25" t="s">
        <v>216</v>
      </c>
      <c r="BM208" s="25" t="s">
        <v>1425</v>
      </c>
    </row>
    <row r="209" spans="2:65" s="15" customFormat="1" ht="12">
      <c r="B209" s="250"/>
      <c r="C209" s="251"/>
      <c r="D209" s="218" t="s">
        <v>218</v>
      </c>
      <c r="E209" s="252" t="s">
        <v>23</v>
      </c>
      <c r="F209" s="253" t="s">
        <v>1257</v>
      </c>
      <c r="G209" s="251"/>
      <c r="H209" s="252" t="s">
        <v>23</v>
      </c>
      <c r="I209" s="254"/>
      <c r="J209" s="251"/>
      <c r="K209" s="251"/>
      <c r="L209" s="255"/>
      <c r="M209" s="256"/>
      <c r="N209" s="257"/>
      <c r="O209" s="257"/>
      <c r="P209" s="257"/>
      <c r="Q209" s="257"/>
      <c r="R209" s="257"/>
      <c r="S209" s="257"/>
      <c r="T209" s="258"/>
      <c r="AT209" s="259" t="s">
        <v>218</v>
      </c>
      <c r="AU209" s="259" t="s">
        <v>82</v>
      </c>
      <c r="AV209" s="15" t="s">
        <v>80</v>
      </c>
      <c r="AW209" s="15" t="s">
        <v>36</v>
      </c>
      <c r="AX209" s="15" t="s">
        <v>73</v>
      </c>
      <c r="AY209" s="259" t="s">
        <v>207</v>
      </c>
    </row>
    <row r="210" spans="2:65" s="15" customFormat="1" ht="12">
      <c r="B210" s="250"/>
      <c r="C210" s="251"/>
      <c r="D210" s="218" t="s">
        <v>218</v>
      </c>
      <c r="E210" s="252" t="s">
        <v>23</v>
      </c>
      <c r="F210" s="253" t="s">
        <v>1258</v>
      </c>
      <c r="G210" s="251"/>
      <c r="H210" s="252" t="s">
        <v>23</v>
      </c>
      <c r="I210" s="254"/>
      <c r="J210" s="251"/>
      <c r="K210" s="251"/>
      <c r="L210" s="255"/>
      <c r="M210" s="256"/>
      <c r="N210" s="257"/>
      <c r="O210" s="257"/>
      <c r="P210" s="257"/>
      <c r="Q210" s="257"/>
      <c r="R210" s="257"/>
      <c r="S210" s="257"/>
      <c r="T210" s="258"/>
      <c r="AT210" s="259" t="s">
        <v>218</v>
      </c>
      <c r="AU210" s="259" t="s">
        <v>82</v>
      </c>
      <c r="AV210" s="15" t="s">
        <v>80</v>
      </c>
      <c r="AW210" s="15" t="s">
        <v>36</v>
      </c>
      <c r="AX210" s="15" t="s">
        <v>73</v>
      </c>
      <c r="AY210" s="259" t="s">
        <v>207</v>
      </c>
    </row>
    <row r="211" spans="2:65" s="12" customFormat="1" ht="12">
      <c r="B211" s="216"/>
      <c r="C211" s="217"/>
      <c r="D211" s="218" t="s">
        <v>218</v>
      </c>
      <c r="E211" s="219" t="s">
        <v>23</v>
      </c>
      <c r="F211" s="220" t="s">
        <v>23</v>
      </c>
      <c r="G211" s="217"/>
      <c r="H211" s="221">
        <v>0</v>
      </c>
      <c r="I211" s="222"/>
      <c r="J211" s="217"/>
      <c r="K211" s="217"/>
      <c r="L211" s="223"/>
      <c r="M211" s="224"/>
      <c r="N211" s="225"/>
      <c r="O211" s="225"/>
      <c r="P211" s="225"/>
      <c r="Q211" s="225"/>
      <c r="R211" s="225"/>
      <c r="S211" s="225"/>
      <c r="T211" s="226"/>
      <c r="AT211" s="227" t="s">
        <v>218</v>
      </c>
      <c r="AU211" s="227" t="s">
        <v>82</v>
      </c>
      <c r="AV211" s="12" t="s">
        <v>82</v>
      </c>
      <c r="AW211" s="12" t="s">
        <v>36</v>
      </c>
      <c r="AX211" s="12" t="s">
        <v>73</v>
      </c>
      <c r="AY211" s="227" t="s">
        <v>207</v>
      </c>
    </row>
    <row r="212" spans="2:65" s="12" customFormat="1" ht="12">
      <c r="B212" s="216"/>
      <c r="C212" s="217"/>
      <c r="D212" s="218" t="s">
        <v>218</v>
      </c>
      <c r="E212" s="219" t="s">
        <v>23</v>
      </c>
      <c r="F212" s="220" t="s">
        <v>216</v>
      </c>
      <c r="G212" s="217"/>
      <c r="H212" s="221">
        <v>4</v>
      </c>
      <c r="I212" s="222"/>
      <c r="J212" s="217"/>
      <c r="K212" s="217"/>
      <c r="L212" s="223"/>
      <c r="M212" s="224"/>
      <c r="N212" s="225"/>
      <c r="O212" s="225"/>
      <c r="P212" s="225"/>
      <c r="Q212" s="225"/>
      <c r="R212" s="225"/>
      <c r="S212" s="225"/>
      <c r="T212" s="226"/>
      <c r="AT212" s="227" t="s">
        <v>218</v>
      </c>
      <c r="AU212" s="227" t="s">
        <v>82</v>
      </c>
      <c r="AV212" s="12" t="s">
        <v>82</v>
      </c>
      <c r="AW212" s="12" t="s">
        <v>36</v>
      </c>
      <c r="AX212" s="12" t="s">
        <v>80</v>
      </c>
      <c r="AY212" s="227" t="s">
        <v>207</v>
      </c>
    </row>
    <row r="213" spans="2:65" s="1" customFormat="1" ht="22.8" customHeight="1">
      <c r="B213" s="42"/>
      <c r="C213" s="260" t="s">
        <v>348</v>
      </c>
      <c r="D213" s="260" t="s">
        <v>314</v>
      </c>
      <c r="E213" s="261" t="s">
        <v>1259</v>
      </c>
      <c r="F213" s="262" t="s">
        <v>1260</v>
      </c>
      <c r="G213" s="263" t="s">
        <v>317</v>
      </c>
      <c r="H213" s="264">
        <v>1</v>
      </c>
      <c r="I213" s="265"/>
      <c r="J213" s="266">
        <f>ROUND(I213*H213,1)</f>
        <v>0</v>
      </c>
      <c r="K213" s="262" t="s">
        <v>23</v>
      </c>
      <c r="L213" s="267"/>
      <c r="M213" s="268" t="s">
        <v>23</v>
      </c>
      <c r="N213" s="269" t="s">
        <v>44</v>
      </c>
      <c r="O213" s="43"/>
      <c r="P213" s="213">
        <f>O213*H213</f>
        <v>0</v>
      </c>
      <c r="Q213" s="213">
        <v>0.16800000000000001</v>
      </c>
      <c r="R213" s="213">
        <f>Q213*H213</f>
        <v>0.16800000000000001</v>
      </c>
      <c r="S213" s="213">
        <v>0</v>
      </c>
      <c r="T213" s="214">
        <f>S213*H213</f>
        <v>0</v>
      </c>
      <c r="AR213" s="25" t="s">
        <v>262</v>
      </c>
      <c r="AT213" s="25" t="s">
        <v>314</v>
      </c>
      <c r="AU213" s="25" t="s">
        <v>82</v>
      </c>
      <c r="AY213" s="25" t="s">
        <v>207</v>
      </c>
      <c r="BE213" s="215">
        <f>IF(N213="základní",J213,0)</f>
        <v>0</v>
      </c>
      <c r="BF213" s="215">
        <f>IF(N213="snížená",J213,0)</f>
        <v>0</v>
      </c>
      <c r="BG213" s="215">
        <f>IF(N213="zákl. přenesená",J213,0)</f>
        <v>0</v>
      </c>
      <c r="BH213" s="215">
        <f>IF(N213="sníž. přenesená",J213,0)</f>
        <v>0</v>
      </c>
      <c r="BI213" s="215">
        <f>IF(N213="nulová",J213,0)</f>
        <v>0</v>
      </c>
      <c r="BJ213" s="25" t="s">
        <v>80</v>
      </c>
      <c r="BK213" s="215">
        <f>ROUND(I213*H213,1)</f>
        <v>0</v>
      </c>
      <c r="BL213" s="25" t="s">
        <v>216</v>
      </c>
      <c r="BM213" s="25" t="s">
        <v>1426</v>
      </c>
    </row>
    <row r="214" spans="2:65" s="15" customFormat="1" ht="12">
      <c r="B214" s="250"/>
      <c r="C214" s="251"/>
      <c r="D214" s="218" t="s">
        <v>218</v>
      </c>
      <c r="E214" s="252" t="s">
        <v>23</v>
      </c>
      <c r="F214" s="253" t="s">
        <v>1257</v>
      </c>
      <c r="G214" s="251"/>
      <c r="H214" s="252" t="s">
        <v>23</v>
      </c>
      <c r="I214" s="254"/>
      <c r="J214" s="251"/>
      <c r="K214" s="251"/>
      <c r="L214" s="255"/>
      <c r="M214" s="256"/>
      <c r="N214" s="257"/>
      <c r="O214" s="257"/>
      <c r="P214" s="257"/>
      <c r="Q214" s="257"/>
      <c r="R214" s="257"/>
      <c r="S214" s="257"/>
      <c r="T214" s="258"/>
      <c r="AT214" s="259" t="s">
        <v>218</v>
      </c>
      <c r="AU214" s="259" t="s">
        <v>82</v>
      </c>
      <c r="AV214" s="15" t="s">
        <v>80</v>
      </c>
      <c r="AW214" s="15" t="s">
        <v>36</v>
      </c>
      <c r="AX214" s="15" t="s">
        <v>73</v>
      </c>
      <c r="AY214" s="259" t="s">
        <v>207</v>
      </c>
    </row>
    <row r="215" spans="2:65" s="15" customFormat="1" ht="12">
      <c r="B215" s="250"/>
      <c r="C215" s="251"/>
      <c r="D215" s="218" t="s">
        <v>218</v>
      </c>
      <c r="E215" s="252" t="s">
        <v>23</v>
      </c>
      <c r="F215" s="253" t="s">
        <v>1258</v>
      </c>
      <c r="G215" s="251"/>
      <c r="H215" s="252" t="s">
        <v>23</v>
      </c>
      <c r="I215" s="254"/>
      <c r="J215" s="251"/>
      <c r="K215" s="251"/>
      <c r="L215" s="255"/>
      <c r="M215" s="256"/>
      <c r="N215" s="257"/>
      <c r="O215" s="257"/>
      <c r="P215" s="257"/>
      <c r="Q215" s="257"/>
      <c r="R215" s="257"/>
      <c r="S215" s="257"/>
      <c r="T215" s="258"/>
      <c r="AT215" s="259" t="s">
        <v>218</v>
      </c>
      <c r="AU215" s="259" t="s">
        <v>82</v>
      </c>
      <c r="AV215" s="15" t="s">
        <v>80</v>
      </c>
      <c r="AW215" s="15" t="s">
        <v>36</v>
      </c>
      <c r="AX215" s="15" t="s">
        <v>73</v>
      </c>
      <c r="AY215" s="259" t="s">
        <v>207</v>
      </c>
    </row>
    <row r="216" spans="2:65" s="12" customFormat="1" ht="12">
      <c r="B216" s="216"/>
      <c r="C216" s="217"/>
      <c r="D216" s="218" t="s">
        <v>218</v>
      </c>
      <c r="E216" s="219" t="s">
        <v>23</v>
      </c>
      <c r="F216" s="220" t="s">
        <v>23</v>
      </c>
      <c r="G216" s="217"/>
      <c r="H216" s="221">
        <v>0</v>
      </c>
      <c r="I216" s="222"/>
      <c r="J216" s="217"/>
      <c r="K216" s="217"/>
      <c r="L216" s="223"/>
      <c r="M216" s="224"/>
      <c r="N216" s="225"/>
      <c r="O216" s="225"/>
      <c r="P216" s="225"/>
      <c r="Q216" s="225"/>
      <c r="R216" s="225"/>
      <c r="S216" s="225"/>
      <c r="T216" s="226"/>
      <c r="AT216" s="227" t="s">
        <v>218</v>
      </c>
      <c r="AU216" s="227" t="s">
        <v>82</v>
      </c>
      <c r="AV216" s="12" t="s">
        <v>82</v>
      </c>
      <c r="AW216" s="12" t="s">
        <v>36</v>
      </c>
      <c r="AX216" s="12" t="s">
        <v>73</v>
      </c>
      <c r="AY216" s="227" t="s">
        <v>207</v>
      </c>
    </row>
    <row r="217" spans="2:65" s="12" customFormat="1" ht="12">
      <c r="B217" s="216"/>
      <c r="C217" s="217"/>
      <c r="D217" s="218" t="s">
        <v>218</v>
      </c>
      <c r="E217" s="219" t="s">
        <v>23</v>
      </c>
      <c r="F217" s="220" t="s">
        <v>80</v>
      </c>
      <c r="G217" s="217"/>
      <c r="H217" s="221">
        <v>1</v>
      </c>
      <c r="I217" s="222"/>
      <c r="J217" s="217"/>
      <c r="K217" s="217"/>
      <c r="L217" s="223"/>
      <c r="M217" s="224"/>
      <c r="N217" s="225"/>
      <c r="O217" s="225"/>
      <c r="P217" s="225"/>
      <c r="Q217" s="225"/>
      <c r="R217" s="225"/>
      <c r="S217" s="225"/>
      <c r="T217" s="226"/>
      <c r="AT217" s="227" t="s">
        <v>218</v>
      </c>
      <c r="AU217" s="227" t="s">
        <v>82</v>
      </c>
      <c r="AV217" s="12" t="s">
        <v>82</v>
      </c>
      <c r="AW217" s="12" t="s">
        <v>36</v>
      </c>
      <c r="AX217" s="12" t="s">
        <v>80</v>
      </c>
      <c r="AY217" s="227" t="s">
        <v>207</v>
      </c>
    </row>
    <row r="218" spans="2:65" s="11" customFormat="1" ht="29.85" customHeight="1">
      <c r="B218" s="188"/>
      <c r="C218" s="189"/>
      <c r="D218" s="190" t="s">
        <v>72</v>
      </c>
      <c r="E218" s="202" t="s">
        <v>588</v>
      </c>
      <c r="F218" s="202" t="s">
        <v>589</v>
      </c>
      <c r="G218" s="189"/>
      <c r="H218" s="189"/>
      <c r="I218" s="192"/>
      <c r="J218" s="203">
        <f>BK218</f>
        <v>0</v>
      </c>
      <c r="K218" s="189"/>
      <c r="L218" s="194"/>
      <c r="M218" s="195"/>
      <c r="N218" s="196"/>
      <c r="O218" s="196"/>
      <c r="P218" s="197">
        <f>P219</f>
        <v>0</v>
      </c>
      <c r="Q218" s="196"/>
      <c r="R218" s="197">
        <f>R219</f>
        <v>0</v>
      </c>
      <c r="S218" s="196"/>
      <c r="T218" s="198">
        <f>T219</f>
        <v>0</v>
      </c>
      <c r="AR218" s="199" t="s">
        <v>80</v>
      </c>
      <c r="AT218" s="200" t="s">
        <v>72</v>
      </c>
      <c r="AU218" s="200" t="s">
        <v>80</v>
      </c>
      <c r="AY218" s="199" t="s">
        <v>207</v>
      </c>
      <c r="BK218" s="201">
        <f>BK219</f>
        <v>0</v>
      </c>
    </row>
    <row r="219" spans="2:65" s="1" customFormat="1" ht="45.6" customHeight="1">
      <c r="B219" s="42"/>
      <c r="C219" s="204" t="s">
        <v>352</v>
      </c>
      <c r="D219" s="204" t="s">
        <v>211</v>
      </c>
      <c r="E219" s="205" t="s">
        <v>1287</v>
      </c>
      <c r="F219" s="206" t="s">
        <v>1288</v>
      </c>
      <c r="G219" s="207" t="s">
        <v>240</v>
      </c>
      <c r="H219" s="208">
        <v>167.386</v>
      </c>
      <c r="I219" s="209"/>
      <c r="J219" s="210">
        <f>ROUND(I219*H219,1)</f>
        <v>0</v>
      </c>
      <c r="K219" s="206" t="s">
        <v>215</v>
      </c>
      <c r="L219" s="62"/>
      <c r="M219" s="211" t="s">
        <v>23</v>
      </c>
      <c r="N219" s="271" t="s">
        <v>44</v>
      </c>
      <c r="O219" s="272"/>
      <c r="P219" s="273">
        <f>O219*H219</f>
        <v>0</v>
      </c>
      <c r="Q219" s="273">
        <v>0</v>
      </c>
      <c r="R219" s="273">
        <f>Q219*H219</f>
        <v>0</v>
      </c>
      <c r="S219" s="273">
        <v>0</v>
      </c>
      <c r="T219" s="274">
        <f>S219*H219</f>
        <v>0</v>
      </c>
      <c r="AR219" s="25" t="s">
        <v>216</v>
      </c>
      <c r="AT219" s="25" t="s">
        <v>211</v>
      </c>
      <c r="AU219" s="25" t="s">
        <v>82</v>
      </c>
      <c r="AY219" s="25" t="s">
        <v>207</v>
      </c>
      <c r="BE219" s="215">
        <f>IF(N219="základní",J219,0)</f>
        <v>0</v>
      </c>
      <c r="BF219" s="215">
        <f>IF(N219="snížená",J219,0)</f>
        <v>0</v>
      </c>
      <c r="BG219" s="215">
        <f>IF(N219="zákl. přenesená",J219,0)</f>
        <v>0</v>
      </c>
      <c r="BH219" s="215">
        <f>IF(N219="sníž. přenesená",J219,0)</f>
        <v>0</v>
      </c>
      <c r="BI219" s="215">
        <f>IF(N219="nulová",J219,0)</f>
        <v>0</v>
      </c>
      <c r="BJ219" s="25" t="s">
        <v>80</v>
      </c>
      <c r="BK219" s="215">
        <f>ROUND(I219*H219,1)</f>
        <v>0</v>
      </c>
      <c r="BL219" s="25" t="s">
        <v>216</v>
      </c>
      <c r="BM219" s="25" t="s">
        <v>1427</v>
      </c>
    </row>
    <row r="220" spans="2:65" s="1" customFormat="1" ht="6.9" customHeight="1">
      <c r="B220" s="57"/>
      <c r="C220" s="58"/>
      <c r="D220" s="58"/>
      <c r="E220" s="58"/>
      <c r="F220" s="58"/>
      <c r="G220" s="58"/>
      <c r="H220" s="58"/>
      <c r="I220" s="149"/>
      <c r="J220" s="58"/>
      <c r="K220" s="58"/>
      <c r="L220" s="62"/>
    </row>
  </sheetData>
  <sheetProtection algorithmName="SHA-512" hashValue="HF+VjKpKaCylFU+DS+b7Q0EgGPEuOK4QnTd7G8wRfVHaFARI+Ew64MRCgWkjYXig63JPttNBKlU6lpC/a0rDLw==" saltValue="2TMrovKdUosFfJ24haFnCl/yzNqcP1Es4cJZ6Fmh7DIoQV3e3ToIMsBvkvcSj0RBmh77sxNDjAO/dxorqk4KhA==" spinCount="100000" sheet="1" objects="1" scenarios="1" formatColumns="0" formatRows="0" autoFilter="0"/>
  <autoFilter ref="C89:K219"/>
  <mergeCells count="13">
    <mergeCell ref="E82:H82"/>
    <mergeCell ref="G1:H1"/>
    <mergeCell ref="L2:V2"/>
    <mergeCell ref="E49:H49"/>
    <mergeCell ref="E51:H51"/>
    <mergeCell ref="J55:J56"/>
    <mergeCell ref="E78:H78"/>
    <mergeCell ref="E80:H80"/>
    <mergeCell ref="E7:H7"/>
    <mergeCell ref="E9:H9"/>
    <mergeCell ref="E11:H11"/>
    <mergeCell ref="E26:H26"/>
    <mergeCell ref="E47:H47"/>
  </mergeCells>
  <hyperlinks>
    <hyperlink ref="F1:G1" location="C2" display="1) Krycí list soupisu"/>
    <hyperlink ref="G1:H1" location="C58" display="2) Rekapitulace"/>
    <hyperlink ref="J1" location="C89" display="3) Soupis prací"/>
    <hyperlink ref="L1:V1" location="'Rekapitulace stavby'!C2" display="Rekapitulace stavby"/>
  </hyperlinks>
  <pageMargins left="0.59055118110236227" right="0.59055118110236227" top="0.59055118110236227" bottom="0.59055118110236227" header="0" footer="0"/>
  <pageSetup paperSize="9" scale="99" fitToHeight="100" orientation="landscape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21</vt:i4>
      </vt:variant>
      <vt:variant>
        <vt:lpstr>Pojmenované oblasti</vt:lpstr>
      </vt:variant>
      <vt:variant>
        <vt:i4>41</vt:i4>
      </vt:variant>
    </vt:vector>
  </HeadingPairs>
  <TitlesOfParts>
    <vt:vector size="62" baseType="lpstr">
      <vt:lpstr>Rekapitulace stavby</vt:lpstr>
      <vt:lpstr>D.1.1.1. - vodní nádrž a ...</vt:lpstr>
      <vt:lpstr>D.1.1.2. - vodní nádrž - ...</vt:lpstr>
      <vt:lpstr>D.2.2. - Vodovodní přípoj...</vt:lpstr>
      <vt:lpstr>D.2.3. - Technologie úpra...</vt:lpstr>
      <vt:lpstr>D.2.4. - Dešťová kanaliza...</vt:lpstr>
      <vt:lpstr>D.1.2.1. - vánoční strom+...</vt:lpstr>
      <vt:lpstr>D.1.2.2. - vánoční strom-...</vt:lpstr>
      <vt:lpstr>D.1.3. - OPĚRNÉ ZÍDKY Č.1...</vt:lpstr>
      <vt:lpstr>D.1.4. - LABSKÁ VYHLÍDKA</vt:lpstr>
      <vt:lpstr>D.1.5. - ZRUŠENÍ AKUMULAČ...</vt:lpstr>
      <vt:lpstr>SO02 - ZPEVNĚNÉ PLOCHY</vt:lpstr>
      <vt:lpstr>SO03 - KOMUNIKACE</vt:lpstr>
      <vt:lpstr>SO04.1 - PŘÍPOJKA SPLAŠKO...</vt:lpstr>
      <vt:lpstr>SO04.2 - SPLAŠKOVÁ KANALI...</vt:lpstr>
      <vt:lpstr>SO05 - VEŘEJNÉ OSVĚTLENÍ ...</vt:lpstr>
      <vt:lpstr>SO06 - ZELEŇ</vt:lpstr>
      <vt:lpstr>SO07 - PŘELOŽKA CETIN (ji...</vt:lpstr>
      <vt:lpstr>SO08 - DEŠŤOVÁ KANALIZACE...</vt:lpstr>
      <vt:lpstr>VRN - VEDLEJŠÍ ROZPOČTOVÉ...</vt:lpstr>
      <vt:lpstr>Pokyny pro vyplnění</vt:lpstr>
      <vt:lpstr>'D.1.1.1. - vodní nádrž a ...'!Názvy_tisku</vt:lpstr>
      <vt:lpstr>'D.1.1.2. - vodní nádrž - ...'!Názvy_tisku</vt:lpstr>
      <vt:lpstr>'D.1.2.1. - vánoční strom+...'!Názvy_tisku</vt:lpstr>
      <vt:lpstr>'D.1.2.2. - vánoční strom-...'!Názvy_tisku</vt:lpstr>
      <vt:lpstr>'D.1.3. - OPĚRNÉ ZÍDKY Č.1...'!Názvy_tisku</vt:lpstr>
      <vt:lpstr>'D.1.4. - LABSKÁ VYHLÍDKA'!Názvy_tisku</vt:lpstr>
      <vt:lpstr>'D.1.5. - ZRUŠENÍ AKUMULAČ...'!Názvy_tisku</vt:lpstr>
      <vt:lpstr>'D.2.2. - Vodovodní přípoj...'!Názvy_tisku</vt:lpstr>
      <vt:lpstr>'D.2.3. - Technologie úpra...'!Názvy_tisku</vt:lpstr>
      <vt:lpstr>'D.2.4. - Dešťová kanaliza...'!Názvy_tisku</vt:lpstr>
      <vt:lpstr>'Rekapitulace stavby'!Názvy_tisku</vt:lpstr>
      <vt:lpstr>'SO02 - ZPEVNĚNÉ PLOCHY'!Názvy_tisku</vt:lpstr>
      <vt:lpstr>'SO03 - KOMUNIKACE'!Názvy_tisku</vt:lpstr>
      <vt:lpstr>'SO04.1 - PŘÍPOJKA SPLAŠKO...'!Názvy_tisku</vt:lpstr>
      <vt:lpstr>'SO04.2 - SPLAŠKOVÁ KANALI...'!Názvy_tisku</vt:lpstr>
      <vt:lpstr>'SO05 - VEŘEJNÉ OSVĚTLENÍ ...'!Názvy_tisku</vt:lpstr>
      <vt:lpstr>'SO06 - ZELEŇ'!Názvy_tisku</vt:lpstr>
      <vt:lpstr>'SO07 - PŘELOŽKA CETIN (ji...'!Názvy_tisku</vt:lpstr>
      <vt:lpstr>'SO08 - DEŠŤOVÁ KANALIZACE...'!Názvy_tisku</vt:lpstr>
      <vt:lpstr>'VRN - VEDLEJŠÍ ROZPOČTOVÉ...'!Názvy_tisku</vt:lpstr>
      <vt:lpstr>'D.1.1.1. - vodní nádrž a ...'!Oblast_tisku</vt:lpstr>
      <vt:lpstr>'D.1.1.2. - vodní nádrž - ...'!Oblast_tisku</vt:lpstr>
      <vt:lpstr>'D.1.2.1. - vánoční strom+...'!Oblast_tisku</vt:lpstr>
      <vt:lpstr>'D.1.2.2. - vánoční strom-...'!Oblast_tisku</vt:lpstr>
      <vt:lpstr>'D.1.3. - OPĚRNÉ ZÍDKY Č.1...'!Oblast_tisku</vt:lpstr>
      <vt:lpstr>'D.1.4. - LABSKÁ VYHLÍDKA'!Oblast_tisku</vt:lpstr>
      <vt:lpstr>'D.1.5. - ZRUŠENÍ AKUMULAČ...'!Oblast_tisku</vt:lpstr>
      <vt:lpstr>'D.2.2. - Vodovodní přípoj...'!Oblast_tisku</vt:lpstr>
      <vt:lpstr>'D.2.3. - Technologie úpra...'!Oblast_tisku</vt:lpstr>
      <vt:lpstr>'D.2.4. - Dešťová kanaliza...'!Oblast_tisku</vt:lpstr>
      <vt:lpstr>'Pokyny pro vyplnění'!Oblast_tisku</vt:lpstr>
      <vt:lpstr>'Rekapitulace stavby'!Oblast_tisku</vt:lpstr>
      <vt:lpstr>'SO02 - ZPEVNĚNÉ PLOCHY'!Oblast_tisku</vt:lpstr>
      <vt:lpstr>'SO03 - KOMUNIKACE'!Oblast_tisku</vt:lpstr>
      <vt:lpstr>'SO04.1 - PŘÍPOJKA SPLAŠKO...'!Oblast_tisku</vt:lpstr>
      <vt:lpstr>'SO04.2 - SPLAŠKOVÁ KANALI...'!Oblast_tisku</vt:lpstr>
      <vt:lpstr>'SO05 - VEŘEJNÉ OSVĚTLENÍ ...'!Oblast_tisku</vt:lpstr>
      <vt:lpstr>'SO06 - ZELEŇ'!Oblast_tisku</vt:lpstr>
      <vt:lpstr>'SO07 - PŘELOŽKA CETIN (ji...'!Oblast_tisku</vt:lpstr>
      <vt:lpstr>'SO08 - DEŠŤOVÁ KANALIZACE...'!Oblast_tisku</vt:lpstr>
      <vt:lpstr>'VRN - VEDLEJŠÍ ROZPOČTOVÉ...'!Oblast_tisku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Blavková</dc:creator>
  <cp:lastModifiedBy>Nina Blavková</cp:lastModifiedBy>
  <cp:lastPrinted>2018-06-15T14:10:29Z</cp:lastPrinted>
  <dcterms:created xsi:type="dcterms:W3CDTF">2018-06-15T14:01:06Z</dcterms:created>
  <dcterms:modified xsi:type="dcterms:W3CDTF">2018-06-15T14:10:30Z</dcterms:modified>
</cp:coreProperties>
</file>